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Odstranění dřevin" sheetId="2" r:id="rId2"/>
    <sheet name="SO-02 - Těžení sedimentů" sheetId="3" r:id="rId3"/>
    <sheet name="SO-03 - Lokální oprava op..." sheetId="4" r:id="rId4"/>
    <sheet name="VON - Vedlejší a ostatní 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'SO-01 - Odstranění dřevin'!$C$80:$K$132</definedName>
    <definedName name="_xlnm.Print_Area" localSheetId="1">'SO-01 - Odstranění dřevin'!$C$4:$J$39,'SO-01 - Odstranění dřevin'!$C$45:$J$62,'SO-01 - Odstranění dřevin'!$C$68:$K$132</definedName>
    <definedName name="_xlnm._FilterDatabase" localSheetId="2" hidden="1">'SO-02 - Těžení sedimentů'!$C$82:$K$111</definedName>
    <definedName name="_xlnm.Print_Area" localSheetId="2">'SO-02 - Těžení sedimentů'!$C$4:$J$39,'SO-02 - Těžení sedimentů'!$C$45:$J$64,'SO-02 - Těžení sedimentů'!$C$70:$K$111</definedName>
    <definedName name="_xlnm._FilterDatabase" localSheetId="3" hidden="1">'SO-03 - Lokální oprava op...'!$C$85:$K$177</definedName>
    <definedName name="_xlnm.Print_Area" localSheetId="3">'SO-03 - Lokální oprava op...'!$C$4:$J$39,'SO-03 - Lokální oprava op...'!$C$45:$J$67,'SO-03 - Lokální oprava op...'!$C$73:$K$177</definedName>
    <definedName name="_xlnm._FilterDatabase" localSheetId="4" hidden="1">'VON - Vedlejší a ostatní ...'!$C$81:$K$107</definedName>
    <definedName name="_xlnm.Print_Area" localSheetId="4">'VON - Vedlejší a ostatní ...'!$C$4:$J$39,'VON - Vedlejší a ostatní ...'!$C$45:$J$63,'VON - Vedlejší a ostatní ...'!$C$69:$K$107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'SO-01 - Odstranění dřevin'!$80:$80</definedName>
    <definedName name="_xlnm.Print_Titles" localSheetId="2">'SO-02 - Těžení sedimentů'!$82:$82</definedName>
    <definedName name="_xlnm.Print_Titles" localSheetId="3">'SO-03 - Lokální oprava op...'!$85:$85</definedName>
    <definedName name="_xlnm.Print_Titles" localSheetId="4">'VON - Vedlejší a ostatní ...'!$81:$81</definedName>
  </definedNames>
  <calcPr fullCalcOnLoad="1"/>
</workbook>
</file>

<file path=xl/sharedStrings.xml><?xml version="1.0" encoding="utf-8"?>
<sst xmlns="http://schemas.openxmlformats.org/spreadsheetml/2006/main" count="2572" uniqueCount="605">
  <si>
    <t>Export Komplet</t>
  </si>
  <si>
    <t>VZ</t>
  </si>
  <si>
    <t>2.0</t>
  </si>
  <si>
    <t>ZAMOK</t>
  </si>
  <si>
    <t>False</t>
  </si>
  <si>
    <t>{24b49599-5f6c-4ece-b21e-e32b6dba7502}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</si>
  <si>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</si>
  <si>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</si>
  <si>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</si>
  <si>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</si>
  <si>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</si>
  <si>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</si>
  <si>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</si>
  <si>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</si>
  <si>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PAV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</si>
  <si>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</si>
  <si>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</si>
  <si>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Rajská strouha, Lázně Bohdaneč, odstranění nánosu, ř. km 0,950-1,145</t>
  </si>
  <si>
    <t>KSO:</t>
  </si>
  <si>
    <t/>
  </si>
  <si>
    <t>CC-CZ:</t>
  </si>
  <si>
    <t>Místo:</t>
  </si>
  <si>
    <t xml:space="preserve"> </t>
  </si>
  <si>
    <t>Datum:</t>
  </si>
  <si>
    <t>20. 10. 2022</t>
  </si>
  <si>
    <t>Zadavatel:</t>
  </si>
  <si>
    <t>IČ:</t>
  </si>
  <si>
    <t>Povodí Labe, státní podnik, Hradec Králové</t>
  </si>
  <si>
    <t>DIČ:</t>
  </si>
  <si>
    <t>Uchazeč:</t>
  </si>
  <si>
    <t>Vyplň údaj</t>
  </si>
  <si>
    <t>Projektant:</t>
  </si>
  <si>
    <t>Agroprojekce Litomyšl,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</si>
  <si>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</si>
  <si>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</si>
  <si>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</si>
  <si>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</si>
  <si>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</si>
  <si>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</si>
  <si>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</si>
  <si>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</si>
  <si>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</si>
  <si>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</si>
  <si>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</si>
  <si>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</si>
  <si>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</si>
  <si>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</si>
  <si>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</si>
  <si>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</si>
  <si>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</si>
  <si>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</si>
  <si>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</si>
  <si>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</si>
  <si>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</si>
  <si>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</si>
  <si>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</si>
  <si>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</si>
  <si>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</si>
  <si>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</si>
  <si>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</si>
  <si>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</si>
  <si>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</si>
  <si>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</si>
  <si>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</si>
  <si>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</si>
  <si>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</si>
  <si>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</si>
  <si>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</si>
  <si>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</si>
  <si>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</si>
  <si>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</si>
  <si>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</si>
  <si>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</si>
  <si>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</si>
  <si>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</si>
  <si>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</si>
  <si>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</si>
  <si>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Odstranění dřevin</t>
  </si>
  <si>
    <t>STA</t>
  </si>
  <si>
    <t>1</t>
  </si>
  <si>
    <t>{8c87eda1-cba1-413a-bd6a-56679ffff3a4}</t>
  </si>
  <si>
    <t>2</t>
  </si>
  <si>
    <t>SO-02</t>
  </si>
  <si>
    <t>Těžení sedimentů</t>
  </si>
  <si>
    <t>{b9104734-52ff-4af0-8195-76a13aee0278}</t>
  </si>
  <si>
    <t>833 2</t>
  </si>
  <si>
    <t>SO-03</t>
  </si>
  <si>
    <t>Lokální oprava opevnění</t>
  </si>
  <si>
    <t>{9697f151-1840-407e-88c5-ac672805d7e8}</t>
  </si>
  <si>
    <t>VON</t>
  </si>
  <si>
    <t>Vedlejší a ostatní náklady</t>
  </si>
  <si>
    <t>{9a64e97b-0181-48e1-92e3-35968031fb31}</t>
  </si>
  <si>
    <t>KRYCÍ LIST SOUPISU PRACÍ</t>
  </si>
  <si>
    <t>Objekt:</t>
  </si>
  <si>
    <t>SO-01 - Odstranění dřevin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</si>
  <si>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</si>
  <si>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</si>
  <si>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</si>
  <si>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</si>
  <si>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</si>
  <si>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</si>
  <si>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</si>
  <si>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</si>
  <si>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</si>
  <si>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</si>
  <si>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</si>
  <si>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</si>
  <si>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</si>
  <si>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</si>
  <si>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</si>
  <si>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</si>
  <si>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</si>
  <si>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</si>
  <si>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</si>
  <si>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</si>
  <si>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</si>
  <si>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</si>
  <si>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</si>
  <si>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</si>
  <si>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111203201</t>
  </si>
  <si>
    <t>Odstranění křovin a stromů s ponecháním kořenů z plochy do 1000 m2</t>
  </si>
  <si>
    <t>m2</t>
  </si>
  <si>
    <t>CS ÚRS 2022 02</t>
  </si>
  <si>
    <t>4</t>
  </si>
  <si>
    <t>-2088257668</t>
  </si>
  <si>
    <t>PP</t>
  </si>
  <si>
    <t>Odstranění křovin a stromů s ponecháním kořenů průměru kmene do 100 mm, při jakémkoliv sklonu terénu mimo LTM, při celkové ploše do 1 000 m2</t>
  </si>
  <si>
    <t>Online PSC</t>
  </si>
  <si>
    <t>https://podminky.urs.cz/item/CS_URS_2022_02/111203201</t>
  </si>
  <si>
    <t>VV</t>
  </si>
  <si>
    <t>"viz. TZ D.1.1 a)" 765</t>
  </si>
  <si>
    <t>112101101</t>
  </si>
  <si>
    <t>Odstranění stromů listnatých průměru kmene přes 100 do 300 mm</t>
  </si>
  <si>
    <t>kus</t>
  </si>
  <si>
    <t>-70212602</t>
  </si>
  <si>
    <t>Odstranění stromů s odřezáním kmene a s odvětvením listnatých, průměru kmene přes 100 do 300 mm</t>
  </si>
  <si>
    <t>https://podminky.urs.cz/item/CS_URS_2022_02/112101101</t>
  </si>
  <si>
    <t>"viz. TZ D.1.1 a)" 7</t>
  </si>
  <si>
    <t>3</t>
  </si>
  <si>
    <t>112101102</t>
  </si>
  <si>
    <t>Odstranění stromů listnatých průměru kmene přes 300 do 500 mm</t>
  </si>
  <si>
    <t>420449237</t>
  </si>
  <si>
    <t>Odstranění stromů s odřezáním kmene a s odvětvením listnatých, průměru kmene přes 300 do 500 mm</t>
  </si>
  <si>
    <t>https://podminky.urs.cz/item/CS_URS_2022_02/112101102</t>
  </si>
  <si>
    <t>"viz. TZ D.1.1 a)" 22</t>
  </si>
  <si>
    <t>112101103</t>
  </si>
  <si>
    <t>Odstranění stromů listnatých průměru kmene přes 500 do 700 mm</t>
  </si>
  <si>
    <t>-1172985273</t>
  </si>
  <si>
    <t>Odstranění stromů s odřezáním kmene a s odvětvením listnatých, průměru kmene přes 500 do 700 mm</t>
  </si>
  <si>
    <t>https://podminky.urs.cz/item/CS_URS_2022_02/112101103</t>
  </si>
  <si>
    <t>"viz. TZ D.1.1 a)" 11</t>
  </si>
  <si>
    <t>5</t>
  </si>
  <si>
    <t>112101104</t>
  </si>
  <si>
    <t>Odstranění stromů listnatých průměru kmene přes 700 do 900 mm</t>
  </si>
  <si>
    <t>-1804732</t>
  </si>
  <si>
    <t>Odstranění stromů s odřezáním kmene a s odvětvením listnatých, průměru kmene přes 700 do 900 mm</t>
  </si>
  <si>
    <t>https://podminky.urs.cz/item/CS_URS_2022_02/112101104</t>
  </si>
  <si>
    <t>"viz. TZ D.1.1 a)" 1</t>
  </si>
  <si>
    <t>6</t>
  </si>
  <si>
    <t>112155115</t>
  </si>
  <si>
    <t>Štěpkování stromků a větví v zapojeném porostu průměru kmene do 300 mm s naložením</t>
  </si>
  <si>
    <t>1617569489</t>
  </si>
  <si>
    <t>Štěpkování s naložením na dopravní prostředek a odvozem do 20 km stromků a větví v zapojeném porostu, průměru kmene do 300 mm</t>
  </si>
  <si>
    <t>https://podminky.urs.cz/item/CS_URS_2022_02/112155115</t>
  </si>
  <si>
    <t>7</t>
  </si>
  <si>
    <t>112155121</t>
  </si>
  <si>
    <t>Štěpkování stromků a větví v zapojeném porostu průměru kmene přes 300 do 500 mm s naložením</t>
  </si>
  <si>
    <t>60063313</t>
  </si>
  <si>
    <t>Štěpkování s naložením na dopravní prostředek a odvozem do 20 km stromků a větví v zapojeném porostu, průměru kmene přes 300 do 500 mm</t>
  </si>
  <si>
    <t>https://podminky.urs.cz/item/CS_URS_2022_02/112155121</t>
  </si>
  <si>
    <t>8</t>
  </si>
  <si>
    <t>112155125</t>
  </si>
  <si>
    <t>Štěpkování stromků a větví v zapojeném porostu průměru kmene přes 500 do 700 mm s naložením</t>
  </si>
  <si>
    <t>1010109060</t>
  </si>
  <si>
    <t>Štěpkování s naložením na dopravní prostředek a odvozem do 20 km stromků a větví v zapojeném porostu, průměru kmene přes 500 do 700 mm</t>
  </si>
  <si>
    <t>https://podminky.urs.cz/item/CS_URS_2022_02/112155125</t>
  </si>
  <si>
    <t>9</t>
  </si>
  <si>
    <t>112159999-R</t>
  </si>
  <si>
    <t>Štěpkování stromků a větví v zapojeném porostu průměru kmene přes 700 do 900 mm s naložením</t>
  </si>
  <si>
    <t>1114371048</t>
  </si>
  <si>
    <t>Štěpkování s naložením na dopravní prostředek a odvozem do 20 km stromků a větví v zapojeném porostu, průměru kmene přes 700 do 900 mm</t>
  </si>
  <si>
    <t>10</t>
  </si>
  <si>
    <t>112155311</t>
  </si>
  <si>
    <t>Štěpkování keřového porostu středně hustého s naložením</t>
  </si>
  <si>
    <t>-595133240</t>
  </si>
  <si>
    <t>Štěpkování s naložením na dopravní prostředek a odvozem do 20 km keřového porostu středně hustého</t>
  </si>
  <si>
    <t>https://podminky.urs.cz/item/CS_URS_2022_02/112155311</t>
  </si>
  <si>
    <t>11</t>
  </si>
  <si>
    <t>162201411</t>
  </si>
  <si>
    <t>Vodorovné přemístění kmenů stromů listnatých do 1 km D kmene přes 100 do 300 mm</t>
  </si>
  <si>
    <t>-361564641</t>
  </si>
  <si>
    <t>Vodorovné přemístění větví, kmenů nebo pařezů s naložením, složením a dopravou do 1000 m kmenů stromů listnatých, průměru přes 100 do 300 mm</t>
  </si>
  <si>
    <t>https://podminky.urs.cz/item/CS_URS_2022_02/162201411</t>
  </si>
  <si>
    <t>12</t>
  </si>
  <si>
    <t>162201412</t>
  </si>
  <si>
    <t>Vodorovné přemístění kmenů stromů listnatých do 1 km D kmene přes 300 do 500 mm</t>
  </si>
  <si>
    <t>1296447731</t>
  </si>
  <si>
    <t>Vodorovné přemístění větví, kmenů nebo pařezů s naložením, složením a dopravou do 1000 m kmenů stromů listnatých, průměru přes 300 do 500 mm</t>
  </si>
  <si>
    <t>https://podminky.urs.cz/item/CS_URS_2022_02/162201412</t>
  </si>
  <si>
    <t>13</t>
  </si>
  <si>
    <t>162201413</t>
  </si>
  <si>
    <t>Vodorovné přemístění kmenů stromů listnatých do 1 km D kmene přes 500 do 700 mm</t>
  </si>
  <si>
    <t>2075184140</t>
  </si>
  <si>
    <t>Vodorovné přemístění větví, kmenů nebo pařezů s naložením, složením a dopravou do 1000 m kmenů stromů listnatých, průměru přes 500 do 700 mm</t>
  </si>
  <si>
    <t>https://podminky.urs.cz/item/CS_URS_2022_02/162201413</t>
  </si>
  <si>
    <t>14</t>
  </si>
  <si>
    <t>162201414</t>
  </si>
  <si>
    <t>Vodorovné přemístění kmenů stromů listnatých do 1 km D kmene přes 700 do 900 mm</t>
  </si>
  <si>
    <t>-1670910299</t>
  </si>
  <si>
    <t>Vodorovné přemístění větví, kmenů nebo pařezů s naložením, složením a dopravou do 1000 m kmenů stromů listnatých, průměru přes 700 do 900 mm</t>
  </si>
  <si>
    <t>https://podminky.urs.cz/item/CS_URS_2022_02/162201414</t>
  </si>
  <si>
    <t>184819999-R</t>
  </si>
  <si>
    <t>Ošetření řezných ploch pařezů proti obrůstání herbicidem</t>
  </si>
  <si>
    <t>-2055683618</t>
  </si>
  <si>
    <t>P</t>
  </si>
  <si>
    <t>Poznámka k položce:
Nutné aplikovat do několika hodin po řezu!</t>
  </si>
  <si>
    <t>SO-02 - Těžení sedimentů</t>
  </si>
  <si>
    <t xml:space="preserve">    9 - Ostatní konstrukce a práce, bourání</t>
  </si>
  <si>
    <t xml:space="preserve">    998 - Přesun hmot</t>
  </si>
  <si>
    <t>127253115</t>
  </si>
  <si>
    <t>Vykopávky pod vodou dozerem v hornině třídy těžitelnosti I skupiny 1 až 3 s přemístěním výkopku přes 50 do 100 m</t>
  </si>
  <si>
    <t>m3</t>
  </si>
  <si>
    <t>408504970</t>
  </si>
  <si>
    <t>Vykopávky pod vodou dozerem s vodorovným přemístěním výkopku a jeho složením v hloubce do 6 m pod projektem stanovenou pracovní hladinou vody v hornině třídy těžitelnosti I skupiny 1 až 3, na vzdálenost přes 50 do 100 m</t>
  </si>
  <si>
    <t>https://podminky.urs.cz/item/CS_URS_2022_02/127253115</t>
  </si>
  <si>
    <t>"sediment - viz. TZ D.1.1 a)" 200,0</t>
  </si>
  <si>
    <t>162751114</t>
  </si>
  <si>
    <t>Vodorovné přemístění přes 6 000 do 7000 m výkopku/sypaniny z horniny třídy těžitelnosti I skupiny 1 až 3</t>
  </si>
  <si>
    <t>-1637869512</t>
  </si>
  <si>
    <t>Vodorovné přemístění výkopku nebo sypaniny po suchu na obvyklém dopravním prostředku, bez naložení výkopku, avšak se složením bez rozhrnutí z horniny třídy těžitelnosti I skupiny 1 až 3 na vzdálenost přes 6 000 do 7 000 m</t>
  </si>
  <si>
    <t>https://podminky.urs.cz/item/CS_URS_2022_02/162751114</t>
  </si>
  <si>
    <t>"sediment" 200,0</t>
  </si>
  <si>
    <t>167151111</t>
  </si>
  <si>
    <t>Nakládání výkopku z hornin třídy těžitelnosti I skupiny 1 až 3 přes 100 m3</t>
  </si>
  <si>
    <t>-2074634736</t>
  </si>
  <si>
    <t>Nakládání, skládání a překládání neulehlého výkopku nebo sypaniny strojně nakládání, množství přes 100 m3, z hornin třídy těžitelnosti I, skupiny 1 až 3</t>
  </si>
  <si>
    <t>https://podminky.urs.cz/item/CS_URS_2022_02/167151111</t>
  </si>
  <si>
    <t>171201231-R</t>
  </si>
  <si>
    <t>Uložení odpadu na skládku v souladu s platnou legislativou - rozbor odpadu v PD (skládkovné)</t>
  </si>
  <si>
    <t>t</t>
  </si>
  <si>
    <t>1171730851</t>
  </si>
  <si>
    <t>"sediment" 200,0*2,0</t>
  </si>
  <si>
    <t>171251201</t>
  </si>
  <si>
    <t>Uložení sypaniny na skládky nebo meziskládky</t>
  </si>
  <si>
    <t>-708964299</t>
  </si>
  <si>
    <t>Uložení sypaniny na skládky nebo meziskládky bez hutnění s upravením uložené sypaniny do předepsaného tvaru</t>
  </si>
  <si>
    <t>https://podminky.urs.cz/item/CS_URS_2022_02/171251201</t>
  </si>
  <si>
    <t>Ostatní konstrukce a práce, bourání</t>
  </si>
  <si>
    <t>966999004-R</t>
  </si>
  <si>
    <t>Odstranění přechodného oplocení bez likvidace</t>
  </si>
  <si>
    <t>soubor</t>
  </si>
  <si>
    <t>-1175785967</t>
  </si>
  <si>
    <t>998</t>
  </si>
  <si>
    <t>Přesun hmot</t>
  </si>
  <si>
    <t>998332011</t>
  </si>
  <si>
    <t>Přesun hmot pro úpravy vodních toků a kanály</t>
  </si>
  <si>
    <t>-1560627323</t>
  </si>
  <si>
    <t>Přesun hmot pro úpravy vodních toků a kanály, hráze rybníků apod. dopravní vzdálenost do 500 m</t>
  </si>
  <si>
    <t>https://podminky.urs.cz/item/CS_URS_2022_02/998332011</t>
  </si>
  <si>
    <t>SO-03 - Lokální oprava opevnění</t>
  </si>
  <si>
    <t xml:space="preserve">    4 - Vodorovné konstrukce</t>
  </si>
  <si>
    <t xml:space="preserve">    6 - Úpravy povrchů, podlahy a osazování výplní</t>
  </si>
  <si>
    <t xml:space="preserve">    997 - Přesun sutě</t>
  </si>
  <si>
    <t>111103202</t>
  </si>
  <si>
    <t>Kosení ve vegetačním období travního porostu středně hustého</t>
  </si>
  <si>
    <t>ha</t>
  </si>
  <si>
    <t>-2065119770</t>
  </si>
  <si>
    <t>Kosení travin a vodních rostlin ve vegetačním období travního porostu středně hustého</t>
  </si>
  <si>
    <t>https://podminky.urs.cz/item/CS_URS_2022_02/111103202</t>
  </si>
  <si>
    <t>"před opravou opevnění před mostem - viz. TZ D.1.1 a)" 75,0*0,0001</t>
  </si>
  <si>
    <t>"před přespárováním dlažby - viz. TZ D.1.1 a)" 154,0*0,0001</t>
  </si>
  <si>
    <t>114203101</t>
  </si>
  <si>
    <t>Rozebrání dlažeb z lomového kamene nebo betonových tvárnic na sucho</t>
  </si>
  <si>
    <t>-188319170</t>
  </si>
  <si>
    <t>Rozebrání dlažeb nebo záhozů s naložením na dopravní prostředek dlažeb z lomového kamene nebo betonových tvárnic na sucho nebo se spárami vyplněnými pískem nebo drnem</t>
  </si>
  <si>
    <t>https://podminky.urs.cz/item/CS_URS_2022_02/114203101</t>
  </si>
  <si>
    <t>"oprava opevnění před mostem - viz. TZ D.1.1 a) - 70% plochy" 75,0*0,25*0,7</t>
  </si>
  <si>
    <t>114203201</t>
  </si>
  <si>
    <t>Očištění lomového kamene nebo betonových tvárnic od hlíny nebo písku</t>
  </si>
  <si>
    <t>-51785595</t>
  </si>
  <si>
    <t>Očištění lomového kamene nebo betonových tvárnic získaných při rozebrání dlažeb, záhozů, rovnanin a soustřeďovacích staveb od hlíny nebo písku</t>
  </si>
  <si>
    <t>https://podminky.urs.cz/item/CS_URS_2022_02/114203201</t>
  </si>
  <si>
    <t>115999002-R</t>
  </si>
  <si>
    <t xml:space="preserve">Zřízení a odstranění zajímkování </t>
  </si>
  <si>
    <t>-755877515</t>
  </si>
  <si>
    <t>Poznámka k položce:
Převedení vody např. potrubím vč. hrázkování - zřízení a odstranění, vč. čerpání vody po dobu provádění stavby</t>
  </si>
  <si>
    <t>131251102</t>
  </si>
  <si>
    <t>Hloubení jam nezapažených v hornině třídy těžitelnosti I skupiny 3 objem do 50 m3 strojně</t>
  </si>
  <si>
    <t>-246370935</t>
  </si>
  <si>
    <t>Hloubení nezapažených jam a zářezů strojně s urovnáním dna do předepsaného profilu a spádu v hornině třídy těžitelnosti I skupiny 3 přes 20 do 50 m3</t>
  </si>
  <si>
    <t>https://podminky.urs.cz/item/CS_URS_2022_02/131251102</t>
  </si>
  <si>
    <t>"pro lože dlažby před mostem - viz. Tabulka kubatur D.1.1.4." 22,0</t>
  </si>
  <si>
    <t>162351103</t>
  </si>
  <si>
    <t>Vodorovné přemístění přes 50 do 500 m výkopku/sypaniny z horniny třídy těžitelnosti I skupiny 1 až 3</t>
  </si>
  <si>
    <t>281179798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</si>
  <si>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</si>
  <si>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https://podminky.urs.cz/item/CS_URS_2022_02/162351103</t>
  </si>
  <si>
    <t>"přiblížení výkopku korytem ke sjezdu" 22,0</t>
  </si>
  <si>
    <t>723418299</t>
  </si>
  <si>
    <t>"přebytečná zemina" 22,0</t>
  </si>
  <si>
    <t>167151101</t>
  </si>
  <si>
    <t>Nakládání výkopku z hornin třídy těžitelnosti I skupiny 1 až 3 do 100 m3</t>
  </si>
  <si>
    <t>-463753481</t>
  </si>
  <si>
    <t>Nakládání, skládání a překládání neulehlého výkopku nebo sypaniny strojně nakládání, množství do 100 m3, z horniny třídy těžitelnosti I, skupiny 1 až 3</t>
  </si>
  <si>
    <t>https://podminky.urs.cz/item/CS_URS_2022_02/167151101</t>
  </si>
  <si>
    <t>171201231</t>
  </si>
  <si>
    <t>Poplatek za uložení zeminy a kamení na recyklační skládce (skládkovné) kód odpadu 17 05 04</t>
  </si>
  <si>
    <t>1550405990</t>
  </si>
  <si>
    <t>Poplatek za uložení stavebního odpadu na recyklační skládce (skládkovné) zeminy a kamení zatříděného do Katalogu odpadů pod kódem 17 05 04</t>
  </si>
  <si>
    <t>https://podminky.urs.cz/item/CS_URS_2022_02/171201231</t>
  </si>
  <si>
    <t>"přebytečná zemina" 22,0*1,8</t>
  </si>
  <si>
    <t>-784206128</t>
  </si>
  <si>
    <t>185803105</t>
  </si>
  <si>
    <t>Shrabání pokoseného travního porostu s odvozem do 20 km</t>
  </si>
  <si>
    <t>-626997444</t>
  </si>
  <si>
    <t>Shrabání pokoseného porostu a organických naplavenin s odvozem do 20 km travního porostu</t>
  </si>
  <si>
    <t>https://podminky.urs.cz/item/CS_URS_2022_02/185803105</t>
  </si>
  <si>
    <t>Vodorovné konstrukce</t>
  </si>
  <si>
    <t>451316124</t>
  </si>
  <si>
    <t>Podklad pod dlažbu z betonu prostého se zvýšenými nároky na prostředí C 30/37 tl přes 200 do 250 mm</t>
  </si>
  <si>
    <t>1434233243</t>
  </si>
  <si>
    <t>Podklad pod dlažbu z betonu prostého se zvýšenými nároky na prostředí tř. C 30/37 tl. přes 200 do 250 mm</t>
  </si>
  <si>
    <t>https://podminky.urs.cz/item/CS_URS_2022_02/451316124</t>
  </si>
  <si>
    <t>"oprava opevnění před mostem - viz. Tabulka kubatur D.1.1.4." 22,0/0,25</t>
  </si>
  <si>
    <t>465513227</t>
  </si>
  <si>
    <t>Dlažba z lomového kamene na cementovou maltu s vyspárováním tl 250 mm pro hráze</t>
  </si>
  <si>
    <t>1579827291</t>
  </si>
  <si>
    <t>Dlažba z lomového kamene lomařsky upraveného na cementovou maltu, s vyspárováním cementovou maltou, tl. kamene 250 mm</t>
  </si>
  <si>
    <t>https://podminky.urs.cz/item/CS_URS_2022_02/465513227</t>
  </si>
  <si>
    <t>"oprava opevnění před mostem - viz. TZ D.1.1 a) - doplnění chybějící dlažby 30%" 75,0*0,3</t>
  </si>
  <si>
    <t>465519999-R</t>
  </si>
  <si>
    <t>Dlažba z rozebraného kamene na cementovou maltu s vyspárováním tl 250 mm pro hráze</t>
  </si>
  <si>
    <t>-224858982</t>
  </si>
  <si>
    <t>Dlažba z rozebraného kamene na cementovou maltu, s vyspárováním cementovou maltou, tl. kamene 250 mm</t>
  </si>
  <si>
    <t>"oprava opevnění před mostem - viz. TZ D.1.1 a) - 70%" 75,0*0,7</t>
  </si>
  <si>
    <t>Úpravy povrchů, podlahy a osazování výplní</t>
  </si>
  <si>
    <t>628635512</t>
  </si>
  <si>
    <t>Vyplnění spár zdiva z lomového kamene maltou cementovou na hl do 70 mm s vyspárováním</t>
  </si>
  <si>
    <t>-1489818372</t>
  </si>
  <si>
    <t>Vyplnění spár dosavadních konstrukcí zdiva cementovou maltou s vyčištěním spár hloubky do 70 mm, zdiva z lomového kamene s vyspárováním</t>
  </si>
  <si>
    <t>https://podminky.urs.cz/item/CS_URS_2022_02/628635512</t>
  </si>
  <si>
    <t>"přespárování dlažby - viz. TZ D.1.1 a)" 154,0</t>
  </si>
  <si>
    <t>16</t>
  </si>
  <si>
    <t>938901101</t>
  </si>
  <si>
    <t>Očištění dlažby z lomového kamene nebo z betonových desek od porostu</t>
  </si>
  <si>
    <t>-839310290</t>
  </si>
  <si>
    <t>Dokončovací práce na dosavadních konstrukcích očištění dlažby od travního a divokého porostu, s vytrháním kořenů ze spár, s naložením odstraněného porostu na dopravní prostředek nebo s odklizením na hromady do vzdálenosti 50 m z lomového kamene nebo betonových desek</t>
  </si>
  <si>
    <t>https://podminky.urs.cz/item/CS_URS_2022_02/938901101</t>
  </si>
  <si>
    <t>"oprava opevnění před mostem - viz. TZ D.1.1 a) - 70% plochy" 75,0*0,7</t>
  </si>
  <si>
    <t>17</t>
  </si>
  <si>
    <t>938903111</t>
  </si>
  <si>
    <t>Vysekání spár hl do 70 mm v dlažbě z lomového kamene</t>
  </si>
  <si>
    <t>1265897803</t>
  </si>
  <si>
    <t>Dokončovací práce na dosavadních konstrukcích vysekání spár s očištěním zdiva nebo dlažby, s naložením suti na dopravní prostředek nebo s odklizením na hromady do vzdálenosti 50 m při hloubce spáry do 70 mm v dlažbě z lomového kamene</t>
  </si>
  <si>
    <t>https://podminky.urs.cz/item/CS_URS_2022_02/938903111</t>
  </si>
  <si>
    <t>997</t>
  </si>
  <si>
    <t>Přesun sutě</t>
  </si>
  <si>
    <t>18</t>
  </si>
  <si>
    <t>997013861</t>
  </si>
  <si>
    <t>Poplatek za uložení stavebního odpadu na recyklační skládce (skládkovné) z prostého betonu kód odpadu 17 01 01</t>
  </si>
  <si>
    <t>1669791393</t>
  </si>
  <si>
    <t>Poplatek za uložení stavebního odpadu na recyklační skládce (skládkovné) z prostého betonu zatříděného do Katalogu odpadů pod kódem 17 01 01</t>
  </si>
  <si>
    <t>https://podminky.urs.cz/item/CS_URS_2022_02/997013861</t>
  </si>
  <si>
    <t>"suť ze spár" 2,772</t>
  </si>
  <si>
    <t>19</t>
  </si>
  <si>
    <t>997321511</t>
  </si>
  <si>
    <t>Vodorovná doprava suti a vybouraných hmot po suchu do 1 km</t>
  </si>
  <si>
    <t>-1036384556</t>
  </si>
  <si>
    <t>Vodorovná doprava suti a vybouraných hmot bez naložení, s vyložením a hrubým urovnáním po suchu, na vzdálenost do 1 km</t>
  </si>
  <si>
    <t>https://podminky.urs.cz/item/CS_URS_2022_02/997321511</t>
  </si>
  <si>
    <t>20</t>
  </si>
  <si>
    <t>997321519</t>
  </si>
  <si>
    <t>Příplatek ZKD 1 km vodorovné dopravy suti a vybouraných hmot po suchu</t>
  </si>
  <si>
    <t>1901672165</t>
  </si>
  <si>
    <t>Vodorovná doprava suti a vybouraných hmot bez naložení, s vyložením a hrubým urovnáním po suchu, na vzdálenost Příplatek k cenám za každý další i započatý 1 km přes 1 km</t>
  </si>
  <si>
    <t>https://podminky.urs.cz/item/CS_URS_2022_02/997321519</t>
  </si>
  <si>
    <t>6*2,772</t>
  </si>
  <si>
    <t>56447607</t>
  </si>
  <si>
    <t>VON - Vedlejší a ostatní náklady</t>
  </si>
  <si>
    <t>VRN - Vedlejší rozpočtové náklady</t>
  </si>
  <si>
    <t xml:space="preserve">    VRN2 - Vedlejší náklady</t>
  </si>
  <si>
    <t xml:space="preserve">    VRN9 - Ostatní náklady</t>
  </si>
  <si>
    <t>VRN</t>
  </si>
  <si>
    <t>Vedlejší rozpočtové náklady</t>
  </si>
  <si>
    <t>VRN2</t>
  </si>
  <si>
    <t>Vedlejší náklady</t>
  </si>
  <si>
    <t>031002000</t>
  </si>
  <si>
    <t>Zařízení staveniště</t>
  </si>
  <si>
    <t>1024</t>
  </si>
  <si>
    <t>-1886255009</t>
  </si>
  <si>
    <t xml:space="preserve">Poznámka k položce:
Zřízení zařízení staveniště, jeho připojení na sítě, oplocení prostoru a jejich následné odstranění. Zajištění přístupu k jednotlivým úsekům stavby za účelem provádění a uvedení do původního stavu po ukončení stavby vč. osetí ploch a případné opravy asfaltových krytů. Náhrada za dočasné zábory ploch. Zřízení a odstranění dočasných sjezdů, nájezdů a lávek přes výkopy. Zajištění výkopů zábradlím. Zřízení čistících zón před výjezdem z obvodu staveniště. Zajištění bezpečnosti práce a ochrany životního prostředí.
</t>
  </si>
  <si>
    <t>031004000</t>
  </si>
  <si>
    <t>Dopravní značení na staveništi</t>
  </si>
  <si>
    <t>-1203304241</t>
  </si>
  <si>
    <t>Poznámka k položce:
Projednání a zajištění zvláštního užívání komunikací a veřejných ploch, zajištění dopravního značení
 k dopravním omezením, řízení provozu vč. případné světelné signalizace, jejich údržba, přemisťování a následné odstranění, a to v rozsahu nezbytném pro řádné a bezpečné provádění stavby.</t>
  </si>
  <si>
    <t>031005000</t>
  </si>
  <si>
    <t xml:space="preserve">Práce v ochranném pásmu </t>
  </si>
  <si>
    <t>2036770039</t>
  </si>
  <si>
    <t>Práce v ochranném pásmu</t>
  </si>
  <si>
    <t>Poznámka k položce:
Práce v ochranném pásmu nadzemního vedení horkovodu.</t>
  </si>
  <si>
    <t>VRN9</t>
  </si>
  <si>
    <t>Ostatní náklady</t>
  </si>
  <si>
    <t>090002000</t>
  </si>
  <si>
    <t xml:space="preserve">Zajištění ochrany a vytýčení podzemních inženýrských sítí </t>
  </si>
  <si>
    <t>-1070183650</t>
  </si>
  <si>
    <t>Poznámka k položce:
Zajištění ochrany a vytýčení podzemních inženýrských sítí uvedených v projektové dokumentaci dle podmínek z dokladové části projektu (např. vodovod, podzemní vedení NN a VN)
.</t>
  </si>
  <si>
    <t>091704000</t>
  </si>
  <si>
    <t>Vypracování Plánu opatření pro případ havárie</t>
  </si>
  <si>
    <t>ks</t>
  </si>
  <si>
    <t>262144</t>
  </si>
  <si>
    <t>996217575</t>
  </si>
  <si>
    <t>Poznámka k položce:
Zhotovitelem vypracovaný Plán opatření pro případ úniku závadných látek (např. ropné produkty, cementové výluhy, odpadní vody z těsnících clon,atd.)</t>
  </si>
  <si>
    <t>091804000</t>
  </si>
  <si>
    <t>Zpracování povodňového plánu stavby dle §71 zákona č. 254/2001 Sb. včetně zajištění schválení příslušnými orgány správy a Povodím Labe, státní podnik</t>
  </si>
  <si>
    <t>-586971367</t>
  </si>
  <si>
    <t>091904001</t>
  </si>
  <si>
    <t>Provedení pasportizace stávajících nemovitostí (vč. pozemků), výustí, mostních konstrukcí a jejich příslušenství, zajištění fotodokumentace stávajícho stavu přístupových komunikací</t>
  </si>
  <si>
    <t>1387120064</t>
  </si>
  <si>
    <t xml:space="preserve">Poznámka k položce:
Před zahájením prací stavebník zdokumentuje stav terénu, stromů, komunikací, obrubníků, stávajícího stavu konstrukcí průtočných profilů mostů, stávajícího stavu lávek, výustí, přístupových pozemků a dalších objektů dotčených stavbou a pohybem techniky. Pokud dojde k jejich poškození, zhotovitel stavby zajistí jejich opravu.  </t>
  </si>
  <si>
    <t>092105000</t>
  </si>
  <si>
    <t>Zajištění povolení ke kácení a zajištění dokladů o předání dřevní hmoty vzniklé smýcením porostů k dalšímu využití</t>
  </si>
  <si>
    <t>1968000428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</si>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</sst>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203201" TargetMode="External" /><Relationship Id="rId2" Type="http://schemas.openxmlformats.org/officeDocument/2006/relationships/hyperlink" Target="https://podminky.urs.cz/item/CS_URS_2022_02/112101101" TargetMode="External" /><Relationship Id="rId3" Type="http://schemas.openxmlformats.org/officeDocument/2006/relationships/hyperlink" Target="https://podminky.urs.cz/item/CS_URS_2022_02/112101102" TargetMode="External" /><Relationship Id="rId4" Type="http://schemas.openxmlformats.org/officeDocument/2006/relationships/hyperlink" Target="https://podminky.urs.cz/item/CS_URS_2022_02/112101103" TargetMode="External" /><Relationship Id="rId5" Type="http://schemas.openxmlformats.org/officeDocument/2006/relationships/hyperlink" Target="https://podminky.urs.cz/item/CS_URS_2022_02/112101104" TargetMode="External" /><Relationship Id="rId6" Type="http://schemas.openxmlformats.org/officeDocument/2006/relationships/hyperlink" Target="https://podminky.urs.cz/item/CS_URS_2022_02/112155115" TargetMode="External" /><Relationship Id="rId7" Type="http://schemas.openxmlformats.org/officeDocument/2006/relationships/hyperlink" Target="https://podminky.urs.cz/item/CS_URS_2022_02/112155121" TargetMode="External" /><Relationship Id="rId8" Type="http://schemas.openxmlformats.org/officeDocument/2006/relationships/hyperlink" Target="https://podminky.urs.cz/item/CS_URS_2022_02/112155125" TargetMode="External" /><Relationship Id="rId9" Type="http://schemas.openxmlformats.org/officeDocument/2006/relationships/hyperlink" Target="https://podminky.urs.cz/item/CS_URS_2022_02/112155311" TargetMode="External" /><Relationship Id="rId10" Type="http://schemas.openxmlformats.org/officeDocument/2006/relationships/hyperlink" Target="https://podminky.urs.cz/item/CS_URS_2022_02/162201411" TargetMode="External" /><Relationship Id="rId11" Type="http://schemas.openxmlformats.org/officeDocument/2006/relationships/hyperlink" Target="https://podminky.urs.cz/item/CS_URS_2022_02/162201412" TargetMode="External" /><Relationship Id="rId12" Type="http://schemas.openxmlformats.org/officeDocument/2006/relationships/hyperlink" Target="https://podminky.urs.cz/item/CS_URS_2022_02/162201413" TargetMode="External" /><Relationship Id="rId13" Type="http://schemas.openxmlformats.org/officeDocument/2006/relationships/hyperlink" Target="https://podminky.urs.cz/item/CS_URS_2022_02/162201414" TargetMode="External" /><Relationship Id="rId1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7253115" TargetMode="External" /><Relationship Id="rId2" Type="http://schemas.openxmlformats.org/officeDocument/2006/relationships/hyperlink" Target="https://podminky.urs.cz/item/CS_URS_2022_02/162751114" TargetMode="External" /><Relationship Id="rId3" Type="http://schemas.openxmlformats.org/officeDocument/2006/relationships/hyperlink" Target="https://podminky.urs.cz/item/CS_URS_2022_02/167151111" TargetMode="External" /><Relationship Id="rId4" Type="http://schemas.openxmlformats.org/officeDocument/2006/relationships/hyperlink" Target="https://podminky.urs.cz/item/CS_URS_2022_02/171251201" TargetMode="External" /><Relationship Id="rId5" Type="http://schemas.openxmlformats.org/officeDocument/2006/relationships/hyperlink" Target="https://podminky.urs.cz/item/CS_URS_2022_02/998332011" TargetMode="External" /><Relationship Id="rId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202" TargetMode="External" /><Relationship Id="rId2" Type="http://schemas.openxmlformats.org/officeDocument/2006/relationships/hyperlink" Target="https://podminky.urs.cz/item/CS_URS_2022_02/114203101" TargetMode="External" /><Relationship Id="rId3" Type="http://schemas.openxmlformats.org/officeDocument/2006/relationships/hyperlink" Target="https://podminky.urs.cz/item/CS_URS_2022_02/114203201" TargetMode="External" /><Relationship Id="rId4" Type="http://schemas.openxmlformats.org/officeDocument/2006/relationships/hyperlink" Target="https://podminky.urs.cz/item/CS_URS_2022_02/131251102" TargetMode="External" /><Relationship Id="rId5" Type="http://schemas.openxmlformats.org/officeDocument/2006/relationships/hyperlink" Target="https://podminky.urs.cz/item/CS_URS_2022_02/162351103" TargetMode="External" /><Relationship Id="rId6" Type="http://schemas.openxmlformats.org/officeDocument/2006/relationships/hyperlink" Target="https://podminky.urs.cz/item/CS_URS_2022_02/162751114" TargetMode="External" /><Relationship Id="rId7" Type="http://schemas.openxmlformats.org/officeDocument/2006/relationships/hyperlink" Target="https://podminky.urs.cz/item/CS_URS_2022_02/167151101" TargetMode="External" /><Relationship Id="rId8" Type="http://schemas.openxmlformats.org/officeDocument/2006/relationships/hyperlink" Target="https://podminky.urs.cz/item/CS_URS_2022_02/171201231" TargetMode="External" /><Relationship Id="rId9" Type="http://schemas.openxmlformats.org/officeDocument/2006/relationships/hyperlink" Target="https://podminky.urs.cz/item/CS_URS_2022_02/171251201" TargetMode="External" /><Relationship Id="rId10" Type="http://schemas.openxmlformats.org/officeDocument/2006/relationships/hyperlink" Target="https://podminky.urs.cz/item/CS_URS_2022_02/185803105" TargetMode="External" /><Relationship Id="rId11" Type="http://schemas.openxmlformats.org/officeDocument/2006/relationships/hyperlink" Target="https://podminky.urs.cz/item/CS_URS_2022_02/451316124" TargetMode="External" /><Relationship Id="rId12" Type="http://schemas.openxmlformats.org/officeDocument/2006/relationships/hyperlink" Target="https://podminky.urs.cz/item/CS_URS_2022_02/465513227" TargetMode="External" /><Relationship Id="rId13" Type="http://schemas.openxmlformats.org/officeDocument/2006/relationships/hyperlink" Target="https://podminky.urs.cz/item/CS_URS_2022_02/628635512" TargetMode="External" /><Relationship Id="rId14" Type="http://schemas.openxmlformats.org/officeDocument/2006/relationships/hyperlink" Target="https://podminky.urs.cz/item/CS_URS_2022_02/938901101" TargetMode="External" /><Relationship Id="rId15" Type="http://schemas.openxmlformats.org/officeDocument/2006/relationships/hyperlink" Target="https://podminky.urs.cz/item/CS_URS_2022_02/938903111" TargetMode="External" /><Relationship Id="rId16" Type="http://schemas.openxmlformats.org/officeDocument/2006/relationships/hyperlink" Target="https://podminky.urs.cz/item/CS_URS_2022_02/997013861" TargetMode="External" /><Relationship Id="rId17" Type="http://schemas.openxmlformats.org/officeDocument/2006/relationships/hyperlink" Target="https://podminky.urs.cz/item/CS_URS_2022_02/997321511" TargetMode="External" /><Relationship Id="rId18" Type="http://schemas.openxmlformats.org/officeDocument/2006/relationships/hyperlink" Target="https://podminky.urs.cz/item/CS_URS_2022_02/997321519" TargetMode="External" /><Relationship Id="rId19" Type="http://schemas.openxmlformats.org/officeDocument/2006/relationships/hyperlink" Target="https://podminky.urs.cz/item/CS_URS_2022_02/998332011" TargetMode="External" /><Relationship Id="rId2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36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41</v>
      </c>
      <c r="E29" s="46"/>
      <c r="F29" s="31" t="s">
        <v>42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43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44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45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PAV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Rajská strouha, Lázně Bohdaneč, odstranění nánosu, ř. km 0,950-1,145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20. 10. 2022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25.6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Povodí Labe, státní podnik, Hradec Králové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>Agroprojekce Litomyšl, s.r.o.</v>
      </c>
      <c r="AN49" s="63"/>
      <c r="AO49" s="63"/>
      <c r="AP49" s="63"/>
      <c r="AQ49" s="39"/>
      <c r="AR49" s="43"/>
      <c r="AS49" s="73" t="s">
        <v>51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34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52</v>
      </c>
      <c r="D52" s="86"/>
      <c r="E52" s="86"/>
      <c r="F52" s="86"/>
      <c r="G52" s="86"/>
      <c r="H52" s="87"/>
      <c r="I52" s="88" t="s">
        <v>53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54</v>
      </c>
      <c r="AH52" s="86"/>
      <c r="AI52" s="86"/>
      <c r="AJ52" s="86"/>
      <c r="AK52" s="86"/>
      <c r="AL52" s="86"/>
      <c r="AM52" s="86"/>
      <c r="AN52" s="88" t="s">
        <v>55</v>
      </c>
      <c r="AO52" s="86"/>
      <c r="AP52" s="86"/>
      <c r="AQ52" s="90" t="s">
        <v>56</v>
      </c>
      <c r="AR52" s="43"/>
      <c r="AS52" s="91" t="s">
        <v>57</v>
      </c>
      <c r="AT52" s="92" t="s">
        <v>58</v>
      </c>
      <c r="AU52" s="92" t="s">
        <v>59</v>
      </c>
      <c r="AV52" s="92" t="s">
        <v>60</v>
      </c>
      <c r="AW52" s="92" t="s">
        <v>61</v>
      </c>
      <c r="AX52" s="92" t="s">
        <v>62</v>
      </c>
      <c r="AY52" s="92" t="s">
        <v>63</v>
      </c>
      <c r="AZ52" s="92" t="s">
        <v>64</v>
      </c>
      <c r="BA52" s="92" t="s">
        <v>65</v>
      </c>
      <c r="BB52" s="92" t="s">
        <v>66</v>
      </c>
      <c r="BC52" s="92" t="s">
        <v>67</v>
      </c>
      <c r="BD52" s="93" t="s">
        <v>68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69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ROUND(SUM(AG55:AG58),2)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ROUND(SUM(AS55:AS58),2)</f>
        <v>0</v>
      </c>
      <c r="AT54" s="105">
        <f>ROUND(SUM(AV54:AW54),2)</f>
        <v>0</v>
      </c>
      <c r="AU54" s="106">
        <f>ROUND(SUM(AU55:AU58),5)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ROUND(SUM(AZ55:AZ58),2)</f>
        <v>0</v>
      </c>
      <c r="BA54" s="105">
        <f>ROUND(SUM(BA55:BA58),2)</f>
        <v>0</v>
      </c>
      <c r="BB54" s="105">
        <f>ROUND(SUM(BB55:BB58),2)</f>
        <v>0</v>
      </c>
      <c r="BC54" s="105">
        <f>ROUND(SUM(BC55:BC58),2)</f>
        <v>0</v>
      </c>
      <c r="BD54" s="107">
        <f>ROUND(SUM(BD55:BD58),2)</f>
        <v>0</v>
      </c>
      <c r="BE54" s="6"/>
      <c r="BS54" s="108" t="s">
        <v>70</v>
      </c>
      <c r="BT54" s="108" t="s">
        <v>71</v>
      </c>
      <c r="BU54" s="109" t="s">
        <v>72</v>
      </c>
      <c r="BV54" s="108" t="s">
        <v>73</v>
      </c>
      <c r="BW54" s="108" t="s">
        <v>5</v>
      </c>
      <c r="BX54" s="108" t="s">
        <v>74</v>
      </c>
      <c r="CL54" s="108" t="s">
        <v>19</v>
      </c>
    </row>
    <row r="55" spans="1:91" s="7" customFormat="1" ht="16.5" customHeight="1">
      <c r="A55" s="110" t="s">
        <v>75</v>
      </c>
      <c r="B55" s="111"/>
      <c r="C55" s="112"/>
      <c r="D55" s="113" t="s">
        <v>76</v>
      </c>
      <c r="E55" s="113"/>
      <c r="F55" s="113"/>
      <c r="G55" s="113"/>
      <c r="H55" s="113"/>
      <c r="I55" s="114"/>
      <c r="J55" s="113" t="s">
        <v>77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'SO-01 - Odstranění dřevin'!J30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78</v>
      </c>
      <c r="AR55" s="117"/>
      <c r="AS55" s="118">
        <v>0</v>
      </c>
      <c r="AT55" s="119">
        <f>ROUND(SUM(AV55:AW55),2)</f>
        <v>0</v>
      </c>
      <c r="AU55" s="120">
        <f>'SO-01 - Odstranění dřevin'!P81</f>
        <v>0</v>
      </c>
      <c r="AV55" s="119">
        <f>'SO-01 - Odstranění dřevin'!J33</f>
        <v>0</v>
      </c>
      <c r="AW55" s="119">
        <f>'SO-01 - Odstranění dřevin'!J34</f>
        <v>0</v>
      </c>
      <c r="AX55" s="119">
        <f>'SO-01 - Odstranění dřevin'!J35</f>
        <v>0</v>
      </c>
      <c r="AY55" s="119">
        <f>'SO-01 - Odstranění dřevin'!J36</f>
        <v>0</v>
      </c>
      <c r="AZ55" s="119">
        <f>'SO-01 - Odstranění dřevin'!F33</f>
        <v>0</v>
      </c>
      <c r="BA55" s="119">
        <f>'SO-01 - Odstranění dřevin'!F34</f>
        <v>0</v>
      </c>
      <c r="BB55" s="119">
        <f>'SO-01 - Odstranění dřevin'!F35</f>
        <v>0</v>
      </c>
      <c r="BC55" s="119">
        <f>'SO-01 - Odstranění dřevin'!F36</f>
        <v>0</v>
      </c>
      <c r="BD55" s="121">
        <f>'SO-01 - Odstranění dřevin'!F37</f>
        <v>0</v>
      </c>
      <c r="BE55" s="7"/>
      <c r="BT55" s="122" t="s">
        <v>79</v>
      </c>
      <c r="BV55" s="122" t="s">
        <v>73</v>
      </c>
      <c r="BW55" s="122" t="s">
        <v>80</v>
      </c>
      <c r="BX55" s="122" t="s">
        <v>5</v>
      </c>
      <c r="CL55" s="122" t="s">
        <v>19</v>
      </c>
      <c r="CM55" s="122" t="s">
        <v>81</v>
      </c>
    </row>
    <row r="56" spans="1:91" s="7" customFormat="1" ht="16.5" customHeight="1">
      <c r="A56" s="110" t="s">
        <v>75</v>
      </c>
      <c r="B56" s="111"/>
      <c r="C56" s="112"/>
      <c r="D56" s="113" t="s">
        <v>82</v>
      </c>
      <c r="E56" s="113"/>
      <c r="F56" s="113"/>
      <c r="G56" s="113"/>
      <c r="H56" s="113"/>
      <c r="I56" s="114"/>
      <c r="J56" s="113" t="s">
        <v>83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'SO-02 - Těžení sedimentů'!J30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78</v>
      </c>
      <c r="AR56" s="117"/>
      <c r="AS56" s="118">
        <v>0</v>
      </c>
      <c r="AT56" s="119">
        <f>ROUND(SUM(AV56:AW56),2)</f>
        <v>0</v>
      </c>
      <c r="AU56" s="120">
        <f>'SO-02 - Těžení sedimentů'!P83</f>
        <v>0</v>
      </c>
      <c r="AV56" s="119">
        <f>'SO-02 - Těžení sedimentů'!J33</f>
        <v>0</v>
      </c>
      <c r="AW56" s="119">
        <f>'SO-02 - Těžení sedimentů'!J34</f>
        <v>0</v>
      </c>
      <c r="AX56" s="119">
        <f>'SO-02 - Těžení sedimentů'!J35</f>
        <v>0</v>
      </c>
      <c r="AY56" s="119">
        <f>'SO-02 - Těžení sedimentů'!J36</f>
        <v>0</v>
      </c>
      <c r="AZ56" s="119">
        <f>'SO-02 - Těžení sedimentů'!F33</f>
        <v>0</v>
      </c>
      <c r="BA56" s="119">
        <f>'SO-02 - Těžení sedimentů'!F34</f>
        <v>0</v>
      </c>
      <c r="BB56" s="119">
        <f>'SO-02 - Těžení sedimentů'!F35</f>
        <v>0</v>
      </c>
      <c r="BC56" s="119">
        <f>'SO-02 - Těžení sedimentů'!F36</f>
        <v>0</v>
      </c>
      <c r="BD56" s="121">
        <f>'SO-02 - Těžení sedimentů'!F37</f>
        <v>0</v>
      </c>
      <c r="BE56" s="7"/>
      <c r="BT56" s="122" t="s">
        <v>79</v>
      </c>
      <c r="BV56" s="122" t="s">
        <v>73</v>
      </c>
      <c r="BW56" s="122" t="s">
        <v>84</v>
      </c>
      <c r="BX56" s="122" t="s">
        <v>5</v>
      </c>
      <c r="CL56" s="122" t="s">
        <v>85</v>
      </c>
      <c r="CM56" s="122" t="s">
        <v>81</v>
      </c>
    </row>
    <row r="57" spans="1:91" s="7" customFormat="1" ht="16.5" customHeight="1">
      <c r="A57" s="110" t="s">
        <v>75</v>
      </c>
      <c r="B57" s="111"/>
      <c r="C57" s="112"/>
      <c r="D57" s="113" t="s">
        <v>86</v>
      </c>
      <c r="E57" s="113"/>
      <c r="F57" s="113"/>
      <c r="G57" s="113"/>
      <c r="H57" s="113"/>
      <c r="I57" s="114"/>
      <c r="J57" s="113" t="s">
        <v>87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'SO-03 - Lokální oprava op...'!J30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78</v>
      </c>
      <c r="AR57" s="117"/>
      <c r="AS57" s="118">
        <v>0</v>
      </c>
      <c r="AT57" s="119">
        <f>ROUND(SUM(AV57:AW57),2)</f>
        <v>0</v>
      </c>
      <c r="AU57" s="120">
        <f>'SO-03 - Lokální oprava op...'!P86</f>
        <v>0</v>
      </c>
      <c r="AV57" s="119">
        <f>'SO-03 - Lokální oprava op...'!J33</f>
        <v>0</v>
      </c>
      <c r="AW57" s="119">
        <f>'SO-03 - Lokální oprava op...'!J34</f>
        <v>0</v>
      </c>
      <c r="AX57" s="119">
        <f>'SO-03 - Lokální oprava op...'!J35</f>
        <v>0</v>
      </c>
      <c r="AY57" s="119">
        <f>'SO-03 - Lokální oprava op...'!J36</f>
        <v>0</v>
      </c>
      <c r="AZ57" s="119">
        <f>'SO-03 - Lokální oprava op...'!F33</f>
        <v>0</v>
      </c>
      <c r="BA57" s="119">
        <f>'SO-03 - Lokální oprava op...'!F34</f>
        <v>0</v>
      </c>
      <c r="BB57" s="119">
        <f>'SO-03 - Lokální oprava op...'!F35</f>
        <v>0</v>
      </c>
      <c r="BC57" s="119">
        <f>'SO-03 - Lokální oprava op...'!F36</f>
        <v>0</v>
      </c>
      <c r="BD57" s="121">
        <f>'SO-03 - Lokální oprava op...'!F37</f>
        <v>0</v>
      </c>
      <c r="BE57" s="7"/>
      <c r="BT57" s="122" t="s">
        <v>79</v>
      </c>
      <c r="BV57" s="122" t="s">
        <v>73</v>
      </c>
      <c r="BW57" s="122" t="s">
        <v>88</v>
      </c>
      <c r="BX57" s="122" t="s">
        <v>5</v>
      </c>
      <c r="CL57" s="122" t="s">
        <v>85</v>
      </c>
      <c r="CM57" s="122" t="s">
        <v>81</v>
      </c>
    </row>
    <row r="58" spans="1:91" s="7" customFormat="1" ht="16.5" customHeight="1">
      <c r="A58" s="110" t="s">
        <v>75</v>
      </c>
      <c r="B58" s="111"/>
      <c r="C58" s="112"/>
      <c r="D58" s="113" t="s">
        <v>89</v>
      </c>
      <c r="E58" s="113"/>
      <c r="F58" s="113"/>
      <c r="G58" s="113"/>
      <c r="H58" s="113"/>
      <c r="I58" s="114"/>
      <c r="J58" s="113" t="s">
        <v>90</v>
      </c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5">
        <f>'VON - Vedlejší a ostatní ...'!J30</f>
        <v>0</v>
      </c>
      <c r="AH58" s="114"/>
      <c r="AI58" s="114"/>
      <c r="AJ58" s="114"/>
      <c r="AK58" s="114"/>
      <c r="AL58" s="114"/>
      <c r="AM58" s="114"/>
      <c r="AN58" s="115">
        <f>SUM(AG58,AT58)</f>
        <v>0</v>
      </c>
      <c r="AO58" s="114"/>
      <c r="AP58" s="114"/>
      <c r="AQ58" s="116" t="s">
        <v>89</v>
      </c>
      <c r="AR58" s="117"/>
      <c r="AS58" s="123">
        <v>0</v>
      </c>
      <c r="AT58" s="124">
        <f>ROUND(SUM(AV58:AW58),2)</f>
        <v>0</v>
      </c>
      <c r="AU58" s="125">
        <f>'VON - Vedlejší a ostatní ...'!P82</f>
        <v>0</v>
      </c>
      <c r="AV58" s="124">
        <f>'VON - Vedlejší a ostatní ...'!J33</f>
        <v>0</v>
      </c>
      <c r="AW58" s="124">
        <f>'VON - Vedlejší a ostatní ...'!J34</f>
        <v>0</v>
      </c>
      <c r="AX58" s="124">
        <f>'VON - Vedlejší a ostatní ...'!J35</f>
        <v>0</v>
      </c>
      <c r="AY58" s="124">
        <f>'VON - Vedlejší a ostatní ...'!J36</f>
        <v>0</v>
      </c>
      <c r="AZ58" s="124">
        <f>'VON - Vedlejší a ostatní ...'!F33</f>
        <v>0</v>
      </c>
      <c r="BA58" s="124">
        <f>'VON - Vedlejší a ostatní ...'!F34</f>
        <v>0</v>
      </c>
      <c r="BB58" s="124">
        <f>'VON - Vedlejší a ostatní ...'!F35</f>
        <v>0</v>
      </c>
      <c r="BC58" s="124">
        <f>'VON - Vedlejší a ostatní ...'!F36</f>
        <v>0</v>
      </c>
      <c r="BD58" s="126">
        <f>'VON - Vedlejší a ostatní ...'!F37</f>
        <v>0</v>
      </c>
      <c r="BE58" s="7"/>
      <c r="BT58" s="122" t="s">
        <v>79</v>
      </c>
      <c r="BV58" s="122" t="s">
        <v>73</v>
      </c>
      <c r="BW58" s="122" t="s">
        <v>91</v>
      </c>
      <c r="BX58" s="122" t="s">
        <v>5</v>
      </c>
      <c r="CL58" s="122" t="s">
        <v>19</v>
      </c>
      <c r="CM58" s="122" t="s">
        <v>81</v>
      </c>
    </row>
    <row r="59" spans="1:57" s="2" customFormat="1" ht="30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43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s="2" customFormat="1" ht="6.95" customHeight="1">
      <c r="A60" s="37"/>
      <c r="B60" s="58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43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-01 - Odstranění dřevin'!C2" display="/"/>
    <hyperlink ref="A56" location="'SO-02 - Těžení sedimentů'!C2" display="/"/>
    <hyperlink ref="A57" location="'SO-03 - Lokální oprava op...'!C2" display="/"/>
    <hyperlink ref="A58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80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81</v>
      </c>
    </row>
    <row r="4" spans="2:46" s="1" customFormat="1" ht="24.95" customHeight="1">
      <c r="B4" s="19"/>
      <c r="D4" s="129" t="s">
        <v>92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Rajská strouha, Lázně Bohdaneč, odstranění nánosu, ř. km 0,950-1,145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93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94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20. 10. 2022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32</v>
      </c>
      <c r="F21" s="37"/>
      <c r="G21" s="37"/>
      <c r="H21" s="37"/>
      <c r="I21" s="131" t="s">
        <v>28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35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37</v>
      </c>
      <c r="E30" s="37"/>
      <c r="F30" s="37"/>
      <c r="G30" s="37"/>
      <c r="H30" s="37"/>
      <c r="I30" s="37"/>
      <c r="J30" s="143">
        <f>ROUND(J81,2)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39</v>
      </c>
      <c r="G32" s="37"/>
      <c r="H32" s="37"/>
      <c r="I32" s="144" t="s">
        <v>38</v>
      </c>
      <c r="J32" s="144" t="s">
        <v>40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41</v>
      </c>
      <c r="E33" s="131" t="s">
        <v>42</v>
      </c>
      <c r="F33" s="146">
        <f>ROUND((SUM(BE81:BE132)),2)</f>
        <v>0</v>
      </c>
      <c r="G33" s="37"/>
      <c r="H33" s="37"/>
      <c r="I33" s="147">
        <v>0.21</v>
      </c>
      <c r="J33" s="146">
        <f>ROUND(((SUM(BE81:BE132))*I33),2)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43</v>
      </c>
      <c r="F34" s="146">
        <f>ROUND((SUM(BF81:BF132)),2)</f>
        <v>0</v>
      </c>
      <c r="G34" s="37"/>
      <c r="H34" s="37"/>
      <c r="I34" s="147">
        <v>0.15</v>
      </c>
      <c r="J34" s="146">
        <f>ROUND(((SUM(BF81:BF132))*I34),2)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44</v>
      </c>
      <c r="F35" s="146">
        <f>ROUND((SUM(BG81:BG132)),2)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45</v>
      </c>
      <c r="F36" s="146">
        <f>ROUND((SUM(BH81:BH132)),2)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46</v>
      </c>
      <c r="F37" s="146">
        <f>ROUND((SUM(BI81:BI132)),2)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47</v>
      </c>
      <c r="E39" s="150"/>
      <c r="F39" s="150"/>
      <c r="G39" s="151" t="s">
        <v>48</v>
      </c>
      <c r="H39" s="152" t="s">
        <v>49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95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Rajská strouha, Lázně Bohdaneč, odstranění nánosu, ř. km 0,950-1,145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93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SO-01 - Odstranění dřevin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31" t="s">
        <v>23</v>
      </c>
      <c r="J52" s="71" t="str">
        <f>IF(J12="","",J12)</f>
        <v>20. 10. 2022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25.65" customHeight="1">
      <c r="A54" s="37"/>
      <c r="B54" s="38"/>
      <c r="C54" s="31" t="s">
        <v>25</v>
      </c>
      <c r="D54" s="39"/>
      <c r="E54" s="39"/>
      <c r="F54" s="26" t="str">
        <f>E15</f>
        <v>Povodí Labe, státní podnik, Hradec Králové</v>
      </c>
      <c r="G54" s="39"/>
      <c r="H54" s="39"/>
      <c r="I54" s="31" t="s">
        <v>31</v>
      </c>
      <c r="J54" s="35" t="str">
        <f>E21</f>
        <v>Agroprojekce Litomyšl, s.r.o.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96</v>
      </c>
      <c r="D57" s="161"/>
      <c r="E57" s="161"/>
      <c r="F57" s="161"/>
      <c r="G57" s="161"/>
      <c r="H57" s="161"/>
      <c r="I57" s="161"/>
      <c r="J57" s="162" t="s">
        <v>97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69</v>
      </c>
      <c r="D59" s="39"/>
      <c r="E59" s="39"/>
      <c r="F59" s="39"/>
      <c r="G59" s="39"/>
      <c r="H59" s="39"/>
      <c r="I59" s="39"/>
      <c r="J59" s="101">
        <f>J81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98</v>
      </c>
    </row>
    <row r="60" spans="1:31" s="9" customFormat="1" ht="24.95" customHeight="1">
      <c r="A60" s="9"/>
      <c r="B60" s="164"/>
      <c r="C60" s="165"/>
      <c r="D60" s="166" t="s">
        <v>99</v>
      </c>
      <c r="E60" s="167"/>
      <c r="F60" s="167"/>
      <c r="G60" s="167"/>
      <c r="H60" s="167"/>
      <c r="I60" s="167"/>
      <c r="J60" s="168">
        <f>J82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100</v>
      </c>
      <c r="E61" s="173"/>
      <c r="F61" s="173"/>
      <c r="G61" s="173"/>
      <c r="H61" s="173"/>
      <c r="I61" s="173"/>
      <c r="J61" s="174">
        <f>J83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101</v>
      </c>
      <c r="D68" s="39"/>
      <c r="E68" s="39"/>
      <c r="F68" s="39"/>
      <c r="G68" s="39"/>
      <c r="H68" s="39"/>
      <c r="I68" s="39"/>
      <c r="J68" s="39"/>
      <c r="K68" s="3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59" t="str">
        <f>E7</f>
        <v>Rajská strouha, Lázně Bohdaneč, odstranění nánosu, ř. km 0,950-1,145</v>
      </c>
      <c r="F71" s="31"/>
      <c r="G71" s="31"/>
      <c r="H71" s="31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93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8" t="str">
        <f>E9</f>
        <v>SO-01 - Odstranění dřevin</v>
      </c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21</v>
      </c>
      <c r="D75" s="39"/>
      <c r="E75" s="39"/>
      <c r="F75" s="26" t="str">
        <f>F12</f>
        <v xml:space="preserve"> </v>
      </c>
      <c r="G75" s="39"/>
      <c r="H75" s="39"/>
      <c r="I75" s="31" t="s">
        <v>23</v>
      </c>
      <c r="J75" s="71" t="str">
        <f>IF(J12="","",J12)</f>
        <v>20. 10. 2022</v>
      </c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25.65" customHeight="1">
      <c r="A77" s="37"/>
      <c r="B77" s="38"/>
      <c r="C77" s="31" t="s">
        <v>25</v>
      </c>
      <c r="D77" s="39"/>
      <c r="E77" s="39"/>
      <c r="F77" s="26" t="str">
        <f>E15</f>
        <v>Povodí Labe, státní podnik, Hradec Králové</v>
      </c>
      <c r="G77" s="39"/>
      <c r="H77" s="39"/>
      <c r="I77" s="31" t="s">
        <v>31</v>
      </c>
      <c r="J77" s="35" t="str">
        <f>E21</f>
        <v>Agroprojekce Litomyšl, s.r.o.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29</v>
      </c>
      <c r="D78" s="39"/>
      <c r="E78" s="39"/>
      <c r="F78" s="26" t="str">
        <f>IF(E18="","",E18)</f>
        <v>Vyplň údaj</v>
      </c>
      <c r="G78" s="39"/>
      <c r="H78" s="39"/>
      <c r="I78" s="31" t="s">
        <v>34</v>
      </c>
      <c r="J78" s="35" t="str">
        <f>E24</f>
        <v xml:space="preserve"> 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6"/>
      <c r="B80" s="177"/>
      <c r="C80" s="178" t="s">
        <v>102</v>
      </c>
      <c r="D80" s="179" t="s">
        <v>56</v>
      </c>
      <c r="E80" s="179" t="s">
        <v>52</v>
      </c>
      <c r="F80" s="179" t="s">
        <v>53</v>
      </c>
      <c r="G80" s="179" t="s">
        <v>103</v>
      </c>
      <c r="H80" s="179" t="s">
        <v>104</v>
      </c>
      <c r="I80" s="179" t="s">
        <v>105</v>
      </c>
      <c r="J80" s="179" t="s">
        <v>97</v>
      </c>
      <c r="K80" s="180" t="s">
        <v>106</v>
      </c>
      <c r="L80" s="181"/>
      <c r="M80" s="91" t="s">
        <v>19</v>
      </c>
      <c r="N80" s="92" t="s">
        <v>41</v>
      </c>
      <c r="O80" s="92" t="s">
        <v>107</v>
      </c>
      <c r="P80" s="92" t="s">
        <v>108</v>
      </c>
      <c r="Q80" s="92" t="s">
        <v>109</v>
      </c>
      <c r="R80" s="92" t="s">
        <v>110</v>
      </c>
      <c r="S80" s="92" t="s">
        <v>111</v>
      </c>
      <c r="T80" s="93" t="s">
        <v>112</v>
      </c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</row>
    <row r="81" spans="1:63" s="2" customFormat="1" ht="22.8" customHeight="1">
      <c r="A81" s="37"/>
      <c r="B81" s="38"/>
      <c r="C81" s="98" t="s">
        <v>113</v>
      </c>
      <c r="D81" s="39"/>
      <c r="E81" s="39"/>
      <c r="F81" s="39"/>
      <c r="G81" s="39"/>
      <c r="H81" s="39"/>
      <c r="I81" s="39"/>
      <c r="J81" s="182">
        <f>BK81</f>
        <v>0</v>
      </c>
      <c r="K81" s="39"/>
      <c r="L81" s="43"/>
      <c r="M81" s="94"/>
      <c r="N81" s="183"/>
      <c r="O81" s="95"/>
      <c r="P81" s="184">
        <f>P82</f>
        <v>0</v>
      </c>
      <c r="Q81" s="95"/>
      <c r="R81" s="184">
        <f>R82</f>
        <v>0</v>
      </c>
      <c r="S81" s="95"/>
      <c r="T81" s="185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70</v>
      </c>
      <c r="AU81" s="16" t="s">
        <v>98</v>
      </c>
      <c r="BK81" s="186">
        <f>BK82</f>
        <v>0</v>
      </c>
    </row>
    <row r="82" spans="1:63" s="12" customFormat="1" ht="25.9" customHeight="1">
      <c r="A82" s="12"/>
      <c r="B82" s="187"/>
      <c r="C82" s="188"/>
      <c r="D82" s="189" t="s">
        <v>70</v>
      </c>
      <c r="E82" s="190" t="s">
        <v>114</v>
      </c>
      <c r="F82" s="190" t="s">
        <v>115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8" t="s">
        <v>79</v>
      </c>
      <c r="AT82" s="199" t="s">
        <v>70</v>
      </c>
      <c r="AU82" s="199" t="s">
        <v>71</v>
      </c>
      <c r="AY82" s="198" t="s">
        <v>116</v>
      </c>
      <c r="BK82" s="200">
        <f>BK83</f>
        <v>0</v>
      </c>
    </row>
    <row r="83" spans="1:63" s="12" customFormat="1" ht="22.8" customHeight="1">
      <c r="A83" s="12"/>
      <c r="B83" s="187"/>
      <c r="C83" s="188"/>
      <c r="D83" s="189" t="s">
        <v>70</v>
      </c>
      <c r="E83" s="201" t="s">
        <v>79</v>
      </c>
      <c r="F83" s="201" t="s">
        <v>117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SUM(P84:P132)</f>
        <v>0</v>
      </c>
      <c r="Q83" s="195"/>
      <c r="R83" s="196">
        <f>SUM(R84:R132)</f>
        <v>0</v>
      </c>
      <c r="S83" s="195"/>
      <c r="T83" s="197">
        <f>SUM(T84:T132)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79</v>
      </c>
      <c r="AT83" s="199" t="s">
        <v>70</v>
      </c>
      <c r="AU83" s="199" t="s">
        <v>79</v>
      </c>
      <c r="AY83" s="198" t="s">
        <v>116</v>
      </c>
      <c r="BK83" s="200">
        <f>SUM(BK84:BK132)</f>
        <v>0</v>
      </c>
    </row>
    <row r="84" spans="1:65" s="2" customFormat="1" ht="16.5" customHeight="1">
      <c r="A84" s="37"/>
      <c r="B84" s="38"/>
      <c r="C84" s="203" t="s">
        <v>79</v>
      </c>
      <c r="D84" s="203" t="s">
        <v>118</v>
      </c>
      <c r="E84" s="204" t="s">
        <v>119</v>
      </c>
      <c r="F84" s="205" t="s">
        <v>120</v>
      </c>
      <c r="G84" s="206" t="s">
        <v>121</v>
      </c>
      <c r="H84" s="207">
        <v>765</v>
      </c>
      <c r="I84" s="208"/>
      <c r="J84" s="209">
        <f>ROUND(I84*H84,2)</f>
        <v>0</v>
      </c>
      <c r="K84" s="205" t="s">
        <v>122</v>
      </c>
      <c r="L84" s="43"/>
      <c r="M84" s="210" t="s">
        <v>19</v>
      </c>
      <c r="N84" s="211" t="s">
        <v>42</v>
      </c>
      <c r="O84" s="8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4" t="s">
        <v>123</v>
      </c>
      <c r="AT84" s="214" t="s">
        <v>118</v>
      </c>
      <c r="AU84" s="214" t="s">
        <v>81</v>
      </c>
      <c r="AY84" s="16" t="s">
        <v>116</v>
      </c>
      <c r="BE84" s="215">
        <f>IF(N84="základní",J84,0)</f>
        <v>0</v>
      </c>
      <c r="BF84" s="215">
        <f>IF(N84="snížená",J84,0)</f>
        <v>0</v>
      </c>
      <c r="BG84" s="215">
        <f>IF(N84="zákl. přenesená",J84,0)</f>
        <v>0</v>
      </c>
      <c r="BH84" s="215">
        <f>IF(N84="sníž. přenesená",J84,0)</f>
        <v>0</v>
      </c>
      <c r="BI84" s="215">
        <f>IF(N84="nulová",J84,0)</f>
        <v>0</v>
      </c>
      <c r="BJ84" s="16" t="s">
        <v>79</v>
      </c>
      <c r="BK84" s="215">
        <f>ROUND(I84*H84,2)</f>
        <v>0</v>
      </c>
      <c r="BL84" s="16" t="s">
        <v>123</v>
      </c>
      <c r="BM84" s="214" t="s">
        <v>124</v>
      </c>
    </row>
    <row r="85" spans="1:47" s="2" customFormat="1" ht="12">
      <c r="A85" s="37"/>
      <c r="B85" s="38"/>
      <c r="C85" s="39"/>
      <c r="D85" s="216" t="s">
        <v>125</v>
      </c>
      <c r="E85" s="39"/>
      <c r="F85" s="217" t="s">
        <v>126</v>
      </c>
      <c r="G85" s="39"/>
      <c r="H85" s="39"/>
      <c r="I85" s="218"/>
      <c r="J85" s="39"/>
      <c r="K85" s="39"/>
      <c r="L85" s="43"/>
      <c r="M85" s="219"/>
      <c r="N85" s="220"/>
      <c r="O85" s="83"/>
      <c r="P85" s="83"/>
      <c r="Q85" s="83"/>
      <c r="R85" s="83"/>
      <c r="S85" s="83"/>
      <c r="T85" s="84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6" t="s">
        <v>125</v>
      </c>
      <c r="AU85" s="16" t="s">
        <v>81</v>
      </c>
    </row>
    <row r="86" spans="1:47" s="2" customFormat="1" ht="12">
      <c r="A86" s="37"/>
      <c r="B86" s="38"/>
      <c r="C86" s="39"/>
      <c r="D86" s="221" t="s">
        <v>127</v>
      </c>
      <c r="E86" s="39"/>
      <c r="F86" s="222" t="s">
        <v>128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127</v>
      </c>
      <c r="AU86" s="16" t="s">
        <v>81</v>
      </c>
    </row>
    <row r="87" spans="1:51" s="13" customFormat="1" ht="12">
      <c r="A87" s="13"/>
      <c r="B87" s="223"/>
      <c r="C87" s="224"/>
      <c r="D87" s="216" t="s">
        <v>129</v>
      </c>
      <c r="E87" s="225" t="s">
        <v>19</v>
      </c>
      <c r="F87" s="226" t="s">
        <v>130</v>
      </c>
      <c r="G87" s="224"/>
      <c r="H87" s="227">
        <v>765</v>
      </c>
      <c r="I87" s="228"/>
      <c r="J87" s="224"/>
      <c r="K87" s="224"/>
      <c r="L87" s="229"/>
      <c r="M87" s="230"/>
      <c r="N87" s="231"/>
      <c r="O87" s="231"/>
      <c r="P87" s="231"/>
      <c r="Q87" s="231"/>
      <c r="R87" s="231"/>
      <c r="S87" s="231"/>
      <c r="T87" s="232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33" t="s">
        <v>129</v>
      </c>
      <c r="AU87" s="233" t="s">
        <v>81</v>
      </c>
      <c r="AV87" s="13" t="s">
        <v>81</v>
      </c>
      <c r="AW87" s="13" t="s">
        <v>33</v>
      </c>
      <c r="AX87" s="13" t="s">
        <v>79</v>
      </c>
      <c r="AY87" s="233" t="s">
        <v>116</v>
      </c>
    </row>
    <row r="88" spans="1:65" s="2" customFormat="1" ht="16.5" customHeight="1">
      <c r="A88" s="37"/>
      <c r="B88" s="38"/>
      <c r="C88" s="203" t="s">
        <v>81</v>
      </c>
      <c r="D88" s="203" t="s">
        <v>118</v>
      </c>
      <c r="E88" s="204" t="s">
        <v>131</v>
      </c>
      <c r="F88" s="205" t="s">
        <v>132</v>
      </c>
      <c r="G88" s="206" t="s">
        <v>133</v>
      </c>
      <c r="H88" s="207">
        <v>7</v>
      </c>
      <c r="I88" s="208"/>
      <c r="J88" s="209">
        <f>ROUND(I88*H88,2)</f>
        <v>0</v>
      </c>
      <c r="K88" s="205" t="s">
        <v>122</v>
      </c>
      <c r="L88" s="43"/>
      <c r="M88" s="210" t="s">
        <v>19</v>
      </c>
      <c r="N88" s="211" t="s">
        <v>42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123</v>
      </c>
      <c r="AT88" s="214" t="s">
        <v>118</v>
      </c>
      <c r="AU88" s="214" t="s">
        <v>81</v>
      </c>
      <c r="AY88" s="16" t="s">
        <v>116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79</v>
      </c>
      <c r="BK88" s="215">
        <f>ROUND(I88*H88,2)</f>
        <v>0</v>
      </c>
      <c r="BL88" s="16" t="s">
        <v>123</v>
      </c>
      <c r="BM88" s="214" t="s">
        <v>134</v>
      </c>
    </row>
    <row r="89" spans="1:47" s="2" customFormat="1" ht="12">
      <c r="A89" s="37"/>
      <c r="B89" s="38"/>
      <c r="C89" s="39"/>
      <c r="D89" s="216" t="s">
        <v>125</v>
      </c>
      <c r="E89" s="39"/>
      <c r="F89" s="217" t="s">
        <v>135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125</v>
      </c>
      <c r="AU89" s="16" t="s">
        <v>81</v>
      </c>
    </row>
    <row r="90" spans="1:47" s="2" customFormat="1" ht="12">
      <c r="A90" s="37"/>
      <c r="B90" s="38"/>
      <c r="C90" s="39"/>
      <c r="D90" s="221" t="s">
        <v>127</v>
      </c>
      <c r="E90" s="39"/>
      <c r="F90" s="222" t="s">
        <v>136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127</v>
      </c>
      <c r="AU90" s="16" t="s">
        <v>81</v>
      </c>
    </row>
    <row r="91" spans="1:51" s="13" customFormat="1" ht="12">
      <c r="A91" s="13"/>
      <c r="B91" s="223"/>
      <c r="C91" s="224"/>
      <c r="D91" s="216" t="s">
        <v>129</v>
      </c>
      <c r="E91" s="225" t="s">
        <v>19</v>
      </c>
      <c r="F91" s="226" t="s">
        <v>137</v>
      </c>
      <c r="G91" s="224"/>
      <c r="H91" s="227">
        <v>7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129</v>
      </c>
      <c r="AU91" s="233" t="s">
        <v>81</v>
      </c>
      <c r="AV91" s="13" t="s">
        <v>81</v>
      </c>
      <c r="AW91" s="13" t="s">
        <v>33</v>
      </c>
      <c r="AX91" s="13" t="s">
        <v>79</v>
      </c>
      <c r="AY91" s="233" t="s">
        <v>116</v>
      </c>
    </row>
    <row r="92" spans="1:65" s="2" customFormat="1" ht="16.5" customHeight="1">
      <c r="A92" s="37"/>
      <c r="B92" s="38"/>
      <c r="C92" s="203" t="s">
        <v>138</v>
      </c>
      <c r="D92" s="203" t="s">
        <v>118</v>
      </c>
      <c r="E92" s="204" t="s">
        <v>139</v>
      </c>
      <c r="F92" s="205" t="s">
        <v>140</v>
      </c>
      <c r="G92" s="206" t="s">
        <v>133</v>
      </c>
      <c r="H92" s="207">
        <v>22</v>
      </c>
      <c r="I92" s="208"/>
      <c r="J92" s="209">
        <f>ROUND(I92*H92,2)</f>
        <v>0</v>
      </c>
      <c r="K92" s="205" t="s">
        <v>122</v>
      </c>
      <c r="L92" s="43"/>
      <c r="M92" s="210" t="s">
        <v>19</v>
      </c>
      <c r="N92" s="211" t="s">
        <v>42</v>
      </c>
      <c r="O92" s="8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4" t="s">
        <v>123</v>
      </c>
      <c r="AT92" s="214" t="s">
        <v>118</v>
      </c>
      <c r="AU92" s="214" t="s">
        <v>81</v>
      </c>
      <c r="AY92" s="16" t="s">
        <v>116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6" t="s">
        <v>79</v>
      </c>
      <c r="BK92" s="215">
        <f>ROUND(I92*H92,2)</f>
        <v>0</v>
      </c>
      <c r="BL92" s="16" t="s">
        <v>123</v>
      </c>
      <c r="BM92" s="214" t="s">
        <v>141</v>
      </c>
    </row>
    <row r="93" spans="1:47" s="2" customFormat="1" ht="12">
      <c r="A93" s="37"/>
      <c r="B93" s="38"/>
      <c r="C93" s="39"/>
      <c r="D93" s="216" t="s">
        <v>125</v>
      </c>
      <c r="E93" s="39"/>
      <c r="F93" s="217" t="s">
        <v>142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125</v>
      </c>
      <c r="AU93" s="16" t="s">
        <v>81</v>
      </c>
    </row>
    <row r="94" spans="1:47" s="2" customFormat="1" ht="12">
      <c r="A94" s="37"/>
      <c r="B94" s="38"/>
      <c r="C94" s="39"/>
      <c r="D94" s="221" t="s">
        <v>127</v>
      </c>
      <c r="E94" s="39"/>
      <c r="F94" s="222" t="s">
        <v>143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127</v>
      </c>
      <c r="AU94" s="16" t="s">
        <v>81</v>
      </c>
    </row>
    <row r="95" spans="1:51" s="13" customFormat="1" ht="12">
      <c r="A95" s="13"/>
      <c r="B95" s="223"/>
      <c r="C95" s="224"/>
      <c r="D95" s="216" t="s">
        <v>129</v>
      </c>
      <c r="E95" s="225" t="s">
        <v>19</v>
      </c>
      <c r="F95" s="226" t="s">
        <v>144</v>
      </c>
      <c r="G95" s="224"/>
      <c r="H95" s="227">
        <v>22</v>
      </c>
      <c r="I95" s="228"/>
      <c r="J95" s="224"/>
      <c r="K95" s="224"/>
      <c r="L95" s="229"/>
      <c r="M95" s="230"/>
      <c r="N95" s="231"/>
      <c r="O95" s="231"/>
      <c r="P95" s="231"/>
      <c r="Q95" s="231"/>
      <c r="R95" s="231"/>
      <c r="S95" s="231"/>
      <c r="T95" s="23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3" t="s">
        <v>129</v>
      </c>
      <c r="AU95" s="233" t="s">
        <v>81</v>
      </c>
      <c r="AV95" s="13" t="s">
        <v>81</v>
      </c>
      <c r="AW95" s="13" t="s">
        <v>33</v>
      </c>
      <c r="AX95" s="13" t="s">
        <v>79</v>
      </c>
      <c r="AY95" s="233" t="s">
        <v>116</v>
      </c>
    </row>
    <row r="96" spans="1:65" s="2" customFormat="1" ht="16.5" customHeight="1">
      <c r="A96" s="37"/>
      <c r="B96" s="38"/>
      <c r="C96" s="203" t="s">
        <v>123</v>
      </c>
      <c r="D96" s="203" t="s">
        <v>118</v>
      </c>
      <c r="E96" s="204" t="s">
        <v>145</v>
      </c>
      <c r="F96" s="205" t="s">
        <v>146</v>
      </c>
      <c r="G96" s="206" t="s">
        <v>133</v>
      </c>
      <c r="H96" s="207">
        <v>11</v>
      </c>
      <c r="I96" s="208"/>
      <c r="J96" s="209">
        <f>ROUND(I96*H96,2)</f>
        <v>0</v>
      </c>
      <c r="K96" s="205" t="s">
        <v>122</v>
      </c>
      <c r="L96" s="43"/>
      <c r="M96" s="210" t="s">
        <v>19</v>
      </c>
      <c r="N96" s="211" t="s">
        <v>42</v>
      </c>
      <c r="O96" s="83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4" t="s">
        <v>123</v>
      </c>
      <c r="AT96" s="214" t="s">
        <v>118</v>
      </c>
      <c r="AU96" s="214" t="s">
        <v>81</v>
      </c>
      <c r="AY96" s="16" t="s">
        <v>116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6" t="s">
        <v>79</v>
      </c>
      <c r="BK96" s="215">
        <f>ROUND(I96*H96,2)</f>
        <v>0</v>
      </c>
      <c r="BL96" s="16" t="s">
        <v>123</v>
      </c>
      <c r="BM96" s="214" t="s">
        <v>147</v>
      </c>
    </row>
    <row r="97" spans="1:47" s="2" customFormat="1" ht="12">
      <c r="A97" s="37"/>
      <c r="B97" s="38"/>
      <c r="C97" s="39"/>
      <c r="D97" s="216" t="s">
        <v>125</v>
      </c>
      <c r="E97" s="39"/>
      <c r="F97" s="217" t="s">
        <v>148</v>
      </c>
      <c r="G97" s="39"/>
      <c r="H97" s="39"/>
      <c r="I97" s="218"/>
      <c r="J97" s="39"/>
      <c r="K97" s="39"/>
      <c r="L97" s="43"/>
      <c r="M97" s="219"/>
      <c r="N97" s="220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125</v>
      </c>
      <c r="AU97" s="16" t="s">
        <v>81</v>
      </c>
    </row>
    <row r="98" spans="1:47" s="2" customFormat="1" ht="12">
      <c r="A98" s="37"/>
      <c r="B98" s="38"/>
      <c r="C98" s="39"/>
      <c r="D98" s="221" t="s">
        <v>127</v>
      </c>
      <c r="E98" s="39"/>
      <c r="F98" s="222" t="s">
        <v>149</v>
      </c>
      <c r="G98" s="39"/>
      <c r="H98" s="39"/>
      <c r="I98" s="218"/>
      <c r="J98" s="39"/>
      <c r="K98" s="39"/>
      <c r="L98" s="43"/>
      <c r="M98" s="219"/>
      <c r="N98" s="220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127</v>
      </c>
      <c r="AU98" s="16" t="s">
        <v>81</v>
      </c>
    </row>
    <row r="99" spans="1:51" s="13" customFormat="1" ht="12">
      <c r="A99" s="13"/>
      <c r="B99" s="223"/>
      <c r="C99" s="224"/>
      <c r="D99" s="216" t="s">
        <v>129</v>
      </c>
      <c r="E99" s="225" t="s">
        <v>19</v>
      </c>
      <c r="F99" s="226" t="s">
        <v>150</v>
      </c>
      <c r="G99" s="224"/>
      <c r="H99" s="227">
        <v>11</v>
      </c>
      <c r="I99" s="228"/>
      <c r="J99" s="224"/>
      <c r="K99" s="224"/>
      <c r="L99" s="229"/>
      <c r="M99" s="230"/>
      <c r="N99" s="231"/>
      <c r="O99" s="231"/>
      <c r="P99" s="231"/>
      <c r="Q99" s="231"/>
      <c r="R99" s="231"/>
      <c r="S99" s="231"/>
      <c r="T99" s="23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3" t="s">
        <v>129</v>
      </c>
      <c r="AU99" s="233" t="s">
        <v>81</v>
      </c>
      <c r="AV99" s="13" t="s">
        <v>81</v>
      </c>
      <c r="AW99" s="13" t="s">
        <v>33</v>
      </c>
      <c r="AX99" s="13" t="s">
        <v>79</v>
      </c>
      <c r="AY99" s="233" t="s">
        <v>116</v>
      </c>
    </row>
    <row r="100" spans="1:65" s="2" customFormat="1" ht="16.5" customHeight="1">
      <c r="A100" s="37"/>
      <c r="B100" s="38"/>
      <c r="C100" s="203" t="s">
        <v>151</v>
      </c>
      <c r="D100" s="203" t="s">
        <v>118</v>
      </c>
      <c r="E100" s="204" t="s">
        <v>152</v>
      </c>
      <c r="F100" s="205" t="s">
        <v>153</v>
      </c>
      <c r="G100" s="206" t="s">
        <v>133</v>
      </c>
      <c r="H100" s="207">
        <v>1</v>
      </c>
      <c r="I100" s="208"/>
      <c r="J100" s="209">
        <f>ROUND(I100*H100,2)</f>
        <v>0</v>
      </c>
      <c r="K100" s="205" t="s">
        <v>122</v>
      </c>
      <c r="L100" s="43"/>
      <c r="M100" s="210" t="s">
        <v>19</v>
      </c>
      <c r="N100" s="211" t="s">
        <v>42</v>
      </c>
      <c r="O100" s="8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4" t="s">
        <v>123</v>
      </c>
      <c r="AT100" s="214" t="s">
        <v>118</v>
      </c>
      <c r="AU100" s="214" t="s">
        <v>81</v>
      </c>
      <c r="AY100" s="16" t="s">
        <v>116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6" t="s">
        <v>79</v>
      </c>
      <c r="BK100" s="215">
        <f>ROUND(I100*H100,2)</f>
        <v>0</v>
      </c>
      <c r="BL100" s="16" t="s">
        <v>123</v>
      </c>
      <c r="BM100" s="214" t="s">
        <v>154</v>
      </c>
    </row>
    <row r="101" spans="1:47" s="2" customFormat="1" ht="12">
      <c r="A101" s="37"/>
      <c r="B101" s="38"/>
      <c r="C101" s="39"/>
      <c r="D101" s="216" t="s">
        <v>125</v>
      </c>
      <c r="E101" s="39"/>
      <c r="F101" s="217" t="s">
        <v>155</v>
      </c>
      <c r="G101" s="39"/>
      <c r="H101" s="39"/>
      <c r="I101" s="218"/>
      <c r="J101" s="39"/>
      <c r="K101" s="39"/>
      <c r="L101" s="43"/>
      <c r="M101" s="219"/>
      <c r="N101" s="220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125</v>
      </c>
      <c r="AU101" s="16" t="s">
        <v>81</v>
      </c>
    </row>
    <row r="102" spans="1:47" s="2" customFormat="1" ht="12">
      <c r="A102" s="37"/>
      <c r="B102" s="38"/>
      <c r="C102" s="39"/>
      <c r="D102" s="221" t="s">
        <v>127</v>
      </c>
      <c r="E102" s="39"/>
      <c r="F102" s="222" t="s">
        <v>156</v>
      </c>
      <c r="G102" s="39"/>
      <c r="H102" s="39"/>
      <c r="I102" s="218"/>
      <c r="J102" s="39"/>
      <c r="K102" s="39"/>
      <c r="L102" s="43"/>
      <c r="M102" s="219"/>
      <c r="N102" s="220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127</v>
      </c>
      <c r="AU102" s="16" t="s">
        <v>81</v>
      </c>
    </row>
    <row r="103" spans="1:51" s="13" customFormat="1" ht="12">
      <c r="A103" s="13"/>
      <c r="B103" s="223"/>
      <c r="C103" s="224"/>
      <c r="D103" s="216" t="s">
        <v>129</v>
      </c>
      <c r="E103" s="225" t="s">
        <v>19</v>
      </c>
      <c r="F103" s="226" t="s">
        <v>157</v>
      </c>
      <c r="G103" s="224"/>
      <c r="H103" s="227">
        <v>1</v>
      </c>
      <c r="I103" s="228"/>
      <c r="J103" s="224"/>
      <c r="K103" s="224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129</v>
      </c>
      <c r="AU103" s="233" t="s">
        <v>81</v>
      </c>
      <c r="AV103" s="13" t="s">
        <v>81</v>
      </c>
      <c r="AW103" s="13" t="s">
        <v>33</v>
      </c>
      <c r="AX103" s="13" t="s">
        <v>79</v>
      </c>
      <c r="AY103" s="233" t="s">
        <v>116</v>
      </c>
    </row>
    <row r="104" spans="1:65" s="2" customFormat="1" ht="16.5" customHeight="1">
      <c r="A104" s="37"/>
      <c r="B104" s="38"/>
      <c r="C104" s="203" t="s">
        <v>158</v>
      </c>
      <c r="D104" s="203" t="s">
        <v>118</v>
      </c>
      <c r="E104" s="204" t="s">
        <v>159</v>
      </c>
      <c r="F104" s="205" t="s">
        <v>160</v>
      </c>
      <c r="G104" s="206" t="s">
        <v>133</v>
      </c>
      <c r="H104" s="207">
        <v>7</v>
      </c>
      <c r="I104" s="208"/>
      <c r="J104" s="209">
        <f>ROUND(I104*H104,2)</f>
        <v>0</v>
      </c>
      <c r="K104" s="205" t="s">
        <v>122</v>
      </c>
      <c r="L104" s="43"/>
      <c r="M104" s="210" t="s">
        <v>19</v>
      </c>
      <c r="N104" s="211" t="s">
        <v>42</v>
      </c>
      <c r="O104" s="83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14" t="s">
        <v>123</v>
      </c>
      <c r="AT104" s="214" t="s">
        <v>118</v>
      </c>
      <c r="AU104" s="214" t="s">
        <v>81</v>
      </c>
      <c r="AY104" s="16" t="s">
        <v>116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6" t="s">
        <v>79</v>
      </c>
      <c r="BK104" s="215">
        <f>ROUND(I104*H104,2)</f>
        <v>0</v>
      </c>
      <c r="BL104" s="16" t="s">
        <v>123</v>
      </c>
      <c r="BM104" s="214" t="s">
        <v>161</v>
      </c>
    </row>
    <row r="105" spans="1:47" s="2" customFormat="1" ht="12">
      <c r="A105" s="37"/>
      <c r="B105" s="38"/>
      <c r="C105" s="39"/>
      <c r="D105" s="216" t="s">
        <v>125</v>
      </c>
      <c r="E105" s="39"/>
      <c r="F105" s="217" t="s">
        <v>162</v>
      </c>
      <c r="G105" s="39"/>
      <c r="H105" s="39"/>
      <c r="I105" s="218"/>
      <c r="J105" s="39"/>
      <c r="K105" s="39"/>
      <c r="L105" s="43"/>
      <c r="M105" s="219"/>
      <c r="N105" s="220"/>
      <c r="O105" s="83"/>
      <c r="P105" s="83"/>
      <c r="Q105" s="83"/>
      <c r="R105" s="83"/>
      <c r="S105" s="83"/>
      <c r="T105" s="8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125</v>
      </c>
      <c r="AU105" s="16" t="s">
        <v>81</v>
      </c>
    </row>
    <row r="106" spans="1:47" s="2" customFormat="1" ht="12">
      <c r="A106" s="37"/>
      <c r="B106" s="38"/>
      <c r="C106" s="39"/>
      <c r="D106" s="221" t="s">
        <v>127</v>
      </c>
      <c r="E106" s="39"/>
      <c r="F106" s="222" t="s">
        <v>163</v>
      </c>
      <c r="G106" s="39"/>
      <c r="H106" s="39"/>
      <c r="I106" s="218"/>
      <c r="J106" s="39"/>
      <c r="K106" s="39"/>
      <c r="L106" s="43"/>
      <c r="M106" s="219"/>
      <c r="N106" s="220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127</v>
      </c>
      <c r="AU106" s="16" t="s">
        <v>81</v>
      </c>
    </row>
    <row r="107" spans="1:65" s="2" customFormat="1" ht="21.75" customHeight="1">
      <c r="A107" s="37"/>
      <c r="B107" s="38"/>
      <c r="C107" s="203" t="s">
        <v>164</v>
      </c>
      <c r="D107" s="203" t="s">
        <v>118</v>
      </c>
      <c r="E107" s="204" t="s">
        <v>165</v>
      </c>
      <c r="F107" s="205" t="s">
        <v>166</v>
      </c>
      <c r="G107" s="206" t="s">
        <v>133</v>
      </c>
      <c r="H107" s="207">
        <v>22</v>
      </c>
      <c r="I107" s="208"/>
      <c r="J107" s="209">
        <f>ROUND(I107*H107,2)</f>
        <v>0</v>
      </c>
      <c r="K107" s="205" t="s">
        <v>122</v>
      </c>
      <c r="L107" s="43"/>
      <c r="M107" s="210" t="s">
        <v>19</v>
      </c>
      <c r="N107" s="211" t="s">
        <v>42</v>
      </c>
      <c r="O107" s="83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14" t="s">
        <v>123</v>
      </c>
      <c r="AT107" s="214" t="s">
        <v>118</v>
      </c>
      <c r="AU107" s="214" t="s">
        <v>81</v>
      </c>
      <c r="AY107" s="16" t="s">
        <v>116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16" t="s">
        <v>79</v>
      </c>
      <c r="BK107" s="215">
        <f>ROUND(I107*H107,2)</f>
        <v>0</v>
      </c>
      <c r="BL107" s="16" t="s">
        <v>123</v>
      </c>
      <c r="BM107" s="214" t="s">
        <v>167</v>
      </c>
    </row>
    <row r="108" spans="1:47" s="2" customFormat="1" ht="12">
      <c r="A108" s="37"/>
      <c r="B108" s="38"/>
      <c r="C108" s="39"/>
      <c r="D108" s="216" t="s">
        <v>125</v>
      </c>
      <c r="E108" s="39"/>
      <c r="F108" s="217" t="s">
        <v>168</v>
      </c>
      <c r="G108" s="39"/>
      <c r="H108" s="39"/>
      <c r="I108" s="218"/>
      <c r="J108" s="39"/>
      <c r="K108" s="39"/>
      <c r="L108" s="43"/>
      <c r="M108" s="219"/>
      <c r="N108" s="220"/>
      <c r="O108" s="83"/>
      <c r="P108" s="83"/>
      <c r="Q108" s="83"/>
      <c r="R108" s="83"/>
      <c r="S108" s="83"/>
      <c r="T108" s="8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125</v>
      </c>
      <c r="AU108" s="16" t="s">
        <v>81</v>
      </c>
    </row>
    <row r="109" spans="1:47" s="2" customFormat="1" ht="12">
      <c r="A109" s="37"/>
      <c r="B109" s="38"/>
      <c r="C109" s="39"/>
      <c r="D109" s="221" t="s">
        <v>127</v>
      </c>
      <c r="E109" s="39"/>
      <c r="F109" s="222" t="s">
        <v>169</v>
      </c>
      <c r="G109" s="39"/>
      <c r="H109" s="39"/>
      <c r="I109" s="218"/>
      <c r="J109" s="39"/>
      <c r="K109" s="39"/>
      <c r="L109" s="43"/>
      <c r="M109" s="219"/>
      <c r="N109" s="220"/>
      <c r="O109" s="83"/>
      <c r="P109" s="83"/>
      <c r="Q109" s="83"/>
      <c r="R109" s="83"/>
      <c r="S109" s="83"/>
      <c r="T109" s="8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127</v>
      </c>
      <c r="AU109" s="16" t="s">
        <v>81</v>
      </c>
    </row>
    <row r="110" spans="1:65" s="2" customFormat="1" ht="21.75" customHeight="1">
      <c r="A110" s="37"/>
      <c r="B110" s="38"/>
      <c r="C110" s="203" t="s">
        <v>170</v>
      </c>
      <c r="D110" s="203" t="s">
        <v>118</v>
      </c>
      <c r="E110" s="204" t="s">
        <v>171</v>
      </c>
      <c r="F110" s="205" t="s">
        <v>172</v>
      </c>
      <c r="G110" s="206" t="s">
        <v>133</v>
      </c>
      <c r="H110" s="207">
        <v>11</v>
      </c>
      <c r="I110" s="208"/>
      <c r="J110" s="209">
        <f>ROUND(I110*H110,2)</f>
        <v>0</v>
      </c>
      <c r="K110" s="205" t="s">
        <v>122</v>
      </c>
      <c r="L110" s="43"/>
      <c r="M110" s="210" t="s">
        <v>19</v>
      </c>
      <c r="N110" s="211" t="s">
        <v>42</v>
      </c>
      <c r="O110" s="83"/>
      <c r="P110" s="212">
        <f>O110*H110</f>
        <v>0</v>
      </c>
      <c r="Q110" s="212">
        <v>0</v>
      </c>
      <c r="R110" s="212">
        <f>Q110*H110</f>
        <v>0</v>
      </c>
      <c r="S110" s="212">
        <v>0</v>
      </c>
      <c r="T110" s="213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14" t="s">
        <v>123</v>
      </c>
      <c r="AT110" s="214" t="s">
        <v>118</v>
      </c>
      <c r="AU110" s="214" t="s">
        <v>81</v>
      </c>
      <c r="AY110" s="16" t="s">
        <v>116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6" t="s">
        <v>79</v>
      </c>
      <c r="BK110" s="215">
        <f>ROUND(I110*H110,2)</f>
        <v>0</v>
      </c>
      <c r="BL110" s="16" t="s">
        <v>123</v>
      </c>
      <c r="BM110" s="214" t="s">
        <v>173</v>
      </c>
    </row>
    <row r="111" spans="1:47" s="2" customFormat="1" ht="12">
      <c r="A111" s="37"/>
      <c r="B111" s="38"/>
      <c r="C111" s="39"/>
      <c r="D111" s="216" t="s">
        <v>125</v>
      </c>
      <c r="E111" s="39"/>
      <c r="F111" s="217" t="s">
        <v>174</v>
      </c>
      <c r="G111" s="39"/>
      <c r="H111" s="39"/>
      <c r="I111" s="218"/>
      <c r="J111" s="39"/>
      <c r="K111" s="39"/>
      <c r="L111" s="43"/>
      <c r="M111" s="219"/>
      <c r="N111" s="220"/>
      <c r="O111" s="83"/>
      <c r="P111" s="83"/>
      <c r="Q111" s="83"/>
      <c r="R111" s="83"/>
      <c r="S111" s="83"/>
      <c r="T111" s="84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6" t="s">
        <v>125</v>
      </c>
      <c r="AU111" s="16" t="s">
        <v>81</v>
      </c>
    </row>
    <row r="112" spans="1:47" s="2" customFormat="1" ht="12">
      <c r="A112" s="37"/>
      <c r="B112" s="38"/>
      <c r="C112" s="39"/>
      <c r="D112" s="221" t="s">
        <v>127</v>
      </c>
      <c r="E112" s="39"/>
      <c r="F112" s="222" t="s">
        <v>175</v>
      </c>
      <c r="G112" s="39"/>
      <c r="H112" s="39"/>
      <c r="I112" s="218"/>
      <c r="J112" s="39"/>
      <c r="K112" s="39"/>
      <c r="L112" s="43"/>
      <c r="M112" s="219"/>
      <c r="N112" s="220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127</v>
      </c>
      <c r="AU112" s="16" t="s">
        <v>81</v>
      </c>
    </row>
    <row r="113" spans="1:65" s="2" customFormat="1" ht="21.75" customHeight="1">
      <c r="A113" s="37"/>
      <c r="B113" s="38"/>
      <c r="C113" s="203" t="s">
        <v>176</v>
      </c>
      <c r="D113" s="203" t="s">
        <v>118</v>
      </c>
      <c r="E113" s="204" t="s">
        <v>177</v>
      </c>
      <c r="F113" s="205" t="s">
        <v>178</v>
      </c>
      <c r="G113" s="206" t="s">
        <v>133</v>
      </c>
      <c r="H113" s="207">
        <v>1</v>
      </c>
      <c r="I113" s="208"/>
      <c r="J113" s="209">
        <f>ROUND(I113*H113,2)</f>
        <v>0</v>
      </c>
      <c r="K113" s="205" t="s">
        <v>19</v>
      </c>
      <c r="L113" s="43"/>
      <c r="M113" s="210" t="s">
        <v>19</v>
      </c>
      <c r="N113" s="211" t="s">
        <v>42</v>
      </c>
      <c r="O113" s="83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14" t="s">
        <v>123</v>
      </c>
      <c r="AT113" s="214" t="s">
        <v>118</v>
      </c>
      <c r="AU113" s="214" t="s">
        <v>81</v>
      </c>
      <c r="AY113" s="16" t="s">
        <v>116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6" t="s">
        <v>79</v>
      </c>
      <c r="BK113" s="215">
        <f>ROUND(I113*H113,2)</f>
        <v>0</v>
      </c>
      <c r="BL113" s="16" t="s">
        <v>123</v>
      </c>
      <c r="BM113" s="214" t="s">
        <v>179</v>
      </c>
    </row>
    <row r="114" spans="1:47" s="2" customFormat="1" ht="12">
      <c r="A114" s="37"/>
      <c r="B114" s="38"/>
      <c r="C114" s="39"/>
      <c r="D114" s="216" t="s">
        <v>125</v>
      </c>
      <c r="E114" s="39"/>
      <c r="F114" s="217" t="s">
        <v>180</v>
      </c>
      <c r="G114" s="39"/>
      <c r="H114" s="39"/>
      <c r="I114" s="218"/>
      <c r="J114" s="39"/>
      <c r="K114" s="39"/>
      <c r="L114" s="43"/>
      <c r="M114" s="219"/>
      <c r="N114" s="220"/>
      <c r="O114" s="83"/>
      <c r="P114" s="83"/>
      <c r="Q114" s="83"/>
      <c r="R114" s="83"/>
      <c r="S114" s="83"/>
      <c r="T114" s="84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125</v>
      </c>
      <c r="AU114" s="16" t="s">
        <v>81</v>
      </c>
    </row>
    <row r="115" spans="1:65" s="2" customFormat="1" ht="16.5" customHeight="1">
      <c r="A115" s="37"/>
      <c r="B115" s="38"/>
      <c r="C115" s="203" t="s">
        <v>181</v>
      </c>
      <c r="D115" s="203" t="s">
        <v>118</v>
      </c>
      <c r="E115" s="204" t="s">
        <v>182</v>
      </c>
      <c r="F115" s="205" t="s">
        <v>183</v>
      </c>
      <c r="G115" s="206" t="s">
        <v>121</v>
      </c>
      <c r="H115" s="207">
        <v>765</v>
      </c>
      <c r="I115" s="208"/>
      <c r="J115" s="209">
        <f>ROUND(I115*H115,2)</f>
        <v>0</v>
      </c>
      <c r="K115" s="205" t="s">
        <v>122</v>
      </c>
      <c r="L115" s="43"/>
      <c r="M115" s="210" t="s">
        <v>19</v>
      </c>
      <c r="N115" s="211" t="s">
        <v>42</v>
      </c>
      <c r="O115" s="83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14" t="s">
        <v>123</v>
      </c>
      <c r="AT115" s="214" t="s">
        <v>118</v>
      </c>
      <c r="AU115" s="214" t="s">
        <v>81</v>
      </c>
      <c r="AY115" s="16" t="s">
        <v>116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16" t="s">
        <v>79</v>
      </c>
      <c r="BK115" s="215">
        <f>ROUND(I115*H115,2)</f>
        <v>0</v>
      </c>
      <c r="BL115" s="16" t="s">
        <v>123</v>
      </c>
      <c r="BM115" s="214" t="s">
        <v>184</v>
      </c>
    </row>
    <row r="116" spans="1:47" s="2" customFormat="1" ht="12">
      <c r="A116" s="37"/>
      <c r="B116" s="38"/>
      <c r="C116" s="39"/>
      <c r="D116" s="216" t="s">
        <v>125</v>
      </c>
      <c r="E116" s="39"/>
      <c r="F116" s="217" t="s">
        <v>185</v>
      </c>
      <c r="G116" s="39"/>
      <c r="H116" s="39"/>
      <c r="I116" s="218"/>
      <c r="J116" s="39"/>
      <c r="K116" s="39"/>
      <c r="L116" s="43"/>
      <c r="M116" s="219"/>
      <c r="N116" s="220"/>
      <c r="O116" s="83"/>
      <c r="P116" s="83"/>
      <c r="Q116" s="83"/>
      <c r="R116" s="83"/>
      <c r="S116" s="83"/>
      <c r="T116" s="84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125</v>
      </c>
      <c r="AU116" s="16" t="s">
        <v>81</v>
      </c>
    </row>
    <row r="117" spans="1:47" s="2" customFormat="1" ht="12">
      <c r="A117" s="37"/>
      <c r="B117" s="38"/>
      <c r="C117" s="39"/>
      <c r="D117" s="221" t="s">
        <v>127</v>
      </c>
      <c r="E117" s="39"/>
      <c r="F117" s="222" t="s">
        <v>186</v>
      </c>
      <c r="G117" s="39"/>
      <c r="H117" s="39"/>
      <c r="I117" s="218"/>
      <c r="J117" s="39"/>
      <c r="K117" s="39"/>
      <c r="L117" s="43"/>
      <c r="M117" s="219"/>
      <c r="N117" s="220"/>
      <c r="O117" s="83"/>
      <c r="P117" s="83"/>
      <c r="Q117" s="83"/>
      <c r="R117" s="83"/>
      <c r="S117" s="83"/>
      <c r="T117" s="84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127</v>
      </c>
      <c r="AU117" s="16" t="s">
        <v>81</v>
      </c>
    </row>
    <row r="118" spans="1:65" s="2" customFormat="1" ht="16.5" customHeight="1">
      <c r="A118" s="37"/>
      <c r="B118" s="38"/>
      <c r="C118" s="203" t="s">
        <v>187</v>
      </c>
      <c r="D118" s="203" t="s">
        <v>118</v>
      </c>
      <c r="E118" s="204" t="s">
        <v>188</v>
      </c>
      <c r="F118" s="205" t="s">
        <v>189</v>
      </c>
      <c r="G118" s="206" t="s">
        <v>133</v>
      </c>
      <c r="H118" s="207">
        <v>7</v>
      </c>
      <c r="I118" s="208"/>
      <c r="J118" s="209">
        <f>ROUND(I118*H118,2)</f>
        <v>0</v>
      </c>
      <c r="K118" s="205" t="s">
        <v>122</v>
      </c>
      <c r="L118" s="43"/>
      <c r="M118" s="210" t="s">
        <v>19</v>
      </c>
      <c r="N118" s="211" t="s">
        <v>42</v>
      </c>
      <c r="O118" s="83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14" t="s">
        <v>123</v>
      </c>
      <c r="AT118" s="214" t="s">
        <v>118</v>
      </c>
      <c r="AU118" s="214" t="s">
        <v>81</v>
      </c>
      <c r="AY118" s="16" t="s">
        <v>116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16" t="s">
        <v>79</v>
      </c>
      <c r="BK118" s="215">
        <f>ROUND(I118*H118,2)</f>
        <v>0</v>
      </c>
      <c r="BL118" s="16" t="s">
        <v>123</v>
      </c>
      <c r="BM118" s="214" t="s">
        <v>190</v>
      </c>
    </row>
    <row r="119" spans="1:47" s="2" customFormat="1" ht="12">
      <c r="A119" s="37"/>
      <c r="B119" s="38"/>
      <c r="C119" s="39"/>
      <c r="D119" s="216" t="s">
        <v>125</v>
      </c>
      <c r="E119" s="39"/>
      <c r="F119" s="217" t="s">
        <v>191</v>
      </c>
      <c r="G119" s="39"/>
      <c r="H119" s="39"/>
      <c r="I119" s="218"/>
      <c r="J119" s="39"/>
      <c r="K119" s="39"/>
      <c r="L119" s="43"/>
      <c r="M119" s="219"/>
      <c r="N119" s="220"/>
      <c r="O119" s="83"/>
      <c r="P119" s="83"/>
      <c r="Q119" s="83"/>
      <c r="R119" s="83"/>
      <c r="S119" s="83"/>
      <c r="T119" s="84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125</v>
      </c>
      <c r="AU119" s="16" t="s">
        <v>81</v>
      </c>
    </row>
    <row r="120" spans="1:47" s="2" customFormat="1" ht="12">
      <c r="A120" s="37"/>
      <c r="B120" s="38"/>
      <c r="C120" s="39"/>
      <c r="D120" s="221" t="s">
        <v>127</v>
      </c>
      <c r="E120" s="39"/>
      <c r="F120" s="222" t="s">
        <v>192</v>
      </c>
      <c r="G120" s="39"/>
      <c r="H120" s="39"/>
      <c r="I120" s="218"/>
      <c r="J120" s="39"/>
      <c r="K120" s="39"/>
      <c r="L120" s="43"/>
      <c r="M120" s="219"/>
      <c r="N120" s="220"/>
      <c r="O120" s="83"/>
      <c r="P120" s="83"/>
      <c r="Q120" s="83"/>
      <c r="R120" s="83"/>
      <c r="S120" s="83"/>
      <c r="T120" s="8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127</v>
      </c>
      <c r="AU120" s="16" t="s">
        <v>81</v>
      </c>
    </row>
    <row r="121" spans="1:65" s="2" customFormat="1" ht="16.5" customHeight="1">
      <c r="A121" s="37"/>
      <c r="B121" s="38"/>
      <c r="C121" s="203" t="s">
        <v>193</v>
      </c>
      <c r="D121" s="203" t="s">
        <v>118</v>
      </c>
      <c r="E121" s="204" t="s">
        <v>194</v>
      </c>
      <c r="F121" s="205" t="s">
        <v>195</v>
      </c>
      <c r="G121" s="206" t="s">
        <v>133</v>
      </c>
      <c r="H121" s="207">
        <v>22</v>
      </c>
      <c r="I121" s="208"/>
      <c r="J121" s="209">
        <f>ROUND(I121*H121,2)</f>
        <v>0</v>
      </c>
      <c r="K121" s="205" t="s">
        <v>122</v>
      </c>
      <c r="L121" s="43"/>
      <c r="M121" s="210" t="s">
        <v>19</v>
      </c>
      <c r="N121" s="211" t="s">
        <v>42</v>
      </c>
      <c r="O121" s="83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14" t="s">
        <v>123</v>
      </c>
      <c r="AT121" s="214" t="s">
        <v>118</v>
      </c>
      <c r="AU121" s="214" t="s">
        <v>81</v>
      </c>
      <c r="AY121" s="16" t="s">
        <v>116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6" t="s">
        <v>79</v>
      </c>
      <c r="BK121" s="215">
        <f>ROUND(I121*H121,2)</f>
        <v>0</v>
      </c>
      <c r="BL121" s="16" t="s">
        <v>123</v>
      </c>
      <c r="BM121" s="214" t="s">
        <v>196</v>
      </c>
    </row>
    <row r="122" spans="1:47" s="2" customFormat="1" ht="12">
      <c r="A122" s="37"/>
      <c r="B122" s="38"/>
      <c r="C122" s="39"/>
      <c r="D122" s="216" t="s">
        <v>125</v>
      </c>
      <c r="E122" s="39"/>
      <c r="F122" s="217" t="s">
        <v>197</v>
      </c>
      <c r="G122" s="39"/>
      <c r="H122" s="39"/>
      <c r="I122" s="218"/>
      <c r="J122" s="39"/>
      <c r="K122" s="39"/>
      <c r="L122" s="43"/>
      <c r="M122" s="219"/>
      <c r="N122" s="220"/>
      <c r="O122" s="83"/>
      <c r="P122" s="83"/>
      <c r="Q122" s="83"/>
      <c r="R122" s="83"/>
      <c r="S122" s="83"/>
      <c r="T122" s="84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125</v>
      </c>
      <c r="AU122" s="16" t="s">
        <v>81</v>
      </c>
    </row>
    <row r="123" spans="1:47" s="2" customFormat="1" ht="12">
      <c r="A123" s="37"/>
      <c r="B123" s="38"/>
      <c r="C123" s="39"/>
      <c r="D123" s="221" t="s">
        <v>127</v>
      </c>
      <c r="E123" s="39"/>
      <c r="F123" s="222" t="s">
        <v>198</v>
      </c>
      <c r="G123" s="39"/>
      <c r="H123" s="39"/>
      <c r="I123" s="218"/>
      <c r="J123" s="39"/>
      <c r="K123" s="39"/>
      <c r="L123" s="43"/>
      <c r="M123" s="219"/>
      <c r="N123" s="220"/>
      <c r="O123" s="83"/>
      <c r="P123" s="83"/>
      <c r="Q123" s="83"/>
      <c r="R123" s="83"/>
      <c r="S123" s="83"/>
      <c r="T123" s="84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127</v>
      </c>
      <c r="AU123" s="16" t="s">
        <v>81</v>
      </c>
    </row>
    <row r="124" spans="1:65" s="2" customFormat="1" ht="16.5" customHeight="1">
      <c r="A124" s="37"/>
      <c r="B124" s="38"/>
      <c r="C124" s="203" t="s">
        <v>199</v>
      </c>
      <c r="D124" s="203" t="s">
        <v>118</v>
      </c>
      <c r="E124" s="204" t="s">
        <v>200</v>
      </c>
      <c r="F124" s="205" t="s">
        <v>201</v>
      </c>
      <c r="G124" s="206" t="s">
        <v>133</v>
      </c>
      <c r="H124" s="207">
        <v>11</v>
      </c>
      <c r="I124" s="208"/>
      <c r="J124" s="209">
        <f>ROUND(I124*H124,2)</f>
        <v>0</v>
      </c>
      <c r="K124" s="205" t="s">
        <v>122</v>
      </c>
      <c r="L124" s="43"/>
      <c r="M124" s="210" t="s">
        <v>19</v>
      </c>
      <c r="N124" s="211" t="s">
        <v>42</v>
      </c>
      <c r="O124" s="83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14" t="s">
        <v>123</v>
      </c>
      <c r="AT124" s="214" t="s">
        <v>118</v>
      </c>
      <c r="AU124" s="214" t="s">
        <v>81</v>
      </c>
      <c r="AY124" s="16" t="s">
        <v>116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6" t="s">
        <v>79</v>
      </c>
      <c r="BK124" s="215">
        <f>ROUND(I124*H124,2)</f>
        <v>0</v>
      </c>
      <c r="BL124" s="16" t="s">
        <v>123</v>
      </c>
      <c r="BM124" s="214" t="s">
        <v>202</v>
      </c>
    </row>
    <row r="125" spans="1:47" s="2" customFormat="1" ht="12">
      <c r="A125" s="37"/>
      <c r="B125" s="38"/>
      <c r="C125" s="39"/>
      <c r="D125" s="216" t="s">
        <v>125</v>
      </c>
      <c r="E125" s="39"/>
      <c r="F125" s="217" t="s">
        <v>203</v>
      </c>
      <c r="G125" s="39"/>
      <c r="H125" s="39"/>
      <c r="I125" s="218"/>
      <c r="J125" s="39"/>
      <c r="K125" s="39"/>
      <c r="L125" s="43"/>
      <c r="M125" s="219"/>
      <c r="N125" s="220"/>
      <c r="O125" s="83"/>
      <c r="P125" s="83"/>
      <c r="Q125" s="83"/>
      <c r="R125" s="83"/>
      <c r="S125" s="83"/>
      <c r="T125" s="84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125</v>
      </c>
      <c r="AU125" s="16" t="s">
        <v>81</v>
      </c>
    </row>
    <row r="126" spans="1:47" s="2" customFormat="1" ht="12">
      <c r="A126" s="37"/>
      <c r="B126" s="38"/>
      <c r="C126" s="39"/>
      <c r="D126" s="221" t="s">
        <v>127</v>
      </c>
      <c r="E126" s="39"/>
      <c r="F126" s="222" t="s">
        <v>204</v>
      </c>
      <c r="G126" s="39"/>
      <c r="H126" s="39"/>
      <c r="I126" s="218"/>
      <c r="J126" s="39"/>
      <c r="K126" s="39"/>
      <c r="L126" s="43"/>
      <c r="M126" s="219"/>
      <c r="N126" s="220"/>
      <c r="O126" s="83"/>
      <c r="P126" s="83"/>
      <c r="Q126" s="83"/>
      <c r="R126" s="83"/>
      <c r="S126" s="83"/>
      <c r="T126" s="84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127</v>
      </c>
      <c r="AU126" s="16" t="s">
        <v>81</v>
      </c>
    </row>
    <row r="127" spans="1:65" s="2" customFormat="1" ht="16.5" customHeight="1">
      <c r="A127" s="37"/>
      <c r="B127" s="38"/>
      <c r="C127" s="203" t="s">
        <v>205</v>
      </c>
      <c r="D127" s="203" t="s">
        <v>118</v>
      </c>
      <c r="E127" s="204" t="s">
        <v>206</v>
      </c>
      <c r="F127" s="205" t="s">
        <v>207</v>
      </c>
      <c r="G127" s="206" t="s">
        <v>133</v>
      </c>
      <c r="H127" s="207">
        <v>1</v>
      </c>
      <c r="I127" s="208"/>
      <c r="J127" s="209">
        <f>ROUND(I127*H127,2)</f>
        <v>0</v>
      </c>
      <c r="K127" s="205" t="s">
        <v>122</v>
      </c>
      <c r="L127" s="43"/>
      <c r="M127" s="210" t="s">
        <v>19</v>
      </c>
      <c r="N127" s="211" t="s">
        <v>42</v>
      </c>
      <c r="O127" s="83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14" t="s">
        <v>123</v>
      </c>
      <c r="AT127" s="214" t="s">
        <v>118</v>
      </c>
      <c r="AU127" s="214" t="s">
        <v>81</v>
      </c>
      <c r="AY127" s="16" t="s">
        <v>116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6" t="s">
        <v>79</v>
      </c>
      <c r="BK127" s="215">
        <f>ROUND(I127*H127,2)</f>
        <v>0</v>
      </c>
      <c r="BL127" s="16" t="s">
        <v>123</v>
      </c>
      <c r="BM127" s="214" t="s">
        <v>208</v>
      </c>
    </row>
    <row r="128" spans="1:47" s="2" customFormat="1" ht="12">
      <c r="A128" s="37"/>
      <c r="B128" s="38"/>
      <c r="C128" s="39"/>
      <c r="D128" s="216" t="s">
        <v>125</v>
      </c>
      <c r="E128" s="39"/>
      <c r="F128" s="217" t="s">
        <v>209</v>
      </c>
      <c r="G128" s="39"/>
      <c r="H128" s="39"/>
      <c r="I128" s="218"/>
      <c r="J128" s="39"/>
      <c r="K128" s="39"/>
      <c r="L128" s="43"/>
      <c r="M128" s="219"/>
      <c r="N128" s="220"/>
      <c r="O128" s="83"/>
      <c r="P128" s="83"/>
      <c r="Q128" s="83"/>
      <c r="R128" s="83"/>
      <c r="S128" s="83"/>
      <c r="T128" s="8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125</v>
      </c>
      <c r="AU128" s="16" t="s">
        <v>81</v>
      </c>
    </row>
    <row r="129" spans="1:47" s="2" customFormat="1" ht="12">
      <c r="A129" s="37"/>
      <c r="B129" s="38"/>
      <c r="C129" s="39"/>
      <c r="D129" s="221" t="s">
        <v>127</v>
      </c>
      <c r="E129" s="39"/>
      <c r="F129" s="222" t="s">
        <v>210</v>
      </c>
      <c r="G129" s="39"/>
      <c r="H129" s="39"/>
      <c r="I129" s="218"/>
      <c r="J129" s="39"/>
      <c r="K129" s="39"/>
      <c r="L129" s="43"/>
      <c r="M129" s="219"/>
      <c r="N129" s="220"/>
      <c r="O129" s="83"/>
      <c r="P129" s="83"/>
      <c r="Q129" s="83"/>
      <c r="R129" s="83"/>
      <c r="S129" s="83"/>
      <c r="T129" s="84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127</v>
      </c>
      <c r="AU129" s="16" t="s">
        <v>81</v>
      </c>
    </row>
    <row r="130" spans="1:65" s="2" customFormat="1" ht="16.5" customHeight="1">
      <c r="A130" s="37"/>
      <c r="B130" s="38"/>
      <c r="C130" s="203" t="s">
        <v>8</v>
      </c>
      <c r="D130" s="203" t="s">
        <v>118</v>
      </c>
      <c r="E130" s="204" t="s">
        <v>211</v>
      </c>
      <c r="F130" s="205" t="s">
        <v>212</v>
      </c>
      <c r="G130" s="206" t="s">
        <v>133</v>
      </c>
      <c r="H130" s="207">
        <v>41</v>
      </c>
      <c r="I130" s="208"/>
      <c r="J130" s="209">
        <f>ROUND(I130*H130,2)</f>
        <v>0</v>
      </c>
      <c r="K130" s="205" t="s">
        <v>19</v>
      </c>
      <c r="L130" s="43"/>
      <c r="M130" s="210" t="s">
        <v>19</v>
      </c>
      <c r="N130" s="211" t="s">
        <v>42</v>
      </c>
      <c r="O130" s="83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14" t="s">
        <v>123</v>
      </c>
      <c r="AT130" s="214" t="s">
        <v>118</v>
      </c>
      <c r="AU130" s="214" t="s">
        <v>81</v>
      </c>
      <c r="AY130" s="16" t="s">
        <v>116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16" t="s">
        <v>79</v>
      </c>
      <c r="BK130" s="215">
        <f>ROUND(I130*H130,2)</f>
        <v>0</v>
      </c>
      <c r="BL130" s="16" t="s">
        <v>123</v>
      </c>
      <c r="BM130" s="214" t="s">
        <v>213</v>
      </c>
    </row>
    <row r="131" spans="1:47" s="2" customFormat="1" ht="12">
      <c r="A131" s="37"/>
      <c r="B131" s="38"/>
      <c r="C131" s="39"/>
      <c r="D131" s="216" t="s">
        <v>125</v>
      </c>
      <c r="E131" s="39"/>
      <c r="F131" s="217" t="s">
        <v>212</v>
      </c>
      <c r="G131" s="39"/>
      <c r="H131" s="39"/>
      <c r="I131" s="218"/>
      <c r="J131" s="39"/>
      <c r="K131" s="39"/>
      <c r="L131" s="43"/>
      <c r="M131" s="219"/>
      <c r="N131" s="220"/>
      <c r="O131" s="83"/>
      <c r="P131" s="83"/>
      <c r="Q131" s="83"/>
      <c r="R131" s="83"/>
      <c r="S131" s="83"/>
      <c r="T131" s="84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125</v>
      </c>
      <c r="AU131" s="16" t="s">
        <v>81</v>
      </c>
    </row>
    <row r="132" spans="1:47" s="2" customFormat="1" ht="12">
      <c r="A132" s="37"/>
      <c r="B132" s="38"/>
      <c r="C132" s="39"/>
      <c r="D132" s="216" t="s">
        <v>214</v>
      </c>
      <c r="E132" s="39"/>
      <c r="F132" s="234" t="s">
        <v>215</v>
      </c>
      <c r="G132" s="39"/>
      <c r="H132" s="39"/>
      <c r="I132" s="218"/>
      <c r="J132" s="39"/>
      <c r="K132" s="39"/>
      <c r="L132" s="43"/>
      <c r="M132" s="235"/>
      <c r="N132" s="236"/>
      <c r="O132" s="237"/>
      <c r="P132" s="237"/>
      <c r="Q132" s="237"/>
      <c r="R132" s="237"/>
      <c r="S132" s="237"/>
      <c r="T132" s="238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214</v>
      </c>
      <c r="AU132" s="16" t="s">
        <v>81</v>
      </c>
    </row>
    <row r="133" spans="1:31" s="2" customFormat="1" ht="6.95" customHeight="1">
      <c r="A133" s="37"/>
      <c r="B133" s="58"/>
      <c r="C133" s="59"/>
      <c r="D133" s="59"/>
      <c r="E133" s="59"/>
      <c r="F133" s="59"/>
      <c r="G133" s="59"/>
      <c r="H133" s="59"/>
      <c r="I133" s="59"/>
      <c r="J133" s="59"/>
      <c r="K133" s="59"/>
      <c r="L133" s="43"/>
      <c r="M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</sheetData>
  <sheetProtection password="CC35" sheet="1" objects="1" scenarios="1" formatColumns="0" formatRows="0" autoFilter="0"/>
  <autoFilter ref="C80:K132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2_02/111203201"/>
    <hyperlink ref="F90" r:id="rId2" display="https://podminky.urs.cz/item/CS_URS_2022_02/112101101"/>
    <hyperlink ref="F94" r:id="rId3" display="https://podminky.urs.cz/item/CS_URS_2022_02/112101102"/>
    <hyperlink ref="F98" r:id="rId4" display="https://podminky.urs.cz/item/CS_URS_2022_02/112101103"/>
    <hyperlink ref="F102" r:id="rId5" display="https://podminky.urs.cz/item/CS_URS_2022_02/112101104"/>
    <hyperlink ref="F106" r:id="rId6" display="https://podminky.urs.cz/item/CS_URS_2022_02/112155115"/>
    <hyperlink ref="F109" r:id="rId7" display="https://podminky.urs.cz/item/CS_URS_2022_02/112155121"/>
    <hyperlink ref="F112" r:id="rId8" display="https://podminky.urs.cz/item/CS_URS_2022_02/112155125"/>
    <hyperlink ref="F117" r:id="rId9" display="https://podminky.urs.cz/item/CS_URS_2022_02/112155311"/>
    <hyperlink ref="F120" r:id="rId10" display="https://podminky.urs.cz/item/CS_URS_2022_02/162201411"/>
    <hyperlink ref="F123" r:id="rId11" display="https://podminky.urs.cz/item/CS_URS_2022_02/162201412"/>
    <hyperlink ref="F126" r:id="rId12" display="https://podminky.urs.cz/item/CS_URS_2022_02/162201413"/>
    <hyperlink ref="F129" r:id="rId13" display="https://podminky.urs.cz/item/CS_URS_2022_02/162201414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81</v>
      </c>
    </row>
    <row r="4" spans="2:46" s="1" customFormat="1" ht="24.95" customHeight="1">
      <c r="B4" s="19"/>
      <c r="D4" s="129" t="s">
        <v>92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Rajská strouha, Lázně Bohdaneč, odstranění nánosu, ř. km 0,950-1,145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93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216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85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20. 10. 2022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32</v>
      </c>
      <c r="F21" s="37"/>
      <c r="G21" s="37"/>
      <c r="H21" s="37"/>
      <c r="I21" s="131" t="s">
        <v>28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35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37</v>
      </c>
      <c r="E30" s="37"/>
      <c r="F30" s="37"/>
      <c r="G30" s="37"/>
      <c r="H30" s="37"/>
      <c r="I30" s="37"/>
      <c r="J30" s="143">
        <f>ROUND(J83,2)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39</v>
      </c>
      <c r="G32" s="37"/>
      <c r="H32" s="37"/>
      <c r="I32" s="144" t="s">
        <v>38</v>
      </c>
      <c r="J32" s="144" t="s">
        <v>40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41</v>
      </c>
      <c r="E33" s="131" t="s">
        <v>42</v>
      </c>
      <c r="F33" s="146">
        <f>ROUND((SUM(BE83:BE111)),2)</f>
        <v>0</v>
      </c>
      <c r="G33" s="37"/>
      <c r="H33" s="37"/>
      <c r="I33" s="147">
        <v>0.21</v>
      </c>
      <c r="J33" s="146">
        <f>ROUND(((SUM(BE83:BE111))*I33),2)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43</v>
      </c>
      <c r="F34" s="146">
        <f>ROUND((SUM(BF83:BF111)),2)</f>
        <v>0</v>
      </c>
      <c r="G34" s="37"/>
      <c r="H34" s="37"/>
      <c r="I34" s="147">
        <v>0.15</v>
      </c>
      <c r="J34" s="146">
        <f>ROUND(((SUM(BF83:BF111))*I34),2)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44</v>
      </c>
      <c r="F35" s="146">
        <f>ROUND((SUM(BG83:BG111)),2)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45</v>
      </c>
      <c r="F36" s="146">
        <f>ROUND((SUM(BH83:BH111)),2)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46</v>
      </c>
      <c r="F37" s="146">
        <f>ROUND((SUM(BI83:BI111)),2)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47</v>
      </c>
      <c r="E39" s="150"/>
      <c r="F39" s="150"/>
      <c r="G39" s="151" t="s">
        <v>48</v>
      </c>
      <c r="H39" s="152" t="s">
        <v>49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95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Rajská strouha, Lázně Bohdaneč, odstranění nánosu, ř. km 0,950-1,145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93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SO-02 - Těžení sedimentů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31" t="s">
        <v>23</v>
      </c>
      <c r="J52" s="71" t="str">
        <f>IF(J12="","",J12)</f>
        <v>20. 10. 2022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25.65" customHeight="1">
      <c r="A54" s="37"/>
      <c r="B54" s="38"/>
      <c r="C54" s="31" t="s">
        <v>25</v>
      </c>
      <c r="D54" s="39"/>
      <c r="E54" s="39"/>
      <c r="F54" s="26" t="str">
        <f>E15</f>
        <v>Povodí Labe, státní podnik, Hradec Králové</v>
      </c>
      <c r="G54" s="39"/>
      <c r="H54" s="39"/>
      <c r="I54" s="31" t="s">
        <v>31</v>
      </c>
      <c r="J54" s="35" t="str">
        <f>E21</f>
        <v>Agroprojekce Litomyšl, s.r.o.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96</v>
      </c>
      <c r="D57" s="161"/>
      <c r="E57" s="161"/>
      <c r="F57" s="161"/>
      <c r="G57" s="161"/>
      <c r="H57" s="161"/>
      <c r="I57" s="161"/>
      <c r="J57" s="162" t="s">
        <v>97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69</v>
      </c>
      <c r="D59" s="39"/>
      <c r="E59" s="39"/>
      <c r="F59" s="39"/>
      <c r="G59" s="39"/>
      <c r="H59" s="39"/>
      <c r="I59" s="39"/>
      <c r="J59" s="101">
        <f>J83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98</v>
      </c>
    </row>
    <row r="60" spans="1:31" s="9" customFormat="1" ht="24.95" customHeight="1">
      <c r="A60" s="9"/>
      <c r="B60" s="164"/>
      <c r="C60" s="165"/>
      <c r="D60" s="166" t="s">
        <v>99</v>
      </c>
      <c r="E60" s="167"/>
      <c r="F60" s="167"/>
      <c r="G60" s="167"/>
      <c r="H60" s="167"/>
      <c r="I60" s="167"/>
      <c r="J60" s="168">
        <f>J84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100</v>
      </c>
      <c r="E61" s="173"/>
      <c r="F61" s="173"/>
      <c r="G61" s="173"/>
      <c r="H61" s="173"/>
      <c r="I61" s="173"/>
      <c r="J61" s="174">
        <f>J85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0"/>
      <c r="C62" s="171"/>
      <c r="D62" s="172" t="s">
        <v>217</v>
      </c>
      <c r="E62" s="173"/>
      <c r="F62" s="173"/>
      <c r="G62" s="173"/>
      <c r="H62" s="173"/>
      <c r="I62" s="173"/>
      <c r="J62" s="174">
        <f>J105</f>
        <v>0</v>
      </c>
      <c r="K62" s="171"/>
      <c r="L62" s="17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0"/>
      <c r="C63" s="171"/>
      <c r="D63" s="172" t="s">
        <v>218</v>
      </c>
      <c r="E63" s="173"/>
      <c r="F63" s="173"/>
      <c r="G63" s="173"/>
      <c r="H63" s="173"/>
      <c r="I63" s="173"/>
      <c r="J63" s="174">
        <f>J108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33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13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101</v>
      </c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159" t="str">
        <f>E7</f>
        <v>Rajská strouha, Lázně Bohdaneč, odstranění nánosu, ř. km 0,950-1,145</v>
      </c>
      <c r="F73" s="31"/>
      <c r="G73" s="31"/>
      <c r="H73" s="31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93</v>
      </c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68" t="str">
        <f>E9</f>
        <v>SO-02 - Těžení sedimentů</v>
      </c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21</v>
      </c>
      <c r="D77" s="39"/>
      <c r="E77" s="39"/>
      <c r="F77" s="26" t="str">
        <f>F12</f>
        <v xml:space="preserve"> </v>
      </c>
      <c r="G77" s="39"/>
      <c r="H77" s="39"/>
      <c r="I77" s="31" t="s">
        <v>23</v>
      </c>
      <c r="J77" s="71" t="str">
        <f>IF(J12="","",J12)</f>
        <v>20. 10. 2022</v>
      </c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25.65" customHeight="1">
      <c r="A79" s="37"/>
      <c r="B79" s="38"/>
      <c r="C79" s="31" t="s">
        <v>25</v>
      </c>
      <c r="D79" s="39"/>
      <c r="E79" s="39"/>
      <c r="F79" s="26" t="str">
        <f>E15</f>
        <v>Povodí Labe, státní podnik, Hradec Králové</v>
      </c>
      <c r="G79" s="39"/>
      <c r="H79" s="39"/>
      <c r="I79" s="31" t="s">
        <v>31</v>
      </c>
      <c r="J79" s="35" t="str">
        <f>E21</f>
        <v>Agroprojekce Litomyšl, s.r.o.</v>
      </c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15" customHeight="1">
      <c r="A80" s="37"/>
      <c r="B80" s="38"/>
      <c r="C80" s="31" t="s">
        <v>29</v>
      </c>
      <c r="D80" s="39"/>
      <c r="E80" s="39"/>
      <c r="F80" s="26" t="str">
        <f>IF(E18="","",E18)</f>
        <v>Vyplň údaj</v>
      </c>
      <c r="G80" s="39"/>
      <c r="H80" s="39"/>
      <c r="I80" s="31" t="s">
        <v>34</v>
      </c>
      <c r="J80" s="35" t="str">
        <f>E24</f>
        <v xml:space="preserve"> </v>
      </c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6"/>
      <c r="B82" s="177"/>
      <c r="C82" s="178" t="s">
        <v>102</v>
      </c>
      <c r="D82" s="179" t="s">
        <v>56</v>
      </c>
      <c r="E82" s="179" t="s">
        <v>52</v>
      </c>
      <c r="F82" s="179" t="s">
        <v>53</v>
      </c>
      <c r="G82" s="179" t="s">
        <v>103</v>
      </c>
      <c r="H82" s="179" t="s">
        <v>104</v>
      </c>
      <c r="I82" s="179" t="s">
        <v>105</v>
      </c>
      <c r="J82" s="179" t="s">
        <v>97</v>
      </c>
      <c r="K82" s="180" t="s">
        <v>106</v>
      </c>
      <c r="L82" s="181"/>
      <c r="M82" s="91" t="s">
        <v>19</v>
      </c>
      <c r="N82" s="92" t="s">
        <v>41</v>
      </c>
      <c r="O82" s="92" t="s">
        <v>107</v>
      </c>
      <c r="P82" s="92" t="s">
        <v>108</v>
      </c>
      <c r="Q82" s="92" t="s">
        <v>109</v>
      </c>
      <c r="R82" s="92" t="s">
        <v>110</v>
      </c>
      <c r="S82" s="92" t="s">
        <v>111</v>
      </c>
      <c r="T82" s="93" t="s">
        <v>112</v>
      </c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</row>
    <row r="83" spans="1:63" s="2" customFormat="1" ht="22.8" customHeight="1">
      <c r="A83" s="37"/>
      <c r="B83" s="38"/>
      <c r="C83" s="98" t="s">
        <v>113</v>
      </c>
      <c r="D83" s="39"/>
      <c r="E83" s="39"/>
      <c r="F83" s="39"/>
      <c r="G83" s="39"/>
      <c r="H83" s="39"/>
      <c r="I83" s="39"/>
      <c r="J83" s="182">
        <f>BK83</f>
        <v>0</v>
      </c>
      <c r="K83" s="39"/>
      <c r="L83" s="43"/>
      <c r="M83" s="94"/>
      <c r="N83" s="183"/>
      <c r="O83" s="95"/>
      <c r="P83" s="184">
        <f>P84</f>
        <v>0</v>
      </c>
      <c r="Q83" s="95"/>
      <c r="R83" s="184">
        <f>R84</f>
        <v>0.022000000000000002</v>
      </c>
      <c r="S83" s="95"/>
      <c r="T83" s="185">
        <f>T84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70</v>
      </c>
      <c r="AU83" s="16" t="s">
        <v>98</v>
      </c>
      <c r="BK83" s="186">
        <f>BK84</f>
        <v>0</v>
      </c>
    </row>
    <row r="84" spans="1:63" s="12" customFormat="1" ht="25.9" customHeight="1">
      <c r="A84" s="12"/>
      <c r="B84" s="187"/>
      <c r="C84" s="188"/>
      <c r="D84" s="189" t="s">
        <v>70</v>
      </c>
      <c r="E84" s="190" t="s">
        <v>114</v>
      </c>
      <c r="F84" s="190" t="s">
        <v>115</v>
      </c>
      <c r="G84" s="188"/>
      <c r="H84" s="188"/>
      <c r="I84" s="191"/>
      <c r="J84" s="192">
        <f>BK84</f>
        <v>0</v>
      </c>
      <c r="K84" s="188"/>
      <c r="L84" s="193"/>
      <c r="M84" s="194"/>
      <c r="N84" s="195"/>
      <c r="O84" s="195"/>
      <c r="P84" s="196">
        <f>P85+P105+P108</f>
        <v>0</v>
      </c>
      <c r="Q84" s="195"/>
      <c r="R84" s="196">
        <f>R85+R105+R108</f>
        <v>0.022000000000000002</v>
      </c>
      <c r="S84" s="195"/>
      <c r="T84" s="197">
        <f>T85+T105+T108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8" t="s">
        <v>79</v>
      </c>
      <c r="AT84" s="199" t="s">
        <v>70</v>
      </c>
      <c r="AU84" s="199" t="s">
        <v>71</v>
      </c>
      <c r="AY84" s="198" t="s">
        <v>116</v>
      </c>
      <c r="BK84" s="200">
        <f>BK85+BK105+BK108</f>
        <v>0</v>
      </c>
    </row>
    <row r="85" spans="1:63" s="12" customFormat="1" ht="22.8" customHeight="1">
      <c r="A85" s="12"/>
      <c r="B85" s="187"/>
      <c r="C85" s="188"/>
      <c r="D85" s="189" t="s">
        <v>70</v>
      </c>
      <c r="E85" s="201" t="s">
        <v>79</v>
      </c>
      <c r="F85" s="201" t="s">
        <v>117</v>
      </c>
      <c r="G85" s="188"/>
      <c r="H85" s="188"/>
      <c r="I85" s="191"/>
      <c r="J85" s="202">
        <f>BK85</f>
        <v>0</v>
      </c>
      <c r="K85" s="188"/>
      <c r="L85" s="193"/>
      <c r="M85" s="194"/>
      <c r="N85" s="195"/>
      <c r="O85" s="195"/>
      <c r="P85" s="196">
        <f>SUM(P86:P104)</f>
        <v>0</v>
      </c>
      <c r="Q85" s="195"/>
      <c r="R85" s="196">
        <f>SUM(R86:R104)</f>
        <v>0.022000000000000002</v>
      </c>
      <c r="S85" s="195"/>
      <c r="T85" s="197">
        <f>SUM(T86:T104)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8" t="s">
        <v>79</v>
      </c>
      <c r="AT85" s="199" t="s">
        <v>70</v>
      </c>
      <c r="AU85" s="199" t="s">
        <v>79</v>
      </c>
      <c r="AY85" s="198" t="s">
        <v>116</v>
      </c>
      <c r="BK85" s="200">
        <f>SUM(BK86:BK104)</f>
        <v>0</v>
      </c>
    </row>
    <row r="86" spans="1:65" s="2" customFormat="1" ht="24.15" customHeight="1">
      <c r="A86" s="37"/>
      <c r="B86" s="38"/>
      <c r="C86" s="203" t="s">
        <v>79</v>
      </c>
      <c r="D86" s="203" t="s">
        <v>118</v>
      </c>
      <c r="E86" s="204" t="s">
        <v>219</v>
      </c>
      <c r="F86" s="205" t="s">
        <v>220</v>
      </c>
      <c r="G86" s="206" t="s">
        <v>221</v>
      </c>
      <c r="H86" s="207">
        <v>200</v>
      </c>
      <c r="I86" s="208"/>
      <c r="J86" s="209">
        <f>ROUND(I86*H86,2)</f>
        <v>0</v>
      </c>
      <c r="K86" s="205" t="s">
        <v>122</v>
      </c>
      <c r="L86" s="43"/>
      <c r="M86" s="210" t="s">
        <v>19</v>
      </c>
      <c r="N86" s="211" t="s">
        <v>42</v>
      </c>
      <c r="O86" s="83"/>
      <c r="P86" s="212">
        <f>O86*H86</f>
        <v>0</v>
      </c>
      <c r="Q86" s="212">
        <v>0.00011</v>
      </c>
      <c r="R86" s="212">
        <f>Q86*H86</f>
        <v>0.022000000000000002</v>
      </c>
      <c r="S86" s="212">
        <v>0</v>
      </c>
      <c r="T86" s="213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14" t="s">
        <v>123</v>
      </c>
      <c r="AT86" s="214" t="s">
        <v>118</v>
      </c>
      <c r="AU86" s="214" t="s">
        <v>81</v>
      </c>
      <c r="AY86" s="16" t="s">
        <v>116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6" t="s">
        <v>79</v>
      </c>
      <c r="BK86" s="215">
        <f>ROUND(I86*H86,2)</f>
        <v>0</v>
      </c>
      <c r="BL86" s="16" t="s">
        <v>123</v>
      </c>
      <c r="BM86" s="214" t="s">
        <v>222</v>
      </c>
    </row>
    <row r="87" spans="1:47" s="2" customFormat="1" ht="12">
      <c r="A87" s="37"/>
      <c r="B87" s="38"/>
      <c r="C87" s="39"/>
      <c r="D87" s="216" t="s">
        <v>125</v>
      </c>
      <c r="E87" s="39"/>
      <c r="F87" s="217" t="s">
        <v>223</v>
      </c>
      <c r="G87" s="39"/>
      <c r="H87" s="39"/>
      <c r="I87" s="218"/>
      <c r="J87" s="39"/>
      <c r="K87" s="39"/>
      <c r="L87" s="43"/>
      <c r="M87" s="219"/>
      <c r="N87" s="220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125</v>
      </c>
      <c r="AU87" s="16" t="s">
        <v>81</v>
      </c>
    </row>
    <row r="88" spans="1:47" s="2" customFormat="1" ht="12">
      <c r="A88" s="37"/>
      <c r="B88" s="38"/>
      <c r="C88" s="39"/>
      <c r="D88" s="221" t="s">
        <v>127</v>
      </c>
      <c r="E88" s="39"/>
      <c r="F88" s="222" t="s">
        <v>224</v>
      </c>
      <c r="G88" s="39"/>
      <c r="H88" s="39"/>
      <c r="I88" s="218"/>
      <c r="J88" s="39"/>
      <c r="K88" s="39"/>
      <c r="L88" s="43"/>
      <c r="M88" s="219"/>
      <c r="N88" s="220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127</v>
      </c>
      <c r="AU88" s="16" t="s">
        <v>81</v>
      </c>
    </row>
    <row r="89" spans="1:51" s="13" customFormat="1" ht="12">
      <c r="A89" s="13"/>
      <c r="B89" s="223"/>
      <c r="C89" s="224"/>
      <c r="D89" s="216" t="s">
        <v>129</v>
      </c>
      <c r="E89" s="225" t="s">
        <v>19</v>
      </c>
      <c r="F89" s="226" t="s">
        <v>225</v>
      </c>
      <c r="G89" s="224"/>
      <c r="H89" s="227">
        <v>200</v>
      </c>
      <c r="I89" s="228"/>
      <c r="J89" s="224"/>
      <c r="K89" s="224"/>
      <c r="L89" s="229"/>
      <c r="M89" s="230"/>
      <c r="N89" s="231"/>
      <c r="O89" s="231"/>
      <c r="P89" s="231"/>
      <c r="Q89" s="231"/>
      <c r="R89" s="231"/>
      <c r="S89" s="231"/>
      <c r="T89" s="23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3" t="s">
        <v>129</v>
      </c>
      <c r="AU89" s="233" t="s">
        <v>81</v>
      </c>
      <c r="AV89" s="13" t="s">
        <v>81</v>
      </c>
      <c r="AW89" s="13" t="s">
        <v>33</v>
      </c>
      <c r="AX89" s="13" t="s">
        <v>79</v>
      </c>
      <c r="AY89" s="233" t="s">
        <v>116</v>
      </c>
    </row>
    <row r="90" spans="1:65" s="2" customFormat="1" ht="21.75" customHeight="1">
      <c r="A90" s="37"/>
      <c r="B90" s="38"/>
      <c r="C90" s="203" t="s">
        <v>81</v>
      </c>
      <c r="D90" s="203" t="s">
        <v>118</v>
      </c>
      <c r="E90" s="204" t="s">
        <v>226</v>
      </c>
      <c r="F90" s="205" t="s">
        <v>227</v>
      </c>
      <c r="G90" s="206" t="s">
        <v>221</v>
      </c>
      <c r="H90" s="207">
        <v>200</v>
      </c>
      <c r="I90" s="208"/>
      <c r="J90" s="209">
        <f>ROUND(I90*H90,2)</f>
        <v>0</v>
      </c>
      <c r="K90" s="205" t="s">
        <v>122</v>
      </c>
      <c r="L90" s="43"/>
      <c r="M90" s="210" t="s">
        <v>19</v>
      </c>
      <c r="N90" s="211" t="s">
        <v>42</v>
      </c>
      <c r="O90" s="83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4" t="s">
        <v>123</v>
      </c>
      <c r="AT90" s="214" t="s">
        <v>118</v>
      </c>
      <c r="AU90" s="214" t="s">
        <v>81</v>
      </c>
      <c r="AY90" s="16" t="s">
        <v>116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6" t="s">
        <v>79</v>
      </c>
      <c r="BK90" s="215">
        <f>ROUND(I90*H90,2)</f>
        <v>0</v>
      </c>
      <c r="BL90" s="16" t="s">
        <v>123</v>
      </c>
      <c r="BM90" s="214" t="s">
        <v>228</v>
      </c>
    </row>
    <row r="91" spans="1:47" s="2" customFormat="1" ht="12">
      <c r="A91" s="37"/>
      <c r="B91" s="38"/>
      <c r="C91" s="39"/>
      <c r="D91" s="216" t="s">
        <v>125</v>
      </c>
      <c r="E91" s="39"/>
      <c r="F91" s="217" t="s">
        <v>229</v>
      </c>
      <c r="G91" s="39"/>
      <c r="H91" s="39"/>
      <c r="I91" s="218"/>
      <c r="J91" s="39"/>
      <c r="K91" s="39"/>
      <c r="L91" s="43"/>
      <c r="M91" s="219"/>
      <c r="N91" s="220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125</v>
      </c>
      <c r="AU91" s="16" t="s">
        <v>81</v>
      </c>
    </row>
    <row r="92" spans="1:47" s="2" customFormat="1" ht="12">
      <c r="A92" s="37"/>
      <c r="B92" s="38"/>
      <c r="C92" s="39"/>
      <c r="D92" s="221" t="s">
        <v>127</v>
      </c>
      <c r="E92" s="39"/>
      <c r="F92" s="222" t="s">
        <v>230</v>
      </c>
      <c r="G92" s="39"/>
      <c r="H92" s="39"/>
      <c r="I92" s="218"/>
      <c r="J92" s="39"/>
      <c r="K92" s="39"/>
      <c r="L92" s="43"/>
      <c r="M92" s="219"/>
      <c r="N92" s="220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127</v>
      </c>
      <c r="AU92" s="16" t="s">
        <v>81</v>
      </c>
    </row>
    <row r="93" spans="1:51" s="13" customFormat="1" ht="12">
      <c r="A93" s="13"/>
      <c r="B93" s="223"/>
      <c r="C93" s="224"/>
      <c r="D93" s="216" t="s">
        <v>129</v>
      </c>
      <c r="E93" s="225" t="s">
        <v>19</v>
      </c>
      <c r="F93" s="226" t="s">
        <v>231</v>
      </c>
      <c r="G93" s="224"/>
      <c r="H93" s="227">
        <v>200</v>
      </c>
      <c r="I93" s="228"/>
      <c r="J93" s="224"/>
      <c r="K93" s="224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129</v>
      </c>
      <c r="AU93" s="233" t="s">
        <v>81</v>
      </c>
      <c r="AV93" s="13" t="s">
        <v>81</v>
      </c>
      <c r="AW93" s="13" t="s">
        <v>33</v>
      </c>
      <c r="AX93" s="13" t="s">
        <v>79</v>
      </c>
      <c r="AY93" s="233" t="s">
        <v>116</v>
      </c>
    </row>
    <row r="94" spans="1:65" s="2" customFormat="1" ht="16.5" customHeight="1">
      <c r="A94" s="37"/>
      <c r="B94" s="38"/>
      <c r="C94" s="203" t="s">
        <v>138</v>
      </c>
      <c r="D94" s="203" t="s">
        <v>118</v>
      </c>
      <c r="E94" s="204" t="s">
        <v>232</v>
      </c>
      <c r="F94" s="205" t="s">
        <v>233</v>
      </c>
      <c r="G94" s="206" t="s">
        <v>221</v>
      </c>
      <c r="H94" s="207">
        <v>200</v>
      </c>
      <c r="I94" s="208"/>
      <c r="J94" s="209">
        <f>ROUND(I94*H94,2)</f>
        <v>0</v>
      </c>
      <c r="K94" s="205" t="s">
        <v>122</v>
      </c>
      <c r="L94" s="43"/>
      <c r="M94" s="210" t="s">
        <v>19</v>
      </c>
      <c r="N94" s="211" t="s">
        <v>42</v>
      </c>
      <c r="O94" s="83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14" t="s">
        <v>123</v>
      </c>
      <c r="AT94" s="214" t="s">
        <v>118</v>
      </c>
      <c r="AU94" s="214" t="s">
        <v>81</v>
      </c>
      <c r="AY94" s="16" t="s">
        <v>116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6" t="s">
        <v>79</v>
      </c>
      <c r="BK94" s="215">
        <f>ROUND(I94*H94,2)</f>
        <v>0</v>
      </c>
      <c r="BL94" s="16" t="s">
        <v>123</v>
      </c>
      <c r="BM94" s="214" t="s">
        <v>234</v>
      </c>
    </row>
    <row r="95" spans="1:47" s="2" customFormat="1" ht="12">
      <c r="A95" s="37"/>
      <c r="B95" s="38"/>
      <c r="C95" s="39"/>
      <c r="D95" s="216" t="s">
        <v>125</v>
      </c>
      <c r="E95" s="39"/>
      <c r="F95" s="217" t="s">
        <v>235</v>
      </c>
      <c r="G95" s="39"/>
      <c r="H95" s="39"/>
      <c r="I95" s="218"/>
      <c r="J95" s="39"/>
      <c r="K95" s="39"/>
      <c r="L95" s="43"/>
      <c r="M95" s="219"/>
      <c r="N95" s="220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125</v>
      </c>
      <c r="AU95" s="16" t="s">
        <v>81</v>
      </c>
    </row>
    <row r="96" spans="1:47" s="2" customFormat="1" ht="12">
      <c r="A96" s="37"/>
      <c r="B96" s="38"/>
      <c r="C96" s="39"/>
      <c r="D96" s="221" t="s">
        <v>127</v>
      </c>
      <c r="E96" s="39"/>
      <c r="F96" s="222" t="s">
        <v>236</v>
      </c>
      <c r="G96" s="39"/>
      <c r="H96" s="39"/>
      <c r="I96" s="218"/>
      <c r="J96" s="39"/>
      <c r="K96" s="39"/>
      <c r="L96" s="43"/>
      <c r="M96" s="219"/>
      <c r="N96" s="220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127</v>
      </c>
      <c r="AU96" s="16" t="s">
        <v>81</v>
      </c>
    </row>
    <row r="97" spans="1:51" s="13" customFormat="1" ht="12">
      <c r="A97" s="13"/>
      <c r="B97" s="223"/>
      <c r="C97" s="224"/>
      <c r="D97" s="216" t="s">
        <v>129</v>
      </c>
      <c r="E97" s="225" t="s">
        <v>19</v>
      </c>
      <c r="F97" s="226" t="s">
        <v>231</v>
      </c>
      <c r="G97" s="224"/>
      <c r="H97" s="227">
        <v>200</v>
      </c>
      <c r="I97" s="228"/>
      <c r="J97" s="224"/>
      <c r="K97" s="224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129</v>
      </c>
      <c r="AU97" s="233" t="s">
        <v>81</v>
      </c>
      <c r="AV97" s="13" t="s">
        <v>81</v>
      </c>
      <c r="AW97" s="13" t="s">
        <v>33</v>
      </c>
      <c r="AX97" s="13" t="s">
        <v>79</v>
      </c>
      <c r="AY97" s="233" t="s">
        <v>116</v>
      </c>
    </row>
    <row r="98" spans="1:65" s="2" customFormat="1" ht="16.5" customHeight="1">
      <c r="A98" s="37"/>
      <c r="B98" s="38"/>
      <c r="C98" s="203" t="s">
        <v>123</v>
      </c>
      <c r="D98" s="203" t="s">
        <v>118</v>
      </c>
      <c r="E98" s="204" t="s">
        <v>237</v>
      </c>
      <c r="F98" s="205" t="s">
        <v>238</v>
      </c>
      <c r="G98" s="206" t="s">
        <v>239</v>
      </c>
      <c r="H98" s="207">
        <v>400</v>
      </c>
      <c r="I98" s="208"/>
      <c r="J98" s="209">
        <f>ROUND(I98*H98,2)</f>
        <v>0</v>
      </c>
      <c r="K98" s="205" t="s">
        <v>19</v>
      </c>
      <c r="L98" s="43"/>
      <c r="M98" s="210" t="s">
        <v>19</v>
      </c>
      <c r="N98" s="211" t="s">
        <v>42</v>
      </c>
      <c r="O98" s="83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4" t="s">
        <v>123</v>
      </c>
      <c r="AT98" s="214" t="s">
        <v>118</v>
      </c>
      <c r="AU98" s="214" t="s">
        <v>81</v>
      </c>
      <c r="AY98" s="16" t="s">
        <v>116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6" t="s">
        <v>79</v>
      </c>
      <c r="BK98" s="215">
        <f>ROUND(I98*H98,2)</f>
        <v>0</v>
      </c>
      <c r="BL98" s="16" t="s">
        <v>123</v>
      </c>
      <c r="BM98" s="214" t="s">
        <v>240</v>
      </c>
    </row>
    <row r="99" spans="1:47" s="2" customFormat="1" ht="12">
      <c r="A99" s="37"/>
      <c r="B99" s="38"/>
      <c r="C99" s="39"/>
      <c r="D99" s="216" t="s">
        <v>125</v>
      </c>
      <c r="E99" s="39"/>
      <c r="F99" s="217" t="s">
        <v>238</v>
      </c>
      <c r="G99" s="39"/>
      <c r="H99" s="39"/>
      <c r="I99" s="218"/>
      <c r="J99" s="39"/>
      <c r="K99" s="39"/>
      <c r="L99" s="43"/>
      <c r="M99" s="219"/>
      <c r="N99" s="220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125</v>
      </c>
      <c r="AU99" s="16" t="s">
        <v>81</v>
      </c>
    </row>
    <row r="100" spans="1:51" s="13" customFormat="1" ht="12">
      <c r="A100" s="13"/>
      <c r="B100" s="223"/>
      <c r="C100" s="224"/>
      <c r="D100" s="216" t="s">
        <v>129</v>
      </c>
      <c r="E100" s="225" t="s">
        <v>19</v>
      </c>
      <c r="F100" s="226" t="s">
        <v>241</v>
      </c>
      <c r="G100" s="224"/>
      <c r="H100" s="227">
        <v>400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129</v>
      </c>
      <c r="AU100" s="233" t="s">
        <v>81</v>
      </c>
      <c r="AV100" s="13" t="s">
        <v>81</v>
      </c>
      <c r="AW100" s="13" t="s">
        <v>33</v>
      </c>
      <c r="AX100" s="13" t="s">
        <v>79</v>
      </c>
      <c r="AY100" s="233" t="s">
        <v>116</v>
      </c>
    </row>
    <row r="101" spans="1:65" s="2" customFormat="1" ht="16.5" customHeight="1">
      <c r="A101" s="37"/>
      <c r="B101" s="38"/>
      <c r="C101" s="203" t="s">
        <v>151</v>
      </c>
      <c r="D101" s="203" t="s">
        <v>118</v>
      </c>
      <c r="E101" s="204" t="s">
        <v>242</v>
      </c>
      <c r="F101" s="205" t="s">
        <v>243</v>
      </c>
      <c r="G101" s="206" t="s">
        <v>221</v>
      </c>
      <c r="H101" s="207">
        <v>200</v>
      </c>
      <c r="I101" s="208"/>
      <c r="J101" s="209">
        <f>ROUND(I101*H101,2)</f>
        <v>0</v>
      </c>
      <c r="K101" s="205" t="s">
        <v>122</v>
      </c>
      <c r="L101" s="43"/>
      <c r="M101" s="210" t="s">
        <v>19</v>
      </c>
      <c r="N101" s="211" t="s">
        <v>42</v>
      </c>
      <c r="O101" s="8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4" t="s">
        <v>123</v>
      </c>
      <c r="AT101" s="214" t="s">
        <v>118</v>
      </c>
      <c r="AU101" s="214" t="s">
        <v>81</v>
      </c>
      <c r="AY101" s="16" t="s">
        <v>116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6" t="s">
        <v>79</v>
      </c>
      <c r="BK101" s="215">
        <f>ROUND(I101*H101,2)</f>
        <v>0</v>
      </c>
      <c r="BL101" s="16" t="s">
        <v>123</v>
      </c>
      <c r="BM101" s="214" t="s">
        <v>244</v>
      </c>
    </row>
    <row r="102" spans="1:47" s="2" customFormat="1" ht="12">
      <c r="A102" s="37"/>
      <c r="B102" s="38"/>
      <c r="C102" s="39"/>
      <c r="D102" s="216" t="s">
        <v>125</v>
      </c>
      <c r="E102" s="39"/>
      <c r="F102" s="217" t="s">
        <v>245</v>
      </c>
      <c r="G102" s="39"/>
      <c r="H102" s="39"/>
      <c r="I102" s="218"/>
      <c r="J102" s="39"/>
      <c r="K102" s="39"/>
      <c r="L102" s="43"/>
      <c r="M102" s="219"/>
      <c r="N102" s="220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125</v>
      </c>
      <c r="AU102" s="16" t="s">
        <v>81</v>
      </c>
    </row>
    <row r="103" spans="1:47" s="2" customFormat="1" ht="12">
      <c r="A103" s="37"/>
      <c r="B103" s="38"/>
      <c r="C103" s="39"/>
      <c r="D103" s="221" t="s">
        <v>127</v>
      </c>
      <c r="E103" s="39"/>
      <c r="F103" s="222" t="s">
        <v>246</v>
      </c>
      <c r="G103" s="39"/>
      <c r="H103" s="39"/>
      <c r="I103" s="218"/>
      <c r="J103" s="39"/>
      <c r="K103" s="39"/>
      <c r="L103" s="43"/>
      <c r="M103" s="219"/>
      <c r="N103" s="220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127</v>
      </c>
      <c r="AU103" s="16" t="s">
        <v>81</v>
      </c>
    </row>
    <row r="104" spans="1:51" s="13" customFormat="1" ht="12">
      <c r="A104" s="13"/>
      <c r="B104" s="223"/>
      <c r="C104" s="224"/>
      <c r="D104" s="216" t="s">
        <v>129</v>
      </c>
      <c r="E104" s="225" t="s">
        <v>19</v>
      </c>
      <c r="F104" s="226" t="s">
        <v>231</v>
      </c>
      <c r="G104" s="224"/>
      <c r="H104" s="227">
        <v>200</v>
      </c>
      <c r="I104" s="228"/>
      <c r="J104" s="224"/>
      <c r="K104" s="224"/>
      <c r="L104" s="229"/>
      <c r="M104" s="230"/>
      <c r="N104" s="231"/>
      <c r="O104" s="231"/>
      <c r="P104" s="231"/>
      <c r="Q104" s="231"/>
      <c r="R104" s="231"/>
      <c r="S104" s="231"/>
      <c r="T104" s="23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3" t="s">
        <v>129</v>
      </c>
      <c r="AU104" s="233" t="s">
        <v>81</v>
      </c>
      <c r="AV104" s="13" t="s">
        <v>81</v>
      </c>
      <c r="AW104" s="13" t="s">
        <v>33</v>
      </c>
      <c r="AX104" s="13" t="s">
        <v>79</v>
      </c>
      <c r="AY104" s="233" t="s">
        <v>116</v>
      </c>
    </row>
    <row r="105" spans="1:63" s="12" customFormat="1" ht="22.8" customHeight="1">
      <c r="A105" s="12"/>
      <c r="B105" s="187"/>
      <c r="C105" s="188"/>
      <c r="D105" s="189" t="s">
        <v>70</v>
      </c>
      <c r="E105" s="201" t="s">
        <v>176</v>
      </c>
      <c r="F105" s="201" t="s">
        <v>247</v>
      </c>
      <c r="G105" s="188"/>
      <c r="H105" s="188"/>
      <c r="I105" s="191"/>
      <c r="J105" s="202">
        <f>BK105</f>
        <v>0</v>
      </c>
      <c r="K105" s="188"/>
      <c r="L105" s="193"/>
      <c r="M105" s="194"/>
      <c r="N105" s="195"/>
      <c r="O105" s="195"/>
      <c r="P105" s="196">
        <f>SUM(P106:P107)</f>
        <v>0</v>
      </c>
      <c r="Q105" s="195"/>
      <c r="R105" s="196">
        <f>SUM(R106:R107)</f>
        <v>0</v>
      </c>
      <c r="S105" s="195"/>
      <c r="T105" s="197">
        <f>SUM(T106:T107)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8" t="s">
        <v>79</v>
      </c>
      <c r="AT105" s="199" t="s">
        <v>70</v>
      </c>
      <c r="AU105" s="199" t="s">
        <v>79</v>
      </c>
      <c r="AY105" s="198" t="s">
        <v>116</v>
      </c>
      <c r="BK105" s="200">
        <f>SUM(BK106:BK107)</f>
        <v>0</v>
      </c>
    </row>
    <row r="106" spans="1:65" s="2" customFormat="1" ht="16.5" customHeight="1">
      <c r="A106" s="37"/>
      <c r="B106" s="38"/>
      <c r="C106" s="203" t="s">
        <v>158</v>
      </c>
      <c r="D106" s="203" t="s">
        <v>118</v>
      </c>
      <c r="E106" s="204" t="s">
        <v>248</v>
      </c>
      <c r="F106" s="205" t="s">
        <v>249</v>
      </c>
      <c r="G106" s="206" t="s">
        <v>250</v>
      </c>
      <c r="H106" s="207">
        <v>1</v>
      </c>
      <c r="I106" s="208"/>
      <c r="J106" s="209">
        <f>ROUND(I106*H106,2)</f>
        <v>0</v>
      </c>
      <c r="K106" s="205" t="s">
        <v>19</v>
      </c>
      <c r="L106" s="43"/>
      <c r="M106" s="210" t="s">
        <v>19</v>
      </c>
      <c r="N106" s="211" t="s">
        <v>42</v>
      </c>
      <c r="O106" s="83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3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14" t="s">
        <v>123</v>
      </c>
      <c r="AT106" s="214" t="s">
        <v>118</v>
      </c>
      <c r="AU106" s="214" t="s">
        <v>81</v>
      </c>
      <c r="AY106" s="16" t="s">
        <v>116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6" t="s">
        <v>79</v>
      </c>
      <c r="BK106" s="215">
        <f>ROUND(I106*H106,2)</f>
        <v>0</v>
      </c>
      <c r="BL106" s="16" t="s">
        <v>123</v>
      </c>
      <c r="BM106" s="214" t="s">
        <v>251</v>
      </c>
    </row>
    <row r="107" spans="1:47" s="2" customFormat="1" ht="12">
      <c r="A107" s="37"/>
      <c r="B107" s="38"/>
      <c r="C107" s="39"/>
      <c r="D107" s="216" t="s">
        <v>125</v>
      </c>
      <c r="E107" s="39"/>
      <c r="F107" s="217" t="s">
        <v>249</v>
      </c>
      <c r="G107" s="39"/>
      <c r="H107" s="39"/>
      <c r="I107" s="218"/>
      <c r="J107" s="39"/>
      <c r="K107" s="39"/>
      <c r="L107" s="43"/>
      <c r="M107" s="219"/>
      <c r="N107" s="220"/>
      <c r="O107" s="83"/>
      <c r="P107" s="83"/>
      <c r="Q107" s="83"/>
      <c r="R107" s="83"/>
      <c r="S107" s="83"/>
      <c r="T107" s="84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125</v>
      </c>
      <c r="AU107" s="16" t="s">
        <v>81</v>
      </c>
    </row>
    <row r="108" spans="1:63" s="12" customFormat="1" ht="22.8" customHeight="1">
      <c r="A108" s="12"/>
      <c r="B108" s="187"/>
      <c r="C108" s="188"/>
      <c r="D108" s="189" t="s">
        <v>70</v>
      </c>
      <c r="E108" s="201" t="s">
        <v>252</v>
      </c>
      <c r="F108" s="201" t="s">
        <v>253</v>
      </c>
      <c r="G108" s="188"/>
      <c r="H108" s="188"/>
      <c r="I108" s="191"/>
      <c r="J108" s="202">
        <f>BK108</f>
        <v>0</v>
      </c>
      <c r="K108" s="188"/>
      <c r="L108" s="193"/>
      <c r="M108" s="194"/>
      <c r="N108" s="195"/>
      <c r="O108" s="195"/>
      <c r="P108" s="196">
        <f>SUM(P109:P111)</f>
        <v>0</v>
      </c>
      <c r="Q108" s="195"/>
      <c r="R108" s="196">
        <f>SUM(R109:R111)</f>
        <v>0</v>
      </c>
      <c r="S108" s="195"/>
      <c r="T108" s="197">
        <f>SUM(T109:T111)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98" t="s">
        <v>79</v>
      </c>
      <c r="AT108" s="199" t="s">
        <v>70</v>
      </c>
      <c r="AU108" s="199" t="s">
        <v>79</v>
      </c>
      <c r="AY108" s="198" t="s">
        <v>116</v>
      </c>
      <c r="BK108" s="200">
        <f>SUM(BK109:BK111)</f>
        <v>0</v>
      </c>
    </row>
    <row r="109" spans="1:65" s="2" customFormat="1" ht="16.5" customHeight="1">
      <c r="A109" s="37"/>
      <c r="B109" s="38"/>
      <c r="C109" s="203" t="s">
        <v>164</v>
      </c>
      <c r="D109" s="203" t="s">
        <v>118</v>
      </c>
      <c r="E109" s="204" t="s">
        <v>254</v>
      </c>
      <c r="F109" s="205" t="s">
        <v>255</v>
      </c>
      <c r="G109" s="206" t="s">
        <v>239</v>
      </c>
      <c r="H109" s="207">
        <v>0.022</v>
      </c>
      <c r="I109" s="208"/>
      <c r="J109" s="209">
        <f>ROUND(I109*H109,2)</f>
        <v>0</v>
      </c>
      <c r="K109" s="205" t="s">
        <v>122</v>
      </c>
      <c r="L109" s="43"/>
      <c r="M109" s="210" t="s">
        <v>19</v>
      </c>
      <c r="N109" s="211" t="s">
        <v>42</v>
      </c>
      <c r="O109" s="83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14" t="s">
        <v>123</v>
      </c>
      <c r="AT109" s="214" t="s">
        <v>118</v>
      </c>
      <c r="AU109" s="214" t="s">
        <v>81</v>
      </c>
      <c r="AY109" s="16" t="s">
        <v>116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16" t="s">
        <v>79</v>
      </c>
      <c r="BK109" s="215">
        <f>ROUND(I109*H109,2)</f>
        <v>0</v>
      </c>
      <c r="BL109" s="16" t="s">
        <v>123</v>
      </c>
      <c r="BM109" s="214" t="s">
        <v>256</v>
      </c>
    </row>
    <row r="110" spans="1:47" s="2" customFormat="1" ht="12">
      <c r="A110" s="37"/>
      <c r="B110" s="38"/>
      <c r="C110" s="39"/>
      <c r="D110" s="216" t="s">
        <v>125</v>
      </c>
      <c r="E110" s="39"/>
      <c r="F110" s="217" t="s">
        <v>257</v>
      </c>
      <c r="G110" s="39"/>
      <c r="H110" s="39"/>
      <c r="I110" s="218"/>
      <c r="J110" s="39"/>
      <c r="K110" s="39"/>
      <c r="L110" s="43"/>
      <c r="M110" s="219"/>
      <c r="N110" s="220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125</v>
      </c>
      <c r="AU110" s="16" t="s">
        <v>81</v>
      </c>
    </row>
    <row r="111" spans="1:47" s="2" customFormat="1" ht="12">
      <c r="A111" s="37"/>
      <c r="B111" s="38"/>
      <c r="C111" s="39"/>
      <c r="D111" s="221" t="s">
        <v>127</v>
      </c>
      <c r="E111" s="39"/>
      <c r="F111" s="222" t="s">
        <v>258</v>
      </c>
      <c r="G111" s="39"/>
      <c r="H111" s="39"/>
      <c r="I111" s="218"/>
      <c r="J111" s="39"/>
      <c r="K111" s="39"/>
      <c r="L111" s="43"/>
      <c r="M111" s="235"/>
      <c r="N111" s="236"/>
      <c r="O111" s="237"/>
      <c r="P111" s="237"/>
      <c r="Q111" s="237"/>
      <c r="R111" s="237"/>
      <c r="S111" s="237"/>
      <c r="T111" s="238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6" t="s">
        <v>127</v>
      </c>
      <c r="AU111" s="16" t="s">
        <v>81</v>
      </c>
    </row>
    <row r="112" spans="1:31" s="2" customFormat="1" ht="6.95" customHeight="1">
      <c r="A112" s="37"/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43"/>
      <c r="M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</sheetData>
  <sheetProtection password="CC35" sheet="1" objects="1" scenarios="1" formatColumns="0" formatRows="0" autoFilter="0"/>
  <autoFilter ref="C82:K11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2/127253115"/>
    <hyperlink ref="F92" r:id="rId2" display="https://podminky.urs.cz/item/CS_URS_2022_02/162751114"/>
    <hyperlink ref="F96" r:id="rId3" display="https://podminky.urs.cz/item/CS_URS_2022_02/167151111"/>
    <hyperlink ref="F103" r:id="rId4" display="https://podminky.urs.cz/item/CS_URS_2022_02/171251201"/>
    <hyperlink ref="F111" r:id="rId5" display="https://podminky.urs.cz/item/CS_URS_2022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81</v>
      </c>
    </row>
    <row r="4" spans="2:46" s="1" customFormat="1" ht="24.95" customHeight="1">
      <c r="B4" s="19"/>
      <c r="D4" s="129" t="s">
        <v>92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Rajská strouha, Lázně Bohdaneč, odstranění nánosu, ř. km 0,950-1,145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93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259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85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20. 10. 2022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32</v>
      </c>
      <c r="F21" s="37"/>
      <c r="G21" s="37"/>
      <c r="H21" s="37"/>
      <c r="I21" s="131" t="s">
        <v>28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35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37</v>
      </c>
      <c r="E30" s="37"/>
      <c r="F30" s="37"/>
      <c r="G30" s="37"/>
      <c r="H30" s="37"/>
      <c r="I30" s="37"/>
      <c r="J30" s="143">
        <f>ROUND(J86,2)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39</v>
      </c>
      <c r="G32" s="37"/>
      <c r="H32" s="37"/>
      <c r="I32" s="144" t="s">
        <v>38</v>
      </c>
      <c r="J32" s="144" t="s">
        <v>40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41</v>
      </c>
      <c r="E33" s="131" t="s">
        <v>42</v>
      </c>
      <c r="F33" s="146">
        <f>ROUND((SUM(BE86:BE177)),2)</f>
        <v>0</v>
      </c>
      <c r="G33" s="37"/>
      <c r="H33" s="37"/>
      <c r="I33" s="147">
        <v>0.21</v>
      </c>
      <c r="J33" s="146">
        <f>ROUND(((SUM(BE86:BE177))*I33),2)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43</v>
      </c>
      <c r="F34" s="146">
        <f>ROUND((SUM(BF86:BF177)),2)</f>
        <v>0</v>
      </c>
      <c r="G34" s="37"/>
      <c r="H34" s="37"/>
      <c r="I34" s="147">
        <v>0.15</v>
      </c>
      <c r="J34" s="146">
        <f>ROUND(((SUM(BF86:BF177))*I34),2)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44</v>
      </c>
      <c r="F35" s="146">
        <f>ROUND((SUM(BG86:BG177)),2)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45</v>
      </c>
      <c r="F36" s="146">
        <f>ROUND((SUM(BH86:BH177)),2)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46</v>
      </c>
      <c r="F37" s="146">
        <f>ROUND((SUM(BI86:BI177)),2)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47</v>
      </c>
      <c r="E39" s="150"/>
      <c r="F39" s="150"/>
      <c r="G39" s="151" t="s">
        <v>48</v>
      </c>
      <c r="H39" s="152" t="s">
        <v>49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95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Rajská strouha, Lázně Bohdaneč, odstranění nánosu, ř. km 0,950-1,145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93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SO-03 - Lokální oprava opevnění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31" t="s">
        <v>23</v>
      </c>
      <c r="J52" s="71" t="str">
        <f>IF(J12="","",J12)</f>
        <v>20. 10. 2022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25.65" customHeight="1">
      <c r="A54" s="37"/>
      <c r="B54" s="38"/>
      <c r="C54" s="31" t="s">
        <v>25</v>
      </c>
      <c r="D54" s="39"/>
      <c r="E54" s="39"/>
      <c r="F54" s="26" t="str">
        <f>E15</f>
        <v>Povodí Labe, státní podnik, Hradec Králové</v>
      </c>
      <c r="G54" s="39"/>
      <c r="H54" s="39"/>
      <c r="I54" s="31" t="s">
        <v>31</v>
      </c>
      <c r="J54" s="35" t="str">
        <f>E21</f>
        <v>Agroprojekce Litomyšl, s.r.o.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96</v>
      </c>
      <c r="D57" s="161"/>
      <c r="E57" s="161"/>
      <c r="F57" s="161"/>
      <c r="G57" s="161"/>
      <c r="H57" s="161"/>
      <c r="I57" s="161"/>
      <c r="J57" s="162" t="s">
        <v>97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69</v>
      </c>
      <c r="D59" s="39"/>
      <c r="E59" s="39"/>
      <c r="F59" s="39"/>
      <c r="G59" s="39"/>
      <c r="H59" s="39"/>
      <c r="I59" s="39"/>
      <c r="J59" s="101">
        <f>J86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98</v>
      </c>
    </row>
    <row r="60" spans="1:31" s="9" customFormat="1" ht="24.95" customHeight="1">
      <c r="A60" s="9"/>
      <c r="B60" s="164"/>
      <c r="C60" s="165"/>
      <c r="D60" s="166" t="s">
        <v>99</v>
      </c>
      <c r="E60" s="167"/>
      <c r="F60" s="167"/>
      <c r="G60" s="167"/>
      <c r="H60" s="167"/>
      <c r="I60" s="167"/>
      <c r="J60" s="168">
        <f>J87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100</v>
      </c>
      <c r="E61" s="173"/>
      <c r="F61" s="173"/>
      <c r="G61" s="173"/>
      <c r="H61" s="173"/>
      <c r="I61" s="173"/>
      <c r="J61" s="174">
        <f>J88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0"/>
      <c r="C62" s="171"/>
      <c r="D62" s="172" t="s">
        <v>260</v>
      </c>
      <c r="E62" s="173"/>
      <c r="F62" s="173"/>
      <c r="G62" s="173"/>
      <c r="H62" s="173"/>
      <c r="I62" s="173"/>
      <c r="J62" s="174">
        <f>J134</f>
        <v>0</v>
      </c>
      <c r="K62" s="171"/>
      <c r="L62" s="17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0"/>
      <c r="C63" s="171"/>
      <c r="D63" s="172" t="s">
        <v>261</v>
      </c>
      <c r="E63" s="173"/>
      <c r="F63" s="173"/>
      <c r="G63" s="173"/>
      <c r="H63" s="173"/>
      <c r="I63" s="173"/>
      <c r="J63" s="174">
        <f>J146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0"/>
      <c r="C64" s="171"/>
      <c r="D64" s="172" t="s">
        <v>217</v>
      </c>
      <c r="E64" s="173"/>
      <c r="F64" s="173"/>
      <c r="G64" s="173"/>
      <c r="H64" s="173"/>
      <c r="I64" s="173"/>
      <c r="J64" s="174">
        <f>J151</f>
        <v>0</v>
      </c>
      <c r="K64" s="171"/>
      <c r="L64" s="17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0"/>
      <c r="C65" s="171"/>
      <c r="D65" s="172" t="s">
        <v>262</v>
      </c>
      <c r="E65" s="173"/>
      <c r="F65" s="173"/>
      <c r="G65" s="173"/>
      <c r="H65" s="173"/>
      <c r="I65" s="173"/>
      <c r="J65" s="174">
        <f>J161</f>
        <v>0</v>
      </c>
      <c r="K65" s="171"/>
      <c r="L65" s="17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0"/>
      <c r="C66" s="171"/>
      <c r="D66" s="172" t="s">
        <v>218</v>
      </c>
      <c r="E66" s="173"/>
      <c r="F66" s="173"/>
      <c r="G66" s="173"/>
      <c r="H66" s="173"/>
      <c r="I66" s="173"/>
      <c r="J66" s="174">
        <f>J174</f>
        <v>0</v>
      </c>
      <c r="K66" s="171"/>
      <c r="L66" s="17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58"/>
      <c r="C68" s="59"/>
      <c r="D68" s="59"/>
      <c r="E68" s="59"/>
      <c r="F68" s="59"/>
      <c r="G68" s="59"/>
      <c r="H68" s="59"/>
      <c r="I68" s="59"/>
      <c r="J68" s="59"/>
      <c r="K68" s="5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72" spans="1:31" s="2" customFormat="1" ht="6.95" customHeight="1">
      <c r="A72" s="37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24.95" customHeight="1">
      <c r="A73" s="37"/>
      <c r="B73" s="38"/>
      <c r="C73" s="22" t="s">
        <v>101</v>
      </c>
      <c r="D73" s="39"/>
      <c r="E73" s="39"/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16</v>
      </c>
      <c r="D75" s="39"/>
      <c r="E75" s="39"/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159" t="str">
        <f>E7</f>
        <v>Rajská strouha, Lázně Bohdaneč, odstranění nánosu, ř. km 0,950-1,145</v>
      </c>
      <c r="F76" s="31"/>
      <c r="G76" s="31"/>
      <c r="H76" s="31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93</v>
      </c>
      <c r="D77" s="39"/>
      <c r="E77" s="39"/>
      <c r="F77" s="39"/>
      <c r="G77" s="39"/>
      <c r="H77" s="39"/>
      <c r="I77" s="39"/>
      <c r="J77" s="39"/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68" t="str">
        <f>E9</f>
        <v>SO-03 - Lokální oprava opevnění</v>
      </c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21</v>
      </c>
      <c r="D80" s="39"/>
      <c r="E80" s="39"/>
      <c r="F80" s="26" t="str">
        <f>F12</f>
        <v xml:space="preserve"> </v>
      </c>
      <c r="G80" s="39"/>
      <c r="H80" s="39"/>
      <c r="I80" s="31" t="s">
        <v>23</v>
      </c>
      <c r="J80" s="71" t="str">
        <f>IF(J12="","",J12)</f>
        <v>20. 10. 2022</v>
      </c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5.65" customHeight="1">
      <c r="A82" s="37"/>
      <c r="B82" s="38"/>
      <c r="C82" s="31" t="s">
        <v>25</v>
      </c>
      <c r="D82" s="39"/>
      <c r="E82" s="39"/>
      <c r="F82" s="26" t="str">
        <f>E15</f>
        <v>Povodí Labe, státní podnik, Hradec Králové</v>
      </c>
      <c r="G82" s="39"/>
      <c r="H82" s="39"/>
      <c r="I82" s="31" t="s">
        <v>31</v>
      </c>
      <c r="J82" s="35" t="str">
        <f>E21</f>
        <v>Agroprojekce Litomyšl, s.r.o.</v>
      </c>
      <c r="K82" s="3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5.15" customHeight="1">
      <c r="A83" s="37"/>
      <c r="B83" s="38"/>
      <c r="C83" s="31" t="s">
        <v>29</v>
      </c>
      <c r="D83" s="39"/>
      <c r="E83" s="39"/>
      <c r="F83" s="26" t="str">
        <f>IF(E18="","",E18)</f>
        <v>Vyplň údaj</v>
      </c>
      <c r="G83" s="39"/>
      <c r="H83" s="39"/>
      <c r="I83" s="31" t="s">
        <v>34</v>
      </c>
      <c r="J83" s="35" t="str">
        <f>E24</f>
        <v xml:space="preserve"> </v>
      </c>
      <c r="K83" s="39"/>
      <c r="L83" s="13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0.3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3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11" customFormat="1" ht="29.25" customHeight="1">
      <c r="A85" s="176"/>
      <c r="B85" s="177"/>
      <c r="C85" s="178" t="s">
        <v>102</v>
      </c>
      <c r="D85" s="179" t="s">
        <v>56</v>
      </c>
      <c r="E85" s="179" t="s">
        <v>52</v>
      </c>
      <c r="F85" s="179" t="s">
        <v>53</v>
      </c>
      <c r="G85" s="179" t="s">
        <v>103</v>
      </c>
      <c r="H85" s="179" t="s">
        <v>104</v>
      </c>
      <c r="I85" s="179" t="s">
        <v>105</v>
      </c>
      <c r="J85" s="179" t="s">
        <v>97</v>
      </c>
      <c r="K85" s="180" t="s">
        <v>106</v>
      </c>
      <c r="L85" s="181"/>
      <c r="M85" s="91" t="s">
        <v>19</v>
      </c>
      <c r="N85" s="92" t="s">
        <v>41</v>
      </c>
      <c r="O85" s="92" t="s">
        <v>107</v>
      </c>
      <c r="P85" s="92" t="s">
        <v>108</v>
      </c>
      <c r="Q85" s="92" t="s">
        <v>109</v>
      </c>
      <c r="R85" s="92" t="s">
        <v>110</v>
      </c>
      <c r="S85" s="92" t="s">
        <v>111</v>
      </c>
      <c r="T85" s="93" t="s">
        <v>112</v>
      </c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</row>
    <row r="86" spans="1:63" s="2" customFormat="1" ht="22.8" customHeight="1">
      <c r="A86" s="37"/>
      <c r="B86" s="38"/>
      <c r="C86" s="98" t="s">
        <v>113</v>
      </c>
      <c r="D86" s="39"/>
      <c r="E86" s="39"/>
      <c r="F86" s="39"/>
      <c r="G86" s="39"/>
      <c r="H86" s="39"/>
      <c r="I86" s="39"/>
      <c r="J86" s="182">
        <f>BK86</f>
        <v>0</v>
      </c>
      <c r="K86" s="39"/>
      <c r="L86" s="43"/>
      <c r="M86" s="94"/>
      <c r="N86" s="183"/>
      <c r="O86" s="95"/>
      <c r="P86" s="184">
        <f>P87</f>
        <v>0</v>
      </c>
      <c r="Q86" s="95"/>
      <c r="R86" s="184">
        <f>R87</f>
        <v>134.52886999999998</v>
      </c>
      <c r="S86" s="95"/>
      <c r="T86" s="185">
        <f>T87</f>
        <v>26.397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70</v>
      </c>
      <c r="AU86" s="16" t="s">
        <v>98</v>
      </c>
      <c r="BK86" s="186">
        <f>BK87</f>
        <v>0</v>
      </c>
    </row>
    <row r="87" spans="1:63" s="12" customFormat="1" ht="25.9" customHeight="1">
      <c r="A87" s="12"/>
      <c r="B87" s="187"/>
      <c r="C87" s="188"/>
      <c r="D87" s="189" t="s">
        <v>70</v>
      </c>
      <c r="E87" s="190" t="s">
        <v>114</v>
      </c>
      <c r="F87" s="190" t="s">
        <v>115</v>
      </c>
      <c r="G87" s="188"/>
      <c r="H87" s="188"/>
      <c r="I87" s="191"/>
      <c r="J87" s="192">
        <f>BK87</f>
        <v>0</v>
      </c>
      <c r="K87" s="188"/>
      <c r="L87" s="193"/>
      <c r="M87" s="194"/>
      <c r="N87" s="195"/>
      <c r="O87" s="195"/>
      <c r="P87" s="196">
        <f>P88+P134+P146+P151+P161+P174</f>
        <v>0</v>
      </c>
      <c r="Q87" s="195"/>
      <c r="R87" s="196">
        <f>R88+R134+R146+R151+R161+R174</f>
        <v>134.52886999999998</v>
      </c>
      <c r="S87" s="195"/>
      <c r="T87" s="197">
        <f>T88+T134+T146+T151+T161+T174</f>
        <v>26.397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8" t="s">
        <v>79</v>
      </c>
      <c r="AT87" s="199" t="s">
        <v>70</v>
      </c>
      <c r="AU87" s="199" t="s">
        <v>71</v>
      </c>
      <c r="AY87" s="198" t="s">
        <v>116</v>
      </c>
      <c r="BK87" s="200">
        <f>BK88+BK134+BK146+BK151+BK161+BK174</f>
        <v>0</v>
      </c>
    </row>
    <row r="88" spans="1:63" s="12" customFormat="1" ht="22.8" customHeight="1">
      <c r="A88" s="12"/>
      <c r="B88" s="187"/>
      <c r="C88" s="188"/>
      <c r="D88" s="189" t="s">
        <v>70</v>
      </c>
      <c r="E88" s="201" t="s">
        <v>79</v>
      </c>
      <c r="F88" s="201" t="s">
        <v>117</v>
      </c>
      <c r="G88" s="188"/>
      <c r="H88" s="188"/>
      <c r="I88" s="191"/>
      <c r="J88" s="202">
        <f>BK88</f>
        <v>0</v>
      </c>
      <c r="K88" s="188"/>
      <c r="L88" s="193"/>
      <c r="M88" s="194"/>
      <c r="N88" s="195"/>
      <c r="O88" s="195"/>
      <c r="P88" s="196">
        <f>SUM(P89:P133)</f>
        <v>0</v>
      </c>
      <c r="Q88" s="195"/>
      <c r="R88" s="196">
        <f>SUM(R89:R133)</f>
        <v>5.25</v>
      </c>
      <c r="S88" s="195"/>
      <c r="T88" s="197">
        <f>SUM(T89:T133)</f>
        <v>23.625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8" t="s">
        <v>79</v>
      </c>
      <c r="AT88" s="199" t="s">
        <v>70</v>
      </c>
      <c r="AU88" s="199" t="s">
        <v>79</v>
      </c>
      <c r="AY88" s="198" t="s">
        <v>116</v>
      </c>
      <c r="BK88" s="200">
        <f>SUM(BK89:BK133)</f>
        <v>0</v>
      </c>
    </row>
    <row r="89" spans="1:65" s="2" customFormat="1" ht="16.5" customHeight="1">
      <c r="A89" s="37"/>
      <c r="B89" s="38"/>
      <c r="C89" s="203" t="s">
        <v>79</v>
      </c>
      <c r="D89" s="203" t="s">
        <v>118</v>
      </c>
      <c r="E89" s="204" t="s">
        <v>263</v>
      </c>
      <c r="F89" s="205" t="s">
        <v>264</v>
      </c>
      <c r="G89" s="206" t="s">
        <v>265</v>
      </c>
      <c r="H89" s="207">
        <v>0.023</v>
      </c>
      <c r="I89" s="208"/>
      <c r="J89" s="209">
        <f>ROUND(I89*H89,2)</f>
        <v>0</v>
      </c>
      <c r="K89" s="205" t="s">
        <v>122</v>
      </c>
      <c r="L89" s="43"/>
      <c r="M89" s="210" t="s">
        <v>19</v>
      </c>
      <c r="N89" s="211" t="s">
        <v>42</v>
      </c>
      <c r="O89" s="8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4" t="s">
        <v>123</v>
      </c>
      <c r="AT89" s="214" t="s">
        <v>118</v>
      </c>
      <c r="AU89" s="214" t="s">
        <v>81</v>
      </c>
      <c r="AY89" s="16" t="s">
        <v>116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6" t="s">
        <v>79</v>
      </c>
      <c r="BK89" s="215">
        <f>ROUND(I89*H89,2)</f>
        <v>0</v>
      </c>
      <c r="BL89" s="16" t="s">
        <v>123</v>
      </c>
      <c r="BM89" s="214" t="s">
        <v>266</v>
      </c>
    </row>
    <row r="90" spans="1:47" s="2" customFormat="1" ht="12">
      <c r="A90" s="37"/>
      <c r="B90" s="38"/>
      <c r="C90" s="39"/>
      <c r="D90" s="216" t="s">
        <v>125</v>
      </c>
      <c r="E90" s="39"/>
      <c r="F90" s="217" t="s">
        <v>267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125</v>
      </c>
      <c r="AU90" s="16" t="s">
        <v>81</v>
      </c>
    </row>
    <row r="91" spans="1:47" s="2" customFormat="1" ht="12">
      <c r="A91" s="37"/>
      <c r="B91" s="38"/>
      <c r="C91" s="39"/>
      <c r="D91" s="221" t="s">
        <v>127</v>
      </c>
      <c r="E91" s="39"/>
      <c r="F91" s="222" t="s">
        <v>268</v>
      </c>
      <c r="G91" s="39"/>
      <c r="H91" s="39"/>
      <c r="I91" s="218"/>
      <c r="J91" s="39"/>
      <c r="K91" s="39"/>
      <c r="L91" s="43"/>
      <c r="M91" s="219"/>
      <c r="N91" s="220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127</v>
      </c>
      <c r="AU91" s="16" t="s">
        <v>81</v>
      </c>
    </row>
    <row r="92" spans="1:51" s="13" customFormat="1" ht="12">
      <c r="A92" s="13"/>
      <c r="B92" s="223"/>
      <c r="C92" s="224"/>
      <c r="D92" s="216" t="s">
        <v>129</v>
      </c>
      <c r="E92" s="225" t="s">
        <v>19</v>
      </c>
      <c r="F92" s="226" t="s">
        <v>269</v>
      </c>
      <c r="G92" s="224"/>
      <c r="H92" s="227">
        <v>0.008</v>
      </c>
      <c r="I92" s="228"/>
      <c r="J92" s="224"/>
      <c r="K92" s="224"/>
      <c r="L92" s="229"/>
      <c r="M92" s="230"/>
      <c r="N92" s="231"/>
      <c r="O92" s="231"/>
      <c r="P92" s="231"/>
      <c r="Q92" s="231"/>
      <c r="R92" s="231"/>
      <c r="S92" s="231"/>
      <c r="T92" s="23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3" t="s">
        <v>129</v>
      </c>
      <c r="AU92" s="233" t="s">
        <v>81</v>
      </c>
      <c r="AV92" s="13" t="s">
        <v>81</v>
      </c>
      <c r="AW92" s="13" t="s">
        <v>33</v>
      </c>
      <c r="AX92" s="13" t="s">
        <v>71</v>
      </c>
      <c r="AY92" s="233" t="s">
        <v>116</v>
      </c>
    </row>
    <row r="93" spans="1:51" s="13" customFormat="1" ht="12">
      <c r="A93" s="13"/>
      <c r="B93" s="223"/>
      <c r="C93" s="224"/>
      <c r="D93" s="216" t="s">
        <v>129</v>
      </c>
      <c r="E93" s="225" t="s">
        <v>19</v>
      </c>
      <c r="F93" s="226" t="s">
        <v>270</v>
      </c>
      <c r="G93" s="224"/>
      <c r="H93" s="227">
        <v>0.015</v>
      </c>
      <c r="I93" s="228"/>
      <c r="J93" s="224"/>
      <c r="K93" s="224"/>
      <c r="L93" s="229"/>
      <c r="M93" s="230"/>
      <c r="N93" s="231"/>
      <c r="O93" s="231"/>
      <c r="P93" s="231"/>
      <c r="Q93" s="231"/>
      <c r="R93" s="231"/>
      <c r="S93" s="231"/>
      <c r="T93" s="23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3" t="s">
        <v>129</v>
      </c>
      <c r="AU93" s="233" t="s">
        <v>81</v>
      </c>
      <c r="AV93" s="13" t="s">
        <v>81</v>
      </c>
      <c r="AW93" s="13" t="s">
        <v>33</v>
      </c>
      <c r="AX93" s="13" t="s">
        <v>71</v>
      </c>
      <c r="AY93" s="233" t="s">
        <v>116</v>
      </c>
    </row>
    <row r="94" spans="1:65" s="2" customFormat="1" ht="16.5" customHeight="1">
      <c r="A94" s="37"/>
      <c r="B94" s="38"/>
      <c r="C94" s="203" t="s">
        <v>81</v>
      </c>
      <c r="D94" s="203" t="s">
        <v>118</v>
      </c>
      <c r="E94" s="204" t="s">
        <v>271</v>
      </c>
      <c r="F94" s="205" t="s">
        <v>272</v>
      </c>
      <c r="G94" s="206" t="s">
        <v>221</v>
      </c>
      <c r="H94" s="207">
        <v>13.125</v>
      </c>
      <c r="I94" s="208"/>
      <c r="J94" s="209">
        <f>ROUND(I94*H94,2)</f>
        <v>0</v>
      </c>
      <c r="K94" s="205" t="s">
        <v>122</v>
      </c>
      <c r="L94" s="43"/>
      <c r="M94" s="210" t="s">
        <v>19</v>
      </c>
      <c r="N94" s="211" t="s">
        <v>42</v>
      </c>
      <c r="O94" s="83"/>
      <c r="P94" s="212">
        <f>O94*H94</f>
        <v>0</v>
      </c>
      <c r="Q94" s="212">
        <v>0</v>
      </c>
      <c r="R94" s="212">
        <f>Q94*H94</f>
        <v>0</v>
      </c>
      <c r="S94" s="212">
        <v>1.8</v>
      </c>
      <c r="T94" s="213">
        <f>S94*H94</f>
        <v>23.625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14" t="s">
        <v>123</v>
      </c>
      <c r="AT94" s="214" t="s">
        <v>118</v>
      </c>
      <c r="AU94" s="214" t="s">
        <v>81</v>
      </c>
      <c r="AY94" s="16" t="s">
        <v>116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6" t="s">
        <v>79</v>
      </c>
      <c r="BK94" s="215">
        <f>ROUND(I94*H94,2)</f>
        <v>0</v>
      </c>
      <c r="BL94" s="16" t="s">
        <v>123</v>
      </c>
      <c r="BM94" s="214" t="s">
        <v>273</v>
      </c>
    </row>
    <row r="95" spans="1:47" s="2" customFormat="1" ht="12">
      <c r="A95" s="37"/>
      <c r="B95" s="38"/>
      <c r="C95" s="39"/>
      <c r="D95" s="216" t="s">
        <v>125</v>
      </c>
      <c r="E95" s="39"/>
      <c r="F95" s="217" t="s">
        <v>274</v>
      </c>
      <c r="G95" s="39"/>
      <c r="H95" s="39"/>
      <c r="I95" s="218"/>
      <c r="J95" s="39"/>
      <c r="K95" s="39"/>
      <c r="L95" s="43"/>
      <c r="M95" s="219"/>
      <c r="N95" s="220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125</v>
      </c>
      <c r="AU95" s="16" t="s">
        <v>81</v>
      </c>
    </row>
    <row r="96" spans="1:47" s="2" customFormat="1" ht="12">
      <c r="A96" s="37"/>
      <c r="B96" s="38"/>
      <c r="C96" s="39"/>
      <c r="D96" s="221" t="s">
        <v>127</v>
      </c>
      <c r="E96" s="39"/>
      <c r="F96" s="222" t="s">
        <v>275</v>
      </c>
      <c r="G96" s="39"/>
      <c r="H96" s="39"/>
      <c r="I96" s="218"/>
      <c r="J96" s="39"/>
      <c r="K96" s="39"/>
      <c r="L96" s="43"/>
      <c r="M96" s="219"/>
      <c r="N96" s="220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127</v>
      </c>
      <c r="AU96" s="16" t="s">
        <v>81</v>
      </c>
    </row>
    <row r="97" spans="1:51" s="13" customFormat="1" ht="12">
      <c r="A97" s="13"/>
      <c r="B97" s="223"/>
      <c r="C97" s="224"/>
      <c r="D97" s="216" t="s">
        <v>129</v>
      </c>
      <c r="E97" s="225" t="s">
        <v>19</v>
      </c>
      <c r="F97" s="226" t="s">
        <v>276</v>
      </c>
      <c r="G97" s="224"/>
      <c r="H97" s="227">
        <v>13.125</v>
      </c>
      <c r="I97" s="228"/>
      <c r="J97" s="224"/>
      <c r="K97" s="224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129</v>
      </c>
      <c r="AU97" s="233" t="s">
        <v>81</v>
      </c>
      <c r="AV97" s="13" t="s">
        <v>81</v>
      </c>
      <c r="AW97" s="13" t="s">
        <v>33</v>
      </c>
      <c r="AX97" s="13" t="s">
        <v>79</v>
      </c>
      <c r="AY97" s="233" t="s">
        <v>116</v>
      </c>
    </row>
    <row r="98" spans="1:65" s="2" customFormat="1" ht="16.5" customHeight="1">
      <c r="A98" s="37"/>
      <c r="B98" s="38"/>
      <c r="C98" s="203" t="s">
        <v>138</v>
      </c>
      <c r="D98" s="203" t="s">
        <v>118</v>
      </c>
      <c r="E98" s="204" t="s">
        <v>277</v>
      </c>
      <c r="F98" s="205" t="s">
        <v>278</v>
      </c>
      <c r="G98" s="206" t="s">
        <v>221</v>
      </c>
      <c r="H98" s="207">
        <v>13.125</v>
      </c>
      <c r="I98" s="208"/>
      <c r="J98" s="209">
        <f>ROUND(I98*H98,2)</f>
        <v>0</v>
      </c>
      <c r="K98" s="205" t="s">
        <v>122</v>
      </c>
      <c r="L98" s="43"/>
      <c r="M98" s="210" t="s">
        <v>19</v>
      </c>
      <c r="N98" s="211" t="s">
        <v>42</v>
      </c>
      <c r="O98" s="83"/>
      <c r="P98" s="212">
        <f>O98*H98</f>
        <v>0</v>
      </c>
      <c r="Q98" s="212">
        <v>0.4</v>
      </c>
      <c r="R98" s="212">
        <f>Q98*H98</f>
        <v>5.25</v>
      </c>
      <c r="S98" s="212">
        <v>0</v>
      </c>
      <c r="T98" s="213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4" t="s">
        <v>123</v>
      </c>
      <c r="AT98" s="214" t="s">
        <v>118</v>
      </c>
      <c r="AU98" s="214" t="s">
        <v>81</v>
      </c>
      <c r="AY98" s="16" t="s">
        <v>116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6" t="s">
        <v>79</v>
      </c>
      <c r="BK98" s="215">
        <f>ROUND(I98*H98,2)</f>
        <v>0</v>
      </c>
      <c r="BL98" s="16" t="s">
        <v>123</v>
      </c>
      <c r="BM98" s="214" t="s">
        <v>279</v>
      </c>
    </row>
    <row r="99" spans="1:47" s="2" customFormat="1" ht="12">
      <c r="A99" s="37"/>
      <c r="B99" s="38"/>
      <c r="C99" s="39"/>
      <c r="D99" s="216" t="s">
        <v>125</v>
      </c>
      <c r="E99" s="39"/>
      <c r="F99" s="217" t="s">
        <v>280</v>
      </c>
      <c r="G99" s="39"/>
      <c r="H99" s="39"/>
      <c r="I99" s="218"/>
      <c r="J99" s="39"/>
      <c r="K99" s="39"/>
      <c r="L99" s="43"/>
      <c r="M99" s="219"/>
      <c r="N99" s="220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125</v>
      </c>
      <c r="AU99" s="16" t="s">
        <v>81</v>
      </c>
    </row>
    <row r="100" spans="1:47" s="2" customFormat="1" ht="12">
      <c r="A100" s="37"/>
      <c r="B100" s="38"/>
      <c r="C100" s="39"/>
      <c r="D100" s="221" t="s">
        <v>127</v>
      </c>
      <c r="E100" s="39"/>
      <c r="F100" s="222" t="s">
        <v>281</v>
      </c>
      <c r="G100" s="39"/>
      <c r="H100" s="39"/>
      <c r="I100" s="218"/>
      <c r="J100" s="39"/>
      <c r="K100" s="39"/>
      <c r="L100" s="43"/>
      <c r="M100" s="219"/>
      <c r="N100" s="220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127</v>
      </c>
      <c r="AU100" s="16" t="s">
        <v>81</v>
      </c>
    </row>
    <row r="101" spans="1:51" s="13" customFormat="1" ht="12">
      <c r="A101" s="13"/>
      <c r="B101" s="223"/>
      <c r="C101" s="224"/>
      <c r="D101" s="216" t="s">
        <v>129</v>
      </c>
      <c r="E101" s="225" t="s">
        <v>19</v>
      </c>
      <c r="F101" s="226" t="s">
        <v>276</v>
      </c>
      <c r="G101" s="224"/>
      <c r="H101" s="227">
        <v>13.125</v>
      </c>
      <c r="I101" s="228"/>
      <c r="J101" s="224"/>
      <c r="K101" s="224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129</v>
      </c>
      <c r="AU101" s="233" t="s">
        <v>81</v>
      </c>
      <c r="AV101" s="13" t="s">
        <v>81</v>
      </c>
      <c r="AW101" s="13" t="s">
        <v>33</v>
      </c>
      <c r="AX101" s="13" t="s">
        <v>79</v>
      </c>
      <c r="AY101" s="233" t="s">
        <v>116</v>
      </c>
    </row>
    <row r="102" spans="1:65" s="2" customFormat="1" ht="16.5" customHeight="1">
      <c r="A102" s="37"/>
      <c r="B102" s="38"/>
      <c r="C102" s="203" t="s">
        <v>123</v>
      </c>
      <c r="D102" s="203" t="s">
        <v>118</v>
      </c>
      <c r="E102" s="204" t="s">
        <v>282</v>
      </c>
      <c r="F102" s="205" t="s">
        <v>283</v>
      </c>
      <c r="G102" s="206" t="s">
        <v>250</v>
      </c>
      <c r="H102" s="207">
        <v>1</v>
      </c>
      <c r="I102" s="208"/>
      <c r="J102" s="209">
        <f>ROUND(I102*H102,2)</f>
        <v>0</v>
      </c>
      <c r="K102" s="205" t="s">
        <v>19</v>
      </c>
      <c r="L102" s="43"/>
      <c r="M102" s="210" t="s">
        <v>19</v>
      </c>
      <c r="N102" s="211" t="s">
        <v>42</v>
      </c>
      <c r="O102" s="83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14" t="s">
        <v>123</v>
      </c>
      <c r="AT102" s="214" t="s">
        <v>118</v>
      </c>
      <c r="AU102" s="214" t="s">
        <v>81</v>
      </c>
      <c r="AY102" s="16" t="s">
        <v>116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6" t="s">
        <v>79</v>
      </c>
      <c r="BK102" s="215">
        <f>ROUND(I102*H102,2)</f>
        <v>0</v>
      </c>
      <c r="BL102" s="16" t="s">
        <v>123</v>
      </c>
      <c r="BM102" s="214" t="s">
        <v>284</v>
      </c>
    </row>
    <row r="103" spans="1:47" s="2" customFormat="1" ht="12">
      <c r="A103" s="37"/>
      <c r="B103" s="38"/>
      <c r="C103" s="39"/>
      <c r="D103" s="216" t="s">
        <v>125</v>
      </c>
      <c r="E103" s="39"/>
      <c r="F103" s="217" t="s">
        <v>283</v>
      </c>
      <c r="G103" s="39"/>
      <c r="H103" s="39"/>
      <c r="I103" s="218"/>
      <c r="J103" s="39"/>
      <c r="K103" s="39"/>
      <c r="L103" s="43"/>
      <c r="M103" s="219"/>
      <c r="N103" s="220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125</v>
      </c>
      <c r="AU103" s="16" t="s">
        <v>81</v>
      </c>
    </row>
    <row r="104" spans="1:47" s="2" customFormat="1" ht="12">
      <c r="A104" s="37"/>
      <c r="B104" s="38"/>
      <c r="C104" s="39"/>
      <c r="D104" s="216" t="s">
        <v>214</v>
      </c>
      <c r="E104" s="39"/>
      <c r="F104" s="234" t="s">
        <v>285</v>
      </c>
      <c r="G104" s="39"/>
      <c r="H104" s="39"/>
      <c r="I104" s="218"/>
      <c r="J104" s="39"/>
      <c r="K104" s="39"/>
      <c r="L104" s="43"/>
      <c r="M104" s="219"/>
      <c r="N104" s="220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214</v>
      </c>
      <c r="AU104" s="16" t="s">
        <v>81</v>
      </c>
    </row>
    <row r="105" spans="1:65" s="2" customFormat="1" ht="16.5" customHeight="1">
      <c r="A105" s="37"/>
      <c r="B105" s="38"/>
      <c r="C105" s="203" t="s">
        <v>151</v>
      </c>
      <c r="D105" s="203" t="s">
        <v>118</v>
      </c>
      <c r="E105" s="204" t="s">
        <v>286</v>
      </c>
      <c r="F105" s="205" t="s">
        <v>287</v>
      </c>
      <c r="G105" s="206" t="s">
        <v>221</v>
      </c>
      <c r="H105" s="207">
        <v>22</v>
      </c>
      <c r="I105" s="208"/>
      <c r="J105" s="209">
        <f>ROUND(I105*H105,2)</f>
        <v>0</v>
      </c>
      <c r="K105" s="205" t="s">
        <v>122</v>
      </c>
      <c r="L105" s="43"/>
      <c r="M105" s="210" t="s">
        <v>19</v>
      </c>
      <c r="N105" s="211" t="s">
        <v>42</v>
      </c>
      <c r="O105" s="83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14" t="s">
        <v>123</v>
      </c>
      <c r="AT105" s="214" t="s">
        <v>118</v>
      </c>
      <c r="AU105" s="214" t="s">
        <v>81</v>
      </c>
      <c r="AY105" s="16" t="s">
        <v>116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6" t="s">
        <v>79</v>
      </c>
      <c r="BK105" s="215">
        <f>ROUND(I105*H105,2)</f>
        <v>0</v>
      </c>
      <c r="BL105" s="16" t="s">
        <v>123</v>
      </c>
      <c r="BM105" s="214" t="s">
        <v>288</v>
      </c>
    </row>
    <row r="106" spans="1:47" s="2" customFormat="1" ht="12">
      <c r="A106" s="37"/>
      <c r="B106" s="38"/>
      <c r="C106" s="39"/>
      <c r="D106" s="216" t="s">
        <v>125</v>
      </c>
      <c r="E106" s="39"/>
      <c r="F106" s="217" t="s">
        <v>289</v>
      </c>
      <c r="G106" s="39"/>
      <c r="H106" s="39"/>
      <c r="I106" s="218"/>
      <c r="J106" s="39"/>
      <c r="K106" s="39"/>
      <c r="L106" s="43"/>
      <c r="M106" s="219"/>
      <c r="N106" s="220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125</v>
      </c>
      <c r="AU106" s="16" t="s">
        <v>81</v>
      </c>
    </row>
    <row r="107" spans="1:47" s="2" customFormat="1" ht="12">
      <c r="A107" s="37"/>
      <c r="B107" s="38"/>
      <c r="C107" s="39"/>
      <c r="D107" s="221" t="s">
        <v>127</v>
      </c>
      <c r="E107" s="39"/>
      <c r="F107" s="222" t="s">
        <v>290</v>
      </c>
      <c r="G107" s="39"/>
      <c r="H107" s="39"/>
      <c r="I107" s="218"/>
      <c r="J107" s="39"/>
      <c r="K107" s="39"/>
      <c r="L107" s="43"/>
      <c r="M107" s="219"/>
      <c r="N107" s="220"/>
      <c r="O107" s="83"/>
      <c r="P107" s="83"/>
      <c r="Q107" s="83"/>
      <c r="R107" s="83"/>
      <c r="S107" s="83"/>
      <c r="T107" s="84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127</v>
      </c>
      <c r="AU107" s="16" t="s">
        <v>81</v>
      </c>
    </row>
    <row r="108" spans="1:51" s="13" customFormat="1" ht="12">
      <c r="A108" s="13"/>
      <c r="B108" s="223"/>
      <c r="C108" s="224"/>
      <c r="D108" s="216" t="s">
        <v>129</v>
      </c>
      <c r="E108" s="225" t="s">
        <v>19</v>
      </c>
      <c r="F108" s="226" t="s">
        <v>291</v>
      </c>
      <c r="G108" s="224"/>
      <c r="H108" s="227">
        <v>22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129</v>
      </c>
      <c r="AU108" s="233" t="s">
        <v>81</v>
      </c>
      <c r="AV108" s="13" t="s">
        <v>81</v>
      </c>
      <c r="AW108" s="13" t="s">
        <v>33</v>
      </c>
      <c r="AX108" s="13" t="s">
        <v>79</v>
      </c>
      <c r="AY108" s="233" t="s">
        <v>116</v>
      </c>
    </row>
    <row r="109" spans="1:65" s="2" customFormat="1" ht="21.75" customHeight="1">
      <c r="A109" s="37"/>
      <c r="B109" s="38"/>
      <c r="C109" s="203" t="s">
        <v>158</v>
      </c>
      <c r="D109" s="203" t="s">
        <v>118</v>
      </c>
      <c r="E109" s="204" t="s">
        <v>292</v>
      </c>
      <c r="F109" s="205" t="s">
        <v>293</v>
      </c>
      <c r="G109" s="206" t="s">
        <v>221</v>
      </c>
      <c r="H109" s="207">
        <v>22</v>
      </c>
      <c r="I109" s="208"/>
      <c r="J109" s="209">
        <f>ROUND(I109*H109,2)</f>
        <v>0</v>
      </c>
      <c r="K109" s="205" t="s">
        <v>122</v>
      </c>
      <c r="L109" s="43"/>
      <c r="M109" s="210" t="s">
        <v>19</v>
      </c>
      <c r="N109" s="211" t="s">
        <v>42</v>
      </c>
      <c r="O109" s="83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14" t="s">
        <v>123</v>
      </c>
      <c r="AT109" s="214" t="s">
        <v>118</v>
      </c>
      <c r="AU109" s="214" t="s">
        <v>81</v>
      </c>
      <c r="AY109" s="16" t="s">
        <v>116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16" t="s">
        <v>79</v>
      </c>
      <c r="BK109" s="215">
        <f>ROUND(I109*H109,2)</f>
        <v>0</v>
      </c>
      <c r="BL109" s="16" t="s">
        <v>123</v>
      </c>
      <c r="BM109" s="214" t="s">
        <v>294</v>
      </c>
    </row>
    <row r="110" spans="1:47" s="2" customFormat="1" ht="12">
      <c r="A110" s="37"/>
      <c r="B110" s="38"/>
      <c r="C110" s="39"/>
      <c r="D110" s="216" t="s">
        <v>125</v>
      </c>
      <c r="E110" s="39"/>
      <c r="F110" s="217" t="s">
        <v>295</v>
      </c>
      <c r="G110" s="39"/>
      <c r="H110" s="39"/>
      <c r="I110" s="218"/>
      <c r="J110" s="39"/>
      <c r="K110" s="39"/>
      <c r="L110" s="43"/>
      <c r="M110" s="219"/>
      <c r="N110" s="220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125</v>
      </c>
      <c r="AU110" s="16" t="s">
        <v>81</v>
      </c>
    </row>
    <row r="111" spans="1:47" s="2" customFormat="1" ht="12">
      <c r="A111" s="37"/>
      <c r="B111" s="38"/>
      <c r="C111" s="39"/>
      <c r="D111" s="221" t="s">
        <v>127</v>
      </c>
      <c r="E111" s="39"/>
      <c r="F111" s="222" t="s">
        <v>296</v>
      </c>
      <c r="G111" s="39"/>
      <c r="H111" s="39"/>
      <c r="I111" s="218"/>
      <c r="J111" s="39"/>
      <c r="K111" s="39"/>
      <c r="L111" s="43"/>
      <c r="M111" s="219"/>
      <c r="N111" s="220"/>
      <c r="O111" s="83"/>
      <c r="P111" s="83"/>
      <c r="Q111" s="83"/>
      <c r="R111" s="83"/>
      <c r="S111" s="83"/>
      <c r="T111" s="84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6" t="s">
        <v>127</v>
      </c>
      <c r="AU111" s="16" t="s">
        <v>81</v>
      </c>
    </row>
    <row r="112" spans="1:51" s="13" customFormat="1" ht="12">
      <c r="A112" s="13"/>
      <c r="B112" s="223"/>
      <c r="C112" s="224"/>
      <c r="D112" s="216" t="s">
        <v>129</v>
      </c>
      <c r="E112" s="225" t="s">
        <v>19</v>
      </c>
      <c r="F112" s="226" t="s">
        <v>297</v>
      </c>
      <c r="G112" s="224"/>
      <c r="H112" s="227">
        <v>22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129</v>
      </c>
      <c r="AU112" s="233" t="s">
        <v>81</v>
      </c>
      <c r="AV112" s="13" t="s">
        <v>81</v>
      </c>
      <c r="AW112" s="13" t="s">
        <v>33</v>
      </c>
      <c r="AX112" s="13" t="s">
        <v>79</v>
      </c>
      <c r="AY112" s="233" t="s">
        <v>116</v>
      </c>
    </row>
    <row r="113" spans="1:65" s="2" customFormat="1" ht="21.75" customHeight="1">
      <c r="A113" s="37"/>
      <c r="B113" s="38"/>
      <c r="C113" s="203" t="s">
        <v>164</v>
      </c>
      <c r="D113" s="203" t="s">
        <v>118</v>
      </c>
      <c r="E113" s="204" t="s">
        <v>226</v>
      </c>
      <c r="F113" s="205" t="s">
        <v>227</v>
      </c>
      <c r="G113" s="206" t="s">
        <v>221</v>
      </c>
      <c r="H113" s="207">
        <v>22</v>
      </c>
      <c r="I113" s="208"/>
      <c r="J113" s="209">
        <f>ROUND(I113*H113,2)</f>
        <v>0</v>
      </c>
      <c r="K113" s="205" t="s">
        <v>122</v>
      </c>
      <c r="L113" s="43"/>
      <c r="M113" s="210" t="s">
        <v>19</v>
      </c>
      <c r="N113" s="211" t="s">
        <v>42</v>
      </c>
      <c r="O113" s="83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14" t="s">
        <v>123</v>
      </c>
      <c r="AT113" s="214" t="s">
        <v>118</v>
      </c>
      <c r="AU113" s="214" t="s">
        <v>81</v>
      </c>
      <c r="AY113" s="16" t="s">
        <v>116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6" t="s">
        <v>79</v>
      </c>
      <c r="BK113" s="215">
        <f>ROUND(I113*H113,2)</f>
        <v>0</v>
      </c>
      <c r="BL113" s="16" t="s">
        <v>123</v>
      </c>
      <c r="BM113" s="214" t="s">
        <v>298</v>
      </c>
    </row>
    <row r="114" spans="1:47" s="2" customFormat="1" ht="12">
      <c r="A114" s="37"/>
      <c r="B114" s="38"/>
      <c r="C114" s="39"/>
      <c r="D114" s="216" t="s">
        <v>125</v>
      </c>
      <c r="E114" s="39"/>
      <c r="F114" s="217" t="s">
        <v>229</v>
      </c>
      <c r="G114" s="39"/>
      <c r="H114" s="39"/>
      <c r="I114" s="218"/>
      <c r="J114" s="39"/>
      <c r="K114" s="39"/>
      <c r="L114" s="43"/>
      <c r="M114" s="219"/>
      <c r="N114" s="220"/>
      <c r="O114" s="83"/>
      <c r="P114" s="83"/>
      <c r="Q114" s="83"/>
      <c r="R114" s="83"/>
      <c r="S114" s="83"/>
      <c r="T114" s="84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125</v>
      </c>
      <c r="AU114" s="16" t="s">
        <v>81</v>
      </c>
    </row>
    <row r="115" spans="1:47" s="2" customFormat="1" ht="12">
      <c r="A115" s="37"/>
      <c r="B115" s="38"/>
      <c r="C115" s="39"/>
      <c r="D115" s="221" t="s">
        <v>127</v>
      </c>
      <c r="E115" s="39"/>
      <c r="F115" s="222" t="s">
        <v>230</v>
      </c>
      <c r="G115" s="39"/>
      <c r="H115" s="39"/>
      <c r="I115" s="218"/>
      <c r="J115" s="39"/>
      <c r="K115" s="39"/>
      <c r="L115" s="43"/>
      <c r="M115" s="219"/>
      <c r="N115" s="220"/>
      <c r="O115" s="83"/>
      <c r="P115" s="83"/>
      <c r="Q115" s="83"/>
      <c r="R115" s="83"/>
      <c r="S115" s="83"/>
      <c r="T115" s="84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6" t="s">
        <v>127</v>
      </c>
      <c r="AU115" s="16" t="s">
        <v>81</v>
      </c>
    </row>
    <row r="116" spans="1:51" s="13" customFormat="1" ht="12">
      <c r="A116" s="13"/>
      <c r="B116" s="223"/>
      <c r="C116" s="224"/>
      <c r="D116" s="216" t="s">
        <v>129</v>
      </c>
      <c r="E116" s="225" t="s">
        <v>19</v>
      </c>
      <c r="F116" s="226" t="s">
        <v>299</v>
      </c>
      <c r="G116" s="224"/>
      <c r="H116" s="227">
        <v>22</v>
      </c>
      <c r="I116" s="228"/>
      <c r="J116" s="224"/>
      <c r="K116" s="224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129</v>
      </c>
      <c r="AU116" s="233" t="s">
        <v>81</v>
      </c>
      <c r="AV116" s="13" t="s">
        <v>81</v>
      </c>
      <c r="AW116" s="13" t="s">
        <v>33</v>
      </c>
      <c r="AX116" s="13" t="s">
        <v>79</v>
      </c>
      <c r="AY116" s="233" t="s">
        <v>116</v>
      </c>
    </row>
    <row r="117" spans="1:65" s="2" customFormat="1" ht="16.5" customHeight="1">
      <c r="A117" s="37"/>
      <c r="B117" s="38"/>
      <c r="C117" s="203" t="s">
        <v>170</v>
      </c>
      <c r="D117" s="203" t="s">
        <v>118</v>
      </c>
      <c r="E117" s="204" t="s">
        <v>300</v>
      </c>
      <c r="F117" s="205" t="s">
        <v>301</v>
      </c>
      <c r="G117" s="206" t="s">
        <v>221</v>
      </c>
      <c r="H117" s="207">
        <v>22</v>
      </c>
      <c r="I117" s="208"/>
      <c r="J117" s="209">
        <f>ROUND(I117*H117,2)</f>
        <v>0</v>
      </c>
      <c r="K117" s="205" t="s">
        <v>122</v>
      </c>
      <c r="L117" s="43"/>
      <c r="M117" s="210" t="s">
        <v>19</v>
      </c>
      <c r="N117" s="211" t="s">
        <v>42</v>
      </c>
      <c r="O117" s="83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14" t="s">
        <v>123</v>
      </c>
      <c r="AT117" s="214" t="s">
        <v>118</v>
      </c>
      <c r="AU117" s="214" t="s">
        <v>81</v>
      </c>
      <c r="AY117" s="16" t="s">
        <v>116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6" t="s">
        <v>79</v>
      </c>
      <c r="BK117" s="215">
        <f>ROUND(I117*H117,2)</f>
        <v>0</v>
      </c>
      <c r="BL117" s="16" t="s">
        <v>123</v>
      </c>
      <c r="BM117" s="214" t="s">
        <v>302</v>
      </c>
    </row>
    <row r="118" spans="1:47" s="2" customFormat="1" ht="12">
      <c r="A118" s="37"/>
      <c r="B118" s="38"/>
      <c r="C118" s="39"/>
      <c r="D118" s="216" t="s">
        <v>125</v>
      </c>
      <c r="E118" s="39"/>
      <c r="F118" s="217" t="s">
        <v>303</v>
      </c>
      <c r="G118" s="39"/>
      <c r="H118" s="39"/>
      <c r="I118" s="218"/>
      <c r="J118" s="39"/>
      <c r="K118" s="39"/>
      <c r="L118" s="43"/>
      <c r="M118" s="219"/>
      <c r="N118" s="220"/>
      <c r="O118" s="83"/>
      <c r="P118" s="83"/>
      <c r="Q118" s="83"/>
      <c r="R118" s="83"/>
      <c r="S118" s="83"/>
      <c r="T118" s="8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125</v>
      </c>
      <c r="AU118" s="16" t="s">
        <v>81</v>
      </c>
    </row>
    <row r="119" spans="1:47" s="2" customFormat="1" ht="12">
      <c r="A119" s="37"/>
      <c r="B119" s="38"/>
      <c r="C119" s="39"/>
      <c r="D119" s="221" t="s">
        <v>127</v>
      </c>
      <c r="E119" s="39"/>
      <c r="F119" s="222" t="s">
        <v>304</v>
      </c>
      <c r="G119" s="39"/>
      <c r="H119" s="39"/>
      <c r="I119" s="218"/>
      <c r="J119" s="39"/>
      <c r="K119" s="39"/>
      <c r="L119" s="43"/>
      <c r="M119" s="219"/>
      <c r="N119" s="220"/>
      <c r="O119" s="83"/>
      <c r="P119" s="83"/>
      <c r="Q119" s="83"/>
      <c r="R119" s="83"/>
      <c r="S119" s="83"/>
      <c r="T119" s="84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16" t="s">
        <v>127</v>
      </c>
      <c r="AU119" s="16" t="s">
        <v>81</v>
      </c>
    </row>
    <row r="120" spans="1:51" s="13" customFormat="1" ht="12">
      <c r="A120" s="13"/>
      <c r="B120" s="223"/>
      <c r="C120" s="224"/>
      <c r="D120" s="216" t="s">
        <v>129</v>
      </c>
      <c r="E120" s="225" t="s">
        <v>19</v>
      </c>
      <c r="F120" s="226" t="s">
        <v>299</v>
      </c>
      <c r="G120" s="224"/>
      <c r="H120" s="227">
        <v>22</v>
      </c>
      <c r="I120" s="228"/>
      <c r="J120" s="224"/>
      <c r="K120" s="224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129</v>
      </c>
      <c r="AU120" s="233" t="s">
        <v>81</v>
      </c>
      <c r="AV120" s="13" t="s">
        <v>81</v>
      </c>
      <c r="AW120" s="13" t="s">
        <v>33</v>
      </c>
      <c r="AX120" s="13" t="s">
        <v>79</v>
      </c>
      <c r="AY120" s="233" t="s">
        <v>116</v>
      </c>
    </row>
    <row r="121" spans="1:65" s="2" customFormat="1" ht="16.5" customHeight="1">
      <c r="A121" s="37"/>
      <c r="B121" s="38"/>
      <c r="C121" s="203" t="s">
        <v>176</v>
      </c>
      <c r="D121" s="203" t="s">
        <v>118</v>
      </c>
      <c r="E121" s="204" t="s">
        <v>305</v>
      </c>
      <c r="F121" s="205" t="s">
        <v>306</v>
      </c>
      <c r="G121" s="206" t="s">
        <v>239</v>
      </c>
      <c r="H121" s="207">
        <v>39.6</v>
      </c>
      <c r="I121" s="208"/>
      <c r="J121" s="209">
        <f>ROUND(I121*H121,2)</f>
        <v>0</v>
      </c>
      <c r="K121" s="205" t="s">
        <v>122</v>
      </c>
      <c r="L121" s="43"/>
      <c r="M121" s="210" t="s">
        <v>19</v>
      </c>
      <c r="N121" s="211" t="s">
        <v>42</v>
      </c>
      <c r="O121" s="83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14" t="s">
        <v>123</v>
      </c>
      <c r="AT121" s="214" t="s">
        <v>118</v>
      </c>
      <c r="AU121" s="214" t="s">
        <v>81</v>
      </c>
      <c r="AY121" s="16" t="s">
        <v>116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6" t="s">
        <v>79</v>
      </c>
      <c r="BK121" s="215">
        <f>ROUND(I121*H121,2)</f>
        <v>0</v>
      </c>
      <c r="BL121" s="16" t="s">
        <v>123</v>
      </c>
      <c r="BM121" s="214" t="s">
        <v>307</v>
      </c>
    </row>
    <row r="122" spans="1:47" s="2" customFormat="1" ht="12">
      <c r="A122" s="37"/>
      <c r="B122" s="38"/>
      <c r="C122" s="39"/>
      <c r="D122" s="216" t="s">
        <v>125</v>
      </c>
      <c r="E122" s="39"/>
      <c r="F122" s="217" t="s">
        <v>308</v>
      </c>
      <c r="G122" s="39"/>
      <c r="H122" s="39"/>
      <c r="I122" s="218"/>
      <c r="J122" s="39"/>
      <c r="K122" s="39"/>
      <c r="L122" s="43"/>
      <c r="M122" s="219"/>
      <c r="N122" s="220"/>
      <c r="O122" s="83"/>
      <c r="P122" s="83"/>
      <c r="Q122" s="83"/>
      <c r="R122" s="83"/>
      <c r="S122" s="83"/>
      <c r="T122" s="84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125</v>
      </c>
      <c r="AU122" s="16" t="s">
        <v>81</v>
      </c>
    </row>
    <row r="123" spans="1:47" s="2" customFormat="1" ht="12">
      <c r="A123" s="37"/>
      <c r="B123" s="38"/>
      <c r="C123" s="39"/>
      <c r="D123" s="221" t="s">
        <v>127</v>
      </c>
      <c r="E123" s="39"/>
      <c r="F123" s="222" t="s">
        <v>309</v>
      </c>
      <c r="G123" s="39"/>
      <c r="H123" s="39"/>
      <c r="I123" s="218"/>
      <c r="J123" s="39"/>
      <c r="K123" s="39"/>
      <c r="L123" s="43"/>
      <c r="M123" s="219"/>
      <c r="N123" s="220"/>
      <c r="O123" s="83"/>
      <c r="P123" s="83"/>
      <c r="Q123" s="83"/>
      <c r="R123" s="83"/>
      <c r="S123" s="83"/>
      <c r="T123" s="84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127</v>
      </c>
      <c r="AU123" s="16" t="s">
        <v>81</v>
      </c>
    </row>
    <row r="124" spans="1:51" s="13" customFormat="1" ht="12">
      <c r="A124" s="13"/>
      <c r="B124" s="223"/>
      <c r="C124" s="224"/>
      <c r="D124" s="216" t="s">
        <v>129</v>
      </c>
      <c r="E124" s="225" t="s">
        <v>19</v>
      </c>
      <c r="F124" s="226" t="s">
        <v>310</v>
      </c>
      <c r="G124" s="224"/>
      <c r="H124" s="227">
        <v>39.6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129</v>
      </c>
      <c r="AU124" s="233" t="s">
        <v>81</v>
      </c>
      <c r="AV124" s="13" t="s">
        <v>81</v>
      </c>
      <c r="AW124" s="13" t="s">
        <v>33</v>
      </c>
      <c r="AX124" s="13" t="s">
        <v>79</v>
      </c>
      <c r="AY124" s="233" t="s">
        <v>116</v>
      </c>
    </row>
    <row r="125" spans="1:65" s="2" customFormat="1" ht="16.5" customHeight="1">
      <c r="A125" s="37"/>
      <c r="B125" s="38"/>
      <c r="C125" s="203" t="s">
        <v>181</v>
      </c>
      <c r="D125" s="203" t="s">
        <v>118</v>
      </c>
      <c r="E125" s="204" t="s">
        <v>242</v>
      </c>
      <c r="F125" s="205" t="s">
        <v>243</v>
      </c>
      <c r="G125" s="206" t="s">
        <v>221</v>
      </c>
      <c r="H125" s="207">
        <v>22</v>
      </c>
      <c r="I125" s="208"/>
      <c r="J125" s="209">
        <f>ROUND(I125*H125,2)</f>
        <v>0</v>
      </c>
      <c r="K125" s="205" t="s">
        <v>122</v>
      </c>
      <c r="L125" s="43"/>
      <c r="M125" s="210" t="s">
        <v>19</v>
      </c>
      <c r="N125" s="211" t="s">
        <v>42</v>
      </c>
      <c r="O125" s="83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14" t="s">
        <v>123</v>
      </c>
      <c r="AT125" s="214" t="s">
        <v>118</v>
      </c>
      <c r="AU125" s="214" t="s">
        <v>81</v>
      </c>
      <c r="AY125" s="16" t="s">
        <v>116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6" t="s">
        <v>79</v>
      </c>
      <c r="BK125" s="215">
        <f>ROUND(I125*H125,2)</f>
        <v>0</v>
      </c>
      <c r="BL125" s="16" t="s">
        <v>123</v>
      </c>
      <c r="BM125" s="214" t="s">
        <v>311</v>
      </c>
    </row>
    <row r="126" spans="1:47" s="2" customFormat="1" ht="12">
      <c r="A126" s="37"/>
      <c r="B126" s="38"/>
      <c r="C126" s="39"/>
      <c r="D126" s="216" t="s">
        <v>125</v>
      </c>
      <c r="E126" s="39"/>
      <c r="F126" s="217" t="s">
        <v>245</v>
      </c>
      <c r="G126" s="39"/>
      <c r="H126" s="39"/>
      <c r="I126" s="218"/>
      <c r="J126" s="39"/>
      <c r="K126" s="39"/>
      <c r="L126" s="43"/>
      <c r="M126" s="219"/>
      <c r="N126" s="220"/>
      <c r="O126" s="83"/>
      <c r="P126" s="83"/>
      <c r="Q126" s="83"/>
      <c r="R126" s="83"/>
      <c r="S126" s="83"/>
      <c r="T126" s="84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125</v>
      </c>
      <c r="AU126" s="16" t="s">
        <v>81</v>
      </c>
    </row>
    <row r="127" spans="1:47" s="2" customFormat="1" ht="12">
      <c r="A127" s="37"/>
      <c r="B127" s="38"/>
      <c r="C127" s="39"/>
      <c r="D127" s="221" t="s">
        <v>127</v>
      </c>
      <c r="E127" s="39"/>
      <c r="F127" s="222" t="s">
        <v>246</v>
      </c>
      <c r="G127" s="39"/>
      <c r="H127" s="39"/>
      <c r="I127" s="218"/>
      <c r="J127" s="39"/>
      <c r="K127" s="39"/>
      <c r="L127" s="43"/>
      <c r="M127" s="219"/>
      <c r="N127" s="220"/>
      <c r="O127" s="83"/>
      <c r="P127" s="83"/>
      <c r="Q127" s="83"/>
      <c r="R127" s="83"/>
      <c r="S127" s="83"/>
      <c r="T127" s="84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127</v>
      </c>
      <c r="AU127" s="16" t="s">
        <v>81</v>
      </c>
    </row>
    <row r="128" spans="1:51" s="13" customFormat="1" ht="12">
      <c r="A128" s="13"/>
      <c r="B128" s="223"/>
      <c r="C128" s="224"/>
      <c r="D128" s="216" t="s">
        <v>129</v>
      </c>
      <c r="E128" s="225" t="s">
        <v>19</v>
      </c>
      <c r="F128" s="226" t="s">
        <v>299</v>
      </c>
      <c r="G128" s="224"/>
      <c r="H128" s="227">
        <v>22</v>
      </c>
      <c r="I128" s="228"/>
      <c r="J128" s="224"/>
      <c r="K128" s="224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129</v>
      </c>
      <c r="AU128" s="233" t="s">
        <v>81</v>
      </c>
      <c r="AV128" s="13" t="s">
        <v>81</v>
      </c>
      <c r="AW128" s="13" t="s">
        <v>33</v>
      </c>
      <c r="AX128" s="13" t="s">
        <v>79</v>
      </c>
      <c r="AY128" s="233" t="s">
        <v>116</v>
      </c>
    </row>
    <row r="129" spans="1:65" s="2" customFormat="1" ht="16.5" customHeight="1">
      <c r="A129" s="37"/>
      <c r="B129" s="38"/>
      <c r="C129" s="203" t="s">
        <v>187</v>
      </c>
      <c r="D129" s="203" t="s">
        <v>118</v>
      </c>
      <c r="E129" s="204" t="s">
        <v>312</v>
      </c>
      <c r="F129" s="205" t="s">
        <v>313</v>
      </c>
      <c r="G129" s="206" t="s">
        <v>265</v>
      </c>
      <c r="H129" s="207">
        <v>0.023</v>
      </c>
      <c r="I129" s="208"/>
      <c r="J129" s="209">
        <f>ROUND(I129*H129,2)</f>
        <v>0</v>
      </c>
      <c r="K129" s="205" t="s">
        <v>122</v>
      </c>
      <c r="L129" s="43"/>
      <c r="M129" s="210" t="s">
        <v>19</v>
      </c>
      <c r="N129" s="211" t="s">
        <v>42</v>
      </c>
      <c r="O129" s="83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14" t="s">
        <v>123</v>
      </c>
      <c r="AT129" s="214" t="s">
        <v>118</v>
      </c>
      <c r="AU129" s="214" t="s">
        <v>81</v>
      </c>
      <c r="AY129" s="16" t="s">
        <v>116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6" t="s">
        <v>79</v>
      </c>
      <c r="BK129" s="215">
        <f>ROUND(I129*H129,2)</f>
        <v>0</v>
      </c>
      <c r="BL129" s="16" t="s">
        <v>123</v>
      </c>
      <c r="BM129" s="214" t="s">
        <v>314</v>
      </c>
    </row>
    <row r="130" spans="1:47" s="2" customFormat="1" ht="12">
      <c r="A130" s="37"/>
      <c r="B130" s="38"/>
      <c r="C130" s="39"/>
      <c r="D130" s="216" t="s">
        <v>125</v>
      </c>
      <c r="E130" s="39"/>
      <c r="F130" s="217" t="s">
        <v>315</v>
      </c>
      <c r="G130" s="39"/>
      <c r="H130" s="39"/>
      <c r="I130" s="218"/>
      <c r="J130" s="39"/>
      <c r="K130" s="39"/>
      <c r="L130" s="43"/>
      <c r="M130" s="219"/>
      <c r="N130" s="220"/>
      <c r="O130" s="83"/>
      <c r="P130" s="83"/>
      <c r="Q130" s="83"/>
      <c r="R130" s="83"/>
      <c r="S130" s="83"/>
      <c r="T130" s="84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125</v>
      </c>
      <c r="AU130" s="16" t="s">
        <v>81</v>
      </c>
    </row>
    <row r="131" spans="1:47" s="2" customFormat="1" ht="12">
      <c r="A131" s="37"/>
      <c r="B131" s="38"/>
      <c r="C131" s="39"/>
      <c r="D131" s="221" t="s">
        <v>127</v>
      </c>
      <c r="E131" s="39"/>
      <c r="F131" s="222" t="s">
        <v>316</v>
      </c>
      <c r="G131" s="39"/>
      <c r="H131" s="39"/>
      <c r="I131" s="218"/>
      <c r="J131" s="39"/>
      <c r="K131" s="39"/>
      <c r="L131" s="43"/>
      <c r="M131" s="219"/>
      <c r="N131" s="220"/>
      <c r="O131" s="83"/>
      <c r="P131" s="83"/>
      <c r="Q131" s="83"/>
      <c r="R131" s="83"/>
      <c r="S131" s="83"/>
      <c r="T131" s="84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127</v>
      </c>
      <c r="AU131" s="16" t="s">
        <v>81</v>
      </c>
    </row>
    <row r="132" spans="1:51" s="13" customFormat="1" ht="12">
      <c r="A132" s="13"/>
      <c r="B132" s="223"/>
      <c r="C132" s="224"/>
      <c r="D132" s="216" t="s">
        <v>129</v>
      </c>
      <c r="E132" s="225" t="s">
        <v>19</v>
      </c>
      <c r="F132" s="226" t="s">
        <v>269</v>
      </c>
      <c r="G132" s="224"/>
      <c r="H132" s="227">
        <v>0.008</v>
      </c>
      <c r="I132" s="228"/>
      <c r="J132" s="224"/>
      <c r="K132" s="224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129</v>
      </c>
      <c r="AU132" s="233" t="s">
        <v>81</v>
      </c>
      <c r="AV132" s="13" t="s">
        <v>81</v>
      </c>
      <c r="AW132" s="13" t="s">
        <v>33</v>
      </c>
      <c r="AX132" s="13" t="s">
        <v>71</v>
      </c>
      <c r="AY132" s="233" t="s">
        <v>116</v>
      </c>
    </row>
    <row r="133" spans="1:51" s="13" customFormat="1" ht="12">
      <c r="A133" s="13"/>
      <c r="B133" s="223"/>
      <c r="C133" s="224"/>
      <c r="D133" s="216" t="s">
        <v>129</v>
      </c>
      <c r="E133" s="225" t="s">
        <v>19</v>
      </c>
      <c r="F133" s="226" t="s">
        <v>270</v>
      </c>
      <c r="G133" s="224"/>
      <c r="H133" s="227">
        <v>0.015</v>
      </c>
      <c r="I133" s="228"/>
      <c r="J133" s="224"/>
      <c r="K133" s="224"/>
      <c r="L133" s="229"/>
      <c r="M133" s="230"/>
      <c r="N133" s="231"/>
      <c r="O133" s="231"/>
      <c r="P133" s="231"/>
      <c r="Q133" s="231"/>
      <c r="R133" s="231"/>
      <c r="S133" s="231"/>
      <c r="T133" s="23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3" t="s">
        <v>129</v>
      </c>
      <c r="AU133" s="233" t="s">
        <v>81</v>
      </c>
      <c r="AV133" s="13" t="s">
        <v>81</v>
      </c>
      <c r="AW133" s="13" t="s">
        <v>33</v>
      </c>
      <c r="AX133" s="13" t="s">
        <v>71</v>
      </c>
      <c r="AY133" s="233" t="s">
        <v>116</v>
      </c>
    </row>
    <row r="134" spans="1:63" s="12" customFormat="1" ht="22.8" customHeight="1">
      <c r="A134" s="12"/>
      <c r="B134" s="187"/>
      <c r="C134" s="188"/>
      <c r="D134" s="189" t="s">
        <v>70</v>
      </c>
      <c r="E134" s="201" t="s">
        <v>123</v>
      </c>
      <c r="F134" s="201" t="s">
        <v>317</v>
      </c>
      <c r="G134" s="188"/>
      <c r="H134" s="188"/>
      <c r="I134" s="191"/>
      <c r="J134" s="202">
        <f>BK134</f>
        <v>0</v>
      </c>
      <c r="K134" s="188"/>
      <c r="L134" s="193"/>
      <c r="M134" s="194"/>
      <c r="N134" s="195"/>
      <c r="O134" s="195"/>
      <c r="P134" s="196">
        <f>SUM(P135:P145)</f>
        <v>0</v>
      </c>
      <c r="Q134" s="195"/>
      <c r="R134" s="196">
        <f>SUM(R135:R145)</f>
        <v>115.18324999999999</v>
      </c>
      <c r="S134" s="195"/>
      <c r="T134" s="197">
        <f>SUM(T135:T145)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8" t="s">
        <v>79</v>
      </c>
      <c r="AT134" s="199" t="s">
        <v>70</v>
      </c>
      <c r="AU134" s="199" t="s">
        <v>79</v>
      </c>
      <c r="AY134" s="198" t="s">
        <v>116</v>
      </c>
      <c r="BK134" s="200">
        <f>SUM(BK135:BK145)</f>
        <v>0</v>
      </c>
    </row>
    <row r="135" spans="1:65" s="2" customFormat="1" ht="21.75" customHeight="1">
      <c r="A135" s="37"/>
      <c r="B135" s="38"/>
      <c r="C135" s="203" t="s">
        <v>193</v>
      </c>
      <c r="D135" s="203" t="s">
        <v>118</v>
      </c>
      <c r="E135" s="204" t="s">
        <v>318</v>
      </c>
      <c r="F135" s="205" t="s">
        <v>319</v>
      </c>
      <c r="G135" s="206" t="s">
        <v>121</v>
      </c>
      <c r="H135" s="207">
        <v>88</v>
      </c>
      <c r="I135" s="208"/>
      <c r="J135" s="209">
        <f>ROUND(I135*H135,2)</f>
        <v>0</v>
      </c>
      <c r="K135" s="205" t="s">
        <v>122</v>
      </c>
      <c r="L135" s="43"/>
      <c r="M135" s="210" t="s">
        <v>19</v>
      </c>
      <c r="N135" s="211" t="s">
        <v>42</v>
      </c>
      <c r="O135" s="83"/>
      <c r="P135" s="212">
        <f>O135*H135</f>
        <v>0</v>
      </c>
      <c r="Q135" s="212">
        <v>0.60725</v>
      </c>
      <c r="R135" s="212">
        <f>Q135*H135</f>
        <v>53.437999999999995</v>
      </c>
      <c r="S135" s="212">
        <v>0</v>
      </c>
      <c r="T135" s="213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14" t="s">
        <v>123</v>
      </c>
      <c r="AT135" s="214" t="s">
        <v>118</v>
      </c>
      <c r="AU135" s="214" t="s">
        <v>81</v>
      </c>
      <c r="AY135" s="16" t="s">
        <v>116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6" t="s">
        <v>79</v>
      </c>
      <c r="BK135" s="215">
        <f>ROUND(I135*H135,2)</f>
        <v>0</v>
      </c>
      <c r="BL135" s="16" t="s">
        <v>123</v>
      </c>
      <c r="BM135" s="214" t="s">
        <v>320</v>
      </c>
    </row>
    <row r="136" spans="1:47" s="2" customFormat="1" ht="12">
      <c r="A136" s="37"/>
      <c r="B136" s="38"/>
      <c r="C136" s="39"/>
      <c r="D136" s="216" t="s">
        <v>125</v>
      </c>
      <c r="E136" s="39"/>
      <c r="F136" s="217" t="s">
        <v>321</v>
      </c>
      <c r="G136" s="39"/>
      <c r="H136" s="39"/>
      <c r="I136" s="218"/>
      <c r="J136" s="39"/>
      <c r="K136" s="39"/>
      <c r="L136" s="43"/>
      <c r="M136" s="219"/>
      <c r="N136" s="220"/>
      <c r="O136" s="83"/>
      <c r="P136" s="83"/>
      <c r="Q136" s="83"/>
      <c r="R136" s="83"/>
      <c r="S136" s="83"/>
      <c r="T136" s="84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125</v>
      </c>
      <c r="AU136" s="16" t="s">
        <v>81</v>
      </c>
    </row>
    <row r="137" spans="1:47" s="2" customFormat="1" ht="12">
      <c r="A137" s="37"/>
      <c r="B137" s="38"/>
      <c r="C137" s="39"/>
      <c r="D137" s="221" t="s">
        <v>127</v>
      </c>
      <c r="E137" s="39"/>
      <c r="F137" s="222" t="s">
        <v>322</v>
      </c>
      <c r="G137" s="39"/>
      <c r="H137" s="39"/>
      <c r="I137" s="218"/>
      <c r="J137" s="39"/>
      <c r="K137" s="39"/>
      <c r="L137" s="43"/>
      <c r="M137" s="219"/>
      <c r="N137" s="220"/>
      <c r="O137" s="83"/>
      <c r="P137" s="83"/>
      <c r="Q137" s="83"/>
      <c r="R137" s="83"/>
      <c r="S137" s="83"/>
      <c r="T137" s="84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127</v>
      </c>
      <c r="AU137" s="16" t="s">
        <v>81</v>
      </c>
    </row>
    <row r="138" spans="1:51" s="13" customFormat="1" ht="12">
      <c r="A138" s="13"/>
      <c r="B138" s="223"/>
      <c r="C138" s="224"/>
      <c r="D138" s="216" t="s">
        <v>129</v>
      </c>
      <c r="E138" s="225" t="s">
        <v>19</v>
      </c>
      <c r="F138" s="226" t="s">
        <v>323</v>
      </c>
      <c r="G138" s="224"/>
      <c r="H138" s="227">
        <v>88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129</v>
      </c>
      <c r="AU138" s="233" t="s">
        <v>81</v>
      </c>
      <c r="AV138" s="13" t="s">
        <v>81</v>
      </c>
      <c r="AW138" s="13" t="s">
        <v>33</v>
      </c>
      <c r="AX138" s="13" t="s">
        <v>79</v>
      </c>
      <c r="AY138" s="233" t="s">
        <v>116</v>
      </c>
    </row>
    <row r="139" spans="1:65" s="2" customFormat="1" ht="16.5" customHeight="1">
      <c r="A139" s="37"/>
      <c r="B139" s="38"/>
      <c r="C139" s="203" t="s">
        <v>199</v>
      </c>
      <c r="D139" s="203" t="s">
        <v>118</v>
      </c>
      <c r="E139" s="204" t="s">
        <v>324</v>
      </c>
      <c r="F139" s="205" t="s">
        <v>325</v>
      </c>
      <c r="G139" s="206" t="s">
        <v>121</v>
      </c>
      <c r="H139" s="207">
        <v>22.5</v>
      </c>
      <c r="I139" s="208"/>
      <c r="J139" s="209">
        <f>ROUND(I139*H139,2)</f>
        <v>0</v>
      </c>
      <c r="K139" s="205" t="s">
        <v>122</v>
      </c>
      <c r="L139" s="43"/>
      <c r="M139" s="210" t="s">
        <v>19</v>
      </c>
      <c r="N139" s="211" t="s">
        <v>42</v>
      </c>
      <c r="O139" s="83"/>
      <c r="P139" s="212">
        <f>O139*H139</f>
        <v>0</v>
      </c>
      <c r="Q139" s="212">
        <v>0.82327</v>
      </c>
      <c r="R139" s="212">
        <f>Q139*H139</f>
        <v>18.523574999999997</v>
      </c>
      <c r="S139" s="212">
        <v>0</v>
      </c>
      <c r="T139" s="213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14" t="s">
        <v>123</v>
      </c>
      <c r="AT139" s="214" t="s">
        <v>118</v>
      </c>
      <c r="AU139" s="214" t="s">
        <v>81</v>
      </c>
      <c r="AY139" s="16" t="s">
        <v>116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6" t="s">
        <v>79</v>
      </c>
      <c r="BK139" s="215">
        <f>ROUND(I139*H139,2)</f>
        <v>0</v>
      </c>
      <c r="BL139" s="16" t="s">
        <v>123</v>
      </c>
      <c r="BM139" s="214" t="s">
        <v>326</v>
      </c>
    </row>
    <row r="140" spans="1:47" s="2" customFormat="1" ht="12">
      <c r="A140" s="37"/>
      <c r="B140" s="38"/>
      <c r="C140" s="39"/>
      <c r="D140" s="216" t="s">
        <v>125</v>
      </c>
      <c r="E140" s="39"/>
      <c r="F140" s="217" t="s">
        <v>327</v>
      </c>
      <c r="G140" s="39"/>
      <c r="H140" s="39"/>
      <c r="I140" s="218"/>
      <c r="J140" s="39"/>
      <c r="K140" s="39"/>
      <c r="L140" s="43"/>
      <c r="M140" s="219"/>
      <c r="N140" s="220"/>
      <c r="O140" s="83"/>
      <c r="P140" s="83"/>
      <c r="Q140" s="83"/>
      <c r="R140" s="83"/>
      <c r="S140" s="83"/>
      <c r="T140" s="84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125</v>
      </c>
      <c r="AU140" s="16" t="s">
        <v>81</v>
      </c>
    </row>
    <row r="141" spans="1:47" s="2" customFormat="1" ht="12">
      <c r="A141" s="37"/>
      <c r="B141" s="38"/>
      <c r="C141" s="39"/>
      <c r="D141" s="221" t="s">
        <v>127</v>
      </c>
      <c r="E141" s="39"/>
      <c r="F141" s="222" t="s">
        <v>328</v>
      </c>
      <c r="G141" s="39"/>
      <c r="H141" s="39"/>
      <c r="I141" s="218"/>
      <c r="J141" s="39"/>
      <c r="K141" s="39"/>
      <c r="L141" s="43"/>
      <c r="M141" s="219"/>
      <c r="N141" s="220"/>
      <c r="O141" s="83"/>
      <c r="P141" s="83"/>
      <c r="Q141" s="83"/>
      <c r="R141" s="83"/>
      <c r="S141" s="83"/>
      <c r="T141" s="84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127</v>
      </c>
      <c r="AU141" s="16" t="s">
        <v>81</v>
      </c>
    </row>
    <row r="142" spans="1:51" s="13" customFormat="1" ht="12">
      <c r="A142" s="13"/>
      <c r="B142" s="223"/>
      <c r="C142" s="224"/>
      <c r="D142" s="216" t="s">
        <v>129</v>
      </c>
      <c r="E142" s="225" t="s">
        <v>19</v>
      </c>
      <c r="F142" s="226" t="s">
        <v>329</v>
      </c>
      <c r="G142" s="224"/>
      <c r="H142" s="227">
        <v>22.5</v>
      </c>
      <c r="I142" s="228"/>
      <c r="J142" s="224"/>
      <c r="K142" s="224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129</v>
      </c>
      <c r="AU142" s="233" t="s">
        <v>81</v>
      </c>
      <c r="AV142" s="13" t="s">
        <v>81</v>
      </c>
      <c r="AW142" s="13" t="s">
        <v>33</v>
      </c>
      <c r="AX142" s="13" t="s">
        <v>79</v>
      </c>
      <c r="AY142" s="233" t="s">
        <v>116</v>
      </c>
    </row>
    <row r="143" spans="1:65" s="2" customFormat="1" ht="16.5" customHeight="1">
      <c r="A143" s="37"/>
      <c r="B143" s="38"/>
      <c r="C143" s="203" t="s">
        <v>205</v>
      </c>
      <c r="D143" s="203" t="s">
        <v>118</v>
      </c>
      <c r="E143" s="204" t="s">
        <v>330</v>
      </c>
      <c r="F143" s="205" t="s">
        <v>331</v>
      </c>
      <c r="G143" s="206" t="s">
        <v>121</v>
      </c>
      <c r="H143" s="207">
        <v>52.5</v>
      </c>
      <c r="I143" s="208"/>
      <c r="J143" s="209">
        <f>ROUND(I143*H143,2)</f>
        <v>0</v>
      </c>
      <c r="K143" s="205" t="s">
        <v>19</v>
      </c>
      <c r="L143" s="43"/>
      <c r="M143" s="210" t="s">
        <v>19</v>
      </c>
      <c r="N143" s="211" t="s">
        <v>42</v>
      </c>
      <c r="O143" s="83"/>
      <c r="P143" s="212">
        <f>O143*H143</f>
        <v>0</v>
      </c>
      <c r="Q143" s="212">
        <v>0.82327</v>
      </c>
      <c r="R143" s="212">
        <f>Q143*H143</f>
        <v>43.221675</v>
      </c>
      <c r="S143" s="212">
        <v>0</v>
      </c>
      <c r="T143" s="213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14" t="s">
        <v>123</v>
      </c>
      <c r="AT143" s="214" t="s">
        <v>118</v>
      </c>
      <c r="AU143" s="214" t="s">
        <v>81</v>
      </c>
      <c r="AY143" s="16" t="s">
        <v>116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6" t="s">
        <v>79</v>
      </c>
      <c r="BK143" s="215">
        <f>ROUND(I143*H143,2)</f>
        <v>0</v>
      </c>
      <c r="BL143" s="16" t="s">
        <v>123</v>
      </c>
      <c r="BM143" s="214" t="s">
        <v>332</v>
      </c>
    </row>
    <row r="144" spans="1:47" s="2" customFormat="1" ht="12">
      <c r="A144" s="37"/>
      <c r="B144" s="38"/>
      <c r="C144" s="39"/>
      <c r="D144" s="216" t="s">
        <v>125</v>
      </c>
      <c r="E144" s="39"/>
      <c r="F144" s="217" t="s">
        <v>333</v>
      </c>
      <c r="G144" s="39"/>
      <c r="H144" s="39"/>
      <c r="I144" s="218"/>
      <c r="J144" s="39"/>
      <c r="K144" s="39"/>
      <c r="L144" s="43"/>
      <c r="M144" s="219"/>
      <c r="N144" s="220"/>
      <c r="O144" s="83"/>
      <c r="P144" s="83"/>
      <c r="Q144" s="83"/>
      <c r="R144" s="83"/>
      <c r="S144" s="83"/>
      <c r="T144" s="84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125</v>
      </c>
      <c r="AU144" s="16" t="s">
        <v>81</v>
      </c>
    </row>
    <row r="145" spans="1:51" s="13" customFormat="1" ht="12">
      <c r="A145" s="13"/>
      <c r="B145" s="223"/>
      <c r="C145" s="224"/>
      <c r="D145" s="216" t="s">
        <v>129</v>
      </c>
      <c r="E145" s="225" t="s">
        <v>19</v>
      </c>
      <c r="F145" s="226" t="s">
        <v>334</v>
      </c>
      <c r="G145" s="224"/>
      <c r="H145" s="227">
        <v>52.5</v>
      </c>
      <c r="I145" s="228"/>
      <c r="J145" s="224"/>
      <c r="K145" s="224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129</v>
      </c>
      <c r="AU145" s="233" t="s">
        <v>81</v>
      </c>
      <c r="AV145" s="13" t="s">
        <v>81</v>
      </c>
      <c r="AW145" s="13" t="s">
        <v>33</v>
      </c>
      <c r="AX145" s="13" t="s">
        <v>79</v>
      </c>
      <c r="AY145" s="233" t="s">
        <v>116</v>
      </c>
    </row>
    <row r="146" spans="1:63" s="12" customFormat="1" ht="22.8" customHeight="1">
      <c r="A146" s="12"/>
      <c r="B146" s="187"/>
      <c r="C146" s="188"/>
      <c r="D146" s="189" t="s">
        <v>70</v>
      </c>
      <c r="E146" s="201" t="s">
        <v>158</v>
      </c>
      <c r="F146" s="201" t="s">
        <v>335</v>
      </c>
      <c r="G146" s="188"/>
      <c r="H146" s="188"/>
      <c r="I146" s="191"/>
      <c r="J146" s="202">
        <f>BK146</f>
        <v>0</v>
      </c>
      <c r="K146" s="188"/>
      <c r="L146" s="193"/>
      <c r="M146" s="194"/>
      <c r="N146" s="195"/>
      <c r="O146" s="195"/>
      <c r="P146" s="196">
        <f>SUM(P147:P150)</f>
        <v>0</v>
      </c>
      <c r="Q146" s="195"/>
      <c r="R146" s="196">
        <f>SUM(R147:R150)</f>
        <v>14.09562</v>
      </c>
      <c r="S146" s="195"/>
      <c r="T146" s="197">
        <f>SUM(T147:T150)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98" t="s">
        <v>79</v>
      </c>
      <c r="AT146" s="199" t="s">
        <v>70</v>
      </c>
      <c r="AU146" s="199" t="s">
        <v>79</v>
      </c>
      <c r="AY146" s="198" t="s">
        <v>116</v>
      </c>
      <c r="BK146" s="200">
        <f>SUM(BK147:BK150)</f>
        <v>0</v>
      </c>
    </row>
    <row r="147" spans="1:65" s="2" customFormat="1" ht="16.5" customHeight="1">
      <c r="A147" s="37"/>
      <c r="B147" s="38"/>
      <c r="C147" s="203" t="s">
        <v>8</v>
      </c>
      <c r="D147" s="203" t="s">
        <v>118</v>
      </c>
      <c r="E147" s="204" t="s">
        <v>336</v>
      </c>
      <c r="F147" s="205" t="s">
        <v>337</v>
      </c>
      <c r="G147" s="206" t="s">
        <v>121</v>
      </c>
      <c r="H147" s="207">
        <v>154</v>
      </c>
      <c r="I147" s="208"/>
      <c r="J147" s="209">
        <f>ROUND(I147*H147,2)</f>
        <v>0</v>
      </c>
      <c r="K147" s="205" t="s">
        <v>122</v>
      </c>
      <c r="L147" s="43"/>
      <c r="M147" s="210" t="s">
        <v>19</v>
      </c>
      <c r="N147" s="211" t="s">
        <v>42</v>
      </c>
      <c r="O147" s="83"/>
      <c r="P147" s="212">
        <f>O147*H147</f>
        <v>0</v>
      </c>
      <c r="Q147" s="212">
        <v>0.09153</v>
      </c>
      <c r="R147" s="212">
        <f>Q147*H147</f>
        <v>14.09562</v>
      </c>
      <c r="S147" s="212">
        <v>0</v>
      </c>
      <c r="T147" s="213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14" t="s">
        <v>123</v>
      </c>
      <c r="AT147" s="214" t="s">
        <v>118</v>
      </c>
      <c r="AU147" s="214" t="s">
        <v>81</v>
      </c>
      <c r="AY147" s="16" t="s">
        <v>116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16" t="s">
        <v>79</v>
      </c>
      <c r="BK147" s="215">
        <f>ROUND(I147*H147,2)</f>
        <v>0</v>
      </c>
      <c r="BL147" s="16" t="s">
        <v>123</v>
      </c>
      <c r="BM147" s="214" t="s">
        <v>338</v>
      </c>
    </row>
    <row r="148" spans="1:47" s="2" customFormat="1" ht="12">
      <c r="A148" s="37"/>
      <c r="B148" s="38"/>
      <c r="C148" s="39"/>
      <c r="D148" s="216" t="s">
        <v>125</v>
      </c>
      <c r="E148" s="39"/>
      <c r="F148" s="217" t="s">
        <v>339</v>
      </c>
      <c r="G148" s="39"/>
      <c r="H148" s="39"/>
      <c r="I148" s="218"/>
      <c r="J148" s="39"/>
      <c r="K148" s="39"/>
      <c r="L148" s="43"/>
      <c r="M148" s="219"/>
      <c r="N148" s="220"/>
      <c r="O148" s="83"/>
      <c r="P148" s="83"/>
      <c r="Q148" s="83"/>
      <c r="R148" s="83"/>
      <c r="S148" s="83"/>
      <c r="T148" s="84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125</v>
      </c>
      <c r="AU148" s="16" t="s">
        <v>81</v>
      </c>
    </row>
    <row r="149" spans="1:47" s="2" customFormat="1" ht="12">
      <c r="A149" s="37"/>
      <c r="B149" s="38"/>
      <c r="C149" s="39"/>
      <c r="D149" s="221" t="s">
        <v>127</v>
      </c>
      <c r="E149" s="39"/>
      <c r="F149" s="222" t="s">
        <v>340</v>
      </c>
      <c r="G149" s="39"/>
      <c r="H149" s="39"/>
      <c r="I149" s="218"/>
      <c r="J149" s="39"/>
      <c r="K149" s="39"/>
      <c r="L149" s="43"/>
      <c r="M149" s="219"/>
      <c r="N149" s="220"/>
      <c r="O149" s="83"/>
      <c r="P149" s="83"/>
      <c r="Q149" s="83"/>
      <c r="R149" s="83"/>
      <c r="S149" s="83"/>
      <c r="T149" s="84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127</v>
      </c>
      <c r="AU149" s="16" t="s">
        <v>81</v>
      </c>
    </row>
    <row r="150" spans="1:51" s="13" customFormat="1" ht="12">
      <c r="A150" s="13"/>
      <c r="B150" s="223"/>
      <c r="C150" s="224"/>
      <c r="D150" s="216" t="s">
        <v>129</v>
      </c>
      <c r="E150" s="225" t="s">
        <v>19</v>
      </c>
      <c r="F150" s="226" t="s">
        <v>341</v>
      </c>
      <c r="G150" s="224"/>
      <c r="H150" s="227">
        <v>154</v>
      </c>
      <c r="I150" s="228"/>
      <c r="J150" s="224"/>
      <c r="K150" s="224"/>
      <c r="L150" s="229"/>
      <c r="M150" s="230"/>
      <c r="N150" s="231"/>
      <c r="O150" s="231"/>
      <c r="P150" s="231"/>
      <c r="Q150" s="231"/>
      <c r="R150" s="231"/>
      <c r="S150" s="231"/>
      <c r="T150" s="23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3" t="s">
        <v>129</v>
      </c>
      <c r="AU150" s="233" t="s">
        <v>81</v>
      </c>
      <c r="AV150" s="13" t="s">
        <v>81</v>
      </c>
      <c r="AW150" s="13" t="s">
        <v>33</v>
      </c>
      <c r="AX150" s="13" t="s">
        <v>79</v>
      </c>
      <c r="AY150" s="233" t="s">
        <v>116</v>
      </c>
    </row>
    <row r="151" spans="1:63" s="12" customFormat="1" ht="22.8" customHeight="1">
      <c r="A151" s="12"/>
      <c r="B151" s="187"/>
      <c r="C151" s="188"/>
      <c r="D151" s="189" t="s">
        <v>70</v>
      </c>
      <c r="E151" s="201" t="s">
        <v>176</v>
      </c>
      <c r="F151" s="201" t="s">
        <v>247</v>
      </c>
      <c r="G151" s="188"/>
      <c r="H151" s="188"/>
      <c r="I151" s="191"/>
      <c r="J151" s="202">
        <f>BK151</f>
        <v>0</v>
      </c>
      <c r="K151" s="188"/>
      <c r="L151" s="193"/>
      <c r="M151" s="194"/>
      <c r="N151" s="195"/>
      <c r="O151" s="195"/>
      <c r="P151" s="196">
        <f>SUM(P152:P160)</f>
        <v>0</v>
      </c>
      <c r="Q151" s="195"/>
      <c r="R151" s="196">
        <f>SUM(R152:R160)</f>
        <v>0</v>
      </c>
      <c r="S151" s="195"/>
      <c r="T151" s="197">
        <f>SUM(T152:T160)</f>
        <v>2.772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98" t="s">
        <v>79</v>
      </c>
      <c r="AT151" s="199" t="s">
        <v>70</v>
      </c>
      <c r="AU151" s="199" t="s">
        <v>79</v>
      </c>
      <c r="AY151" s="198" t="s">
        <v>116</v>
      </c>
      <c r="BK151" s="200">
        <f>SUM(BK152:BK160)</f>
        <v>0</v>
      </c>
    </row>
    <row r="152" spans="1:65" s="2" customFormat="1" ht="16.5" customHeight="1">
      <c r="A152" s="37"/>
      <c r="B152" s="38"/>
      <c r="C152" s="203" t="s">
        <v>342</v>
      </c>
      <c r="D152" s="203" t="s">
        <v>118</v>
      </c>
      <c r="E152" s="204" t="s">
        <v>343</v>
      </c>
      <c r="F152" s="205" t="s">
        <v>344</v>
      </c>
      <c r="G152" s="206" t="s">
        <v>121</v>
      </c>
      <c r="H152" s="207">
        <v>206.5</v>
      </c>
      <c r="I152" s="208"/>
      <c r="J152" s="209">
        <f>ROUND(I152*H152,2)</f>
        <v>0</v>
      </c>
      <c r="K152" s="205" t="s">
        <v>122</v>
      </c>
      <c r="L152" s="43"/>
      <c r="M152" s="210" t="s">
        <v>19</v>
      </c>
      <c r="N152" s="211" t="s">
        <v>42</v>
      </c>
      <c r="O152" s="83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14" t="s">
        <v>123</v>
      </c>
      <c r="AT152" s="214" t="s">
        <v>118</v>
      </c>
      <c r="AU152" s="214" t="s">
        <v>81</v>
      </c>
      <c r="AY152" s="16" t="s">
        <v>116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16" t="s">
        <v>79</v>
      </c>
      <c r="BK152" s="215">
        <f>ROUND(I152*H152,2)</f>
        <v>0</v>
      </c>
      <c r="BL152" s="16" t="s">
        <v>123</v>
      </c>
      <c r="BM152" s="214" t="s">
        <v>345</v>
      </c>
    </row>
    <row r="153" spans="1:47" s="2" customFormat="1" ht="12">
      <c r="A153" s="37"/>
      <c r="B153" s="38"/>
      <c r="C153" s="39"/>
      <c r="D153" s="216" t="s">
        <v>125</v>
      </c>
      <c r="E153" s="39"/>
      <c r="F153" s="217" t="s">
        <v>346</v>
      </c>
      <c r="G153" s="39"/>
      <c r="H153" s="39"/>
      <c r="I153" s="218"/>
      <c r="J153" s="39"/>
      <c r="K153" s="39"/>
      <c r="L153" s="43"/>
      <c r="M153" s="219"/>
      <c r="N153" s="220"/>
      <c r="O153" s="83"/>
      <c r="P153" s="83"/>
      <c r="Q153" s="83"/>
      <c r="R153" s="83"/>
      <c r="S153" s="83"/>
      <c r="T153" s="84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125</v>
      </c>
      <c r="AU153" s="16" t="s">
        <v>81</v>
      </c>
    </row>
    <row r="154" spans="1:47" s="2" customFormat="1" ht="12">
      <c r="A154" s="37"/>
      <c r="B154" s="38"/>
      <c r="C154" s="39"/>
      <c r="D154" s="221" t="s">
        <v>127</v>
      </c>
      <c r="E154" s="39"/>
      <c r="F154" s="222" t="s">
        <v>347</v>
      </c>
      <c r="G154" s="39"/>
      <c r="H154" s="39"/>
      <c r="I154" s="218"/>
      <c r="J154" s="39"/>
      <c r="K154" s="39"/>
      <c r="L154" s="43"/>
      <c r="M154" s="219"/>
      <c r="N154" s="220"/>
      <c r="O154" s="83"/>
      <c r="P154" s="83"/>
      <c r="Q154" s="83"/>
      <c r="R154" s="83"/>
      <c r="S154" s="83"/>
      <c r="T154" s="84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127</v>
      </c>
      <c r="AU154" s="16" t="s">
        <v>81</v>
      </c>
    </row>
    <row r="155" spans="1:51" s="13" customFormat="1" ht="12">
      <c r="A155" s="13"/>
      <c r="B155" s="223"/>
      <c r="C155" s="224"/>
      <c r="D155" s="216" t="s">
        <v>129</v>
      </c>
      <c r="E155" s="225" t="s">
        <v>19</v>
      </c>
      <c r="F155" s="226" t="s">
        <v>348</v>
      </c>
      <c r="G155" s="224"/>
      <c r="H155" s="227">
        <v>52.5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129</v>
      </c>
      <c r="AU155" s="233" t="s">
        <v>81</v>
      </c>
      <c r="AV155" s="13" t="s">
        <v>81</v>
      </c>
      <c r="AW155" s="13" t="s">
        <v>33</v>
      </c>
      <c r="AX155" s="13" t="s">
        <v>71</v>
      </c>
      <c r="AY155" s="233" t="s">
        <v>116</v>
      </c>
    </row>
    <row r="156" spans="1:51" s="13" customFormat="1" ht="12">
      <c r="A156" s="13"/>
      <c r="B156" s="223"/>
      <c r="C156" s="224"/>
      <c r="D156" s="216" t="s">
        <v>129</v>
      </c>
      <c r="E156" s="225" t="s">
        <v>19</v>
      </c>
      <c r="F156" s="226" t="s">
        <v>341</v>
      </c>
      <c r="G156" s="224"/>
      <c r="H156" s="227">
        <v>154</v>
      </c>
      <c r="I156" s="228"/>
      <c r="J156" s="224"/>
      <c r="K156" s="224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129</v>
      </c>
      <c r="AU156" s="233" t="s">
        <v>81</v>
      </c>
      <c r="AV156" s="13" t="s">
        <v>81</v>
      </c>
      <c r="AW156" s="13" t="s">
        <v>33</v>
      </c>
      <c r="AX156" s="13" t="s">
        <v>71</v>
      </c>
      <c r="AY156" s="233" t="s">
        <v>116</v>
      </c>
    </row>
    <row r="157" spans="1:65" s="2" customFormat="1" ht="16.5" customHeight="1">
      <c r="A157" s="37"/>
      <c r="B157" s="38"/>
      <c r="C157" s="203" t="s">
        <v>349</v>
      </c>
      <c r="D157" s="203" t="s">
        <v>118</v>
      </c>
      <c r="E157" s="204" t="s">
        <v>350</v>
      </c>
      <c r="F157" s="205" t="s">
        <v>351</v>
      </c>
      <c r="G157" s="206" t="s">
        <v>121</v>
      </c>
      <c r="H157" s="207">
        <v>154</v>
      </c>
      <c r="I157" s="208"/>
      <c r="J157" s="209">
        <f>ROUND(I157*H157,2)</f>
        <v>0</v>
      </c>
      <c r="K157" s="205" t="s">
        <v>122</v>
      </c>
      <c r="L157" s="43"/>
      <c r="M157" s="210" t="s">
        <v>19</v>
      </c>
      <c r="N157" s="211" t="s">
        <v>42</v>
      </c>
      <c r="O157" s="83"/>
      <c r="P157" s="212">
        <f>O157*H157</f>
        <v>0</v>
      </c>
      <c r="Q157" s="212">
        <v>0</v>
      </c>
      <c r="R157" s="212">
        <f>Q157*H157</f>
        <v>0</v>
      </c>
      <c r="S157" s="212">
        <v>0.018</v>
      </c>
      <c r="T157" s="213">
        <f>S157*H157</f>
        <v>2.772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14" t="s">
        <v>123</v>
      </c>
      <c r="AT157" s="214" t="s">
        <v>118</v>
      </c>
      <c r="AU157" s="214" t="s">
        <v>81</v>
      </c>
      <c r="AY157" s="16" t="s">
        <v>116</v>
      </c>
      <c r="BE157" s="215">
        <f>IF(N157="základní",J157,0)</f>
        <v>0</v>
      </c>
      <c r="BF157" s="215">
        <f>IF(N157="snížená",J157,0)</f>
        <v>0</v>
      </c>
      <c r="BG157" s="215">
        <f>IF(N157="zákl. přenesená",J157,0)</f>
        <v>0</v>
      </c>
      <c r="BH157" s="215">
        <f>IF(N157="sníž. přenesená",J157,0)</f>
        <v>0</v>
      </c>
      <c r="BI157" s="215">
        <f>IF(N157="nulová",J157,0)</f>
        <v>0</v>
      </c>
      <c r="BJ157" s="16" t="s">
        <v>79</v>
      </c>
      <c r="BK157" s="215">
        <f>ROUND(I157*H157,2)</f>
        <v>0</v>
      </c>
      <c r="BL157" s="16" t="s">
        <v>123</v>
      </c>
      <c r="BM157" s="214" t="s">
        <v>352</v>
      </c>
    </row>
    <row r="158" spans="1:47" s="2" customFormat="1" ht="12">
      <c r="A158" s="37"/>
      <c r="B158" s="38"/>
      <c r="C158" s="39"/>
      <c r="D158" s="216" t="s">
        <v>125</v>
      </c>
      <c r="E158" s="39"/>
      <c r="F158" s="217" t="s">
        <v>353</v>
      </c>
      <c r="G158" s="39"/>
      <c r="H158" s="39"/>
      <c r="I158" s="218"/>
      <c r="J158" s="39"/>
      <c r="K158" s="39"/>
      <c r="L158" s="43"/>
      <c r="M158" s="219"/>
      <c r="N158" s="220"/>
      <c r="O158" s="83"/>
      <c r="P158" s="83"/>
      <c r="Q158" s="83"/>
      <c r="R158" s="83"/>
      <c r="S158" s="83"/>
      <c r="T158" s="84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125</v>
      </c>
      <c r="AU158" s="16" t="s">
        <v>81</v>
      </c>
    </row>
    <row r="159" spans="1:47" s="2" customFormat="1" ht="12">
      <c r="A159" s="37"/>
      <c r="B159" s="38"/>
      <c r="C159" s="39"/>
      <c r="D159" s="221" t="s">
        <v>127</v>
      </c>
      <c r="E159" s="39"/>
      <c r="F159" s="222" t="s">
        <v>354</v>
      </c>
      <c r="G159" s="39"/>
      <c r="H159" s="39"/>
      <c r="I159" s="218"/>
      <c r="J159" s="39"/>
      <c r="K159" s="39"/>
      <c r="L159" s="43"/>
      <c r="M159" s="219"/>
      <c r="N159" s="220"/>
      <c r="O159" s="83"/>
      <c r="P159" s="83"/>
      <c r="Q159" s="83"/>
      <c r="R159" s="83"/>
      <c r="S159" s="83"/>
      <c r="T159" s="84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127</v>
      </c>
      <c r="AU159" s="16" t="s">
        <v>81</v>
      </c>
    </row>
    <row r="160" spans="1:51" s="13" customFormat="1" ht="12">
      <c r="A160" s="13"/>
      <c r="B160" s="223"/>
      <c r="C160" s="224"/>
      <c r="D160" s="216" t="s">
        <v>129</v>
      </c>
      <c r="E160" s="225" t="s">
        <v>19</v>
      </c>
      <c r="F160" s="226" t="s">
        <v>341</v>
      </c>
      <c r="G160" s="224"/>
      <c r="H160" s="227">
        <v>154</v>
      </c>
      <c r="I160" s="228"/>
      <c r="J160" s="224"/>
      <c r="K160" s="224"/>
      <c r="L160" s="229"/>
      <c r="M160" s="230"/>
      <c r="N160" s="231"/>
      <c r="O160" s="231"/>
      <c r="P160" s="231"/>
      <c r="Q160" s="231"/>
      <c r="R160" s="231"/>
      <c r="S160" s="231"/>
      <c r="T160" s="23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3" t="s">
        <v>129</v>
      </c>
      <c r="AU160" s="233" t="s">
        <v>81</v>
      </c>
      <c r="AV160" s="13" t="s">
        <v>81</v>
      </c>
      <c r="AW160" s="13" t="s">
        <v>33</v>
      </c>
      <c r="AX160" s="13" t="s">
        <v>79</v>
      </c>
      <c r="AY160" s="233" t="s">
        <v>116</v>
      </c>
    </row>
    <row r="161" spans="1:63" s="12" customFormat="1" ht="22.8" customHeight="1">
      <c r="A161" s="12"/>
      <c r="B161" s="187"/>
      <c r="C161" s="188"/>
      <c r="D161" s="189" t="s">
        <v>70</v>
      </c>
      <c r="E161" s="201" t="s">
        <v>355</v>
      </c>
      <c r="F161" s="201" t="s">
        <v>356</v>
      </c>
      <c r="G161" s="188"/>
      <c r="H161" s="188"/>
      <c r="I161" s="191"/>
      <c r="J161" s="202">
        <f>BK161</f>
        <v>0</v>
      </c>
      <c r="K161" s="188"/>
      <c r="L161" s="193"/>
      <c r="M161" s="194"/>
      <c r="N161" s="195"/>
      <c r="O161" s="195"/>
      <c r="P161" s="196">
        <f>SUM(P162:P173)</f>
        <v>0</v>
      </c>
      <c r="Q161" s="195"/>
      <c r="R161" s="196">
        <f>SUM(R162:R173)</f>
        <v>0</v>
      </c>
      <c r="S161" s="195"/>
      <c r="T161" s="197">
        <f>SUM(T162:T173)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98" t="s">
        <v>79</v>
      </c>
      <c r="AT161" s="199" t="s">
        <v>70</v>
      </c>
      <c r="AU161" s="199" t="s">
        <v>79</v>
      </c>
      <c r="AY161" s="198" t="s">
        <v>116</v>
      </c>
      <c r="BK161" s="200">
        <f>SUM(BK162:BK173)</f>
        <v>0</v>
      </c>
    </row>
    <row r="162" spans="1:65" s="2" customFormat="1" ht="24.15" customHeight="1">
      <c r="A162" s="37"/>
      <c r="B162" s="38"/>
      <c r="C162" s="203" t="s">
        <v>357</v>
      </c>
      <c r="D162" s="203" t="s">
        <v>118</v>
      </c>
      <c r="E162" s="204" t="s">
        <v>358</v>
      </c>
      <c r="F162" s="205" t="s">
        <v>359</v>
      </c>
      <c r="G162" s="206" t="s">
        <v>239</v>
      </c>
      <c r="H162" s="207">
        <v>2.772</v>
      </c>
      <c r="I162" s="208"/>
      <c r="J162" s="209">
        <f>ROUND(I162*H162,2)</f>
        <v>0</v>
      </c>
      <c r="K162" s="205" t="s">
        <v>122</v>
      </c>
      <c r="L162" s="43"/>
      <c r="M162" s="210" t="s">
        <v>19</v>
      </c>
      <c r="N162" s="211" t="s">
        <v>42</v>
      </c>
      <c r="O162" s="83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14" t="s">
        <v>123</v>
      </c>
      <c r="AT162" s="214" t="s">
        <v>118</v>
      </c>
      <c r="AU162" s="214" t="s">
        <v>81</v>
      </c>
      <c r="AY162" s="16" t="s">
        <v>116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6" t="s">
        <v>79</v>
      </c>
      <c r="BK162" s="215">
        <f>ROUND(I162*H162,2)</f>
        <v>0</v>
      </c>
      <c r="BL162" s="16" t="s">
        <v>123</v>
      </c>
      <c r="BM162" s="214" t="s">
        <v>360</v>
      </c>
    </row>
    <row r="163" spans="1:47" s="2" customFormat="1" ht="12">
      <c r="A163" s="37"/>
      <c r="B163" s="38"/>
      <c r="C163" s="39"/>
      <c r="D163" s="216" t="s">
        <v>125</v>
      </c>
      <c r="E163" s="39"/>
      <c r="F163" s="217" t="s">
        <v>361</v>
      </c>
      <c r="G163" s="39"/>
      <c r="H163" s="39"/>
      <c r="I163" s="218"/>
      <c r="J163" s="39"/>
      <c r="K163" s="39"/>
      <c r="L163" s="43"/>
      <c r="M163" s="219"/>
      <c r="N163" s="220"/>
      <c r="O163" s="83"/>
      <c r="P163" s="83"/>
      <c r="Q163" s="83"/>
      <c r="R163" s="83"/>
      <c r="S163" s="83"/>
      <c r="T163" s="84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125</v>
      </c>
      <c r="AU163" s="16" t="s">
        <v>81</v>
      </c>
    </row>
    <row r="164" spans="1:47" s="2" customFormat="1" ht="12">
      <c r="A164" s="37"/>
      <c r="B164" s="38"/>
      <c r="C164" s="39"/>
      <c r="D164" s="221" t="s">
        <v>127</v>
      </c>
      <c r="E164" s="39"/>
      <c r="F164" s="222" t="s">
        <v>362</v>
      </c>
      <c r="G164" s="39"/>
      <c r="H164" s="39"/>
      <c r="I164" s="218"/>
      <c r="J164" s="39"/>
      <c r="K164" s="39"/>
      <c r="L164" s="43"/>
      <c r="M164" s="219"/>
      <c r="N164" s="220"/>
      <c r="O164" s="83"/>
      <c r="P164" s="83"/>
      <c r="Q164" s="83"/>
      <c r="R164" s="83"/>
      <c r="S164" s="83"/>
      <c r="T164" s="84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127</v>
      </c>
      <c r="AU164" s="16" t="s">
        <v>81</v>
      </c>
    </row>
    <row r="165" spans="1:51" s="13" customFormat="1" ht="12">
      <c r="A165" s="13"/>
      <c r="B165" s="223"/>
      <c r="C165" s="224"/>
      <c r="D165" s="216" t="s">
        <v>129</v>
      </c>
      <c r="E165" s="225" t="s">
        <v>19</v>
      </c>
      <c r="F165" s="226" t="s">
        <v>363</v>
      </c>
      <c r="G165" s="224"/>
      <c r="H165" s="227">
        <v>2.772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129</v>
      </c>
      <c r="AU165" s="233" t="s">
        <v>81</v>
      </c>
      <c r="AV165" s="13" t="s">
        <v>81</v>
      </c>
      <c r="AW165" s="13" t="s">
        <v>33</v>
      </c>
      <c r="AX165" s="13" t="s">
        <v>79</v>
      </c>
      <c r="AY165" s="233" t="s">
        <v>116</v>
      </c>
    </row>
    <row r="166" spans="1:65" s="2" customFormat="1" ht="16.5" customHeight="1">
      <c r="A166" s="37"/>
      <c r="B166" s="38"/>
      <c r="C166" s="203" t="s">
        <v>364</v>
      </c>
      <c r="D166" s="203" t="s">
        <v>118</v>
      </c>
      <c r="E166" s="204" t="s">
        <v>365</v>
      </c>
      <c r="F166" s="205" t="s">
        <v>366</v>
      </c>
      <c r="G166" s="206" t="s">
        <v>239</v>
      </c>
      <c r="H166" s="207">
        <v>2.772</v>
      </c>
      <c r="I166" s="208"/>
      <c r="J166" s="209">
        <f>ROUND(I166*H166,2)</f>
        <v>0</v>
      </c>
      <c r="K166" s="205" t="s">
        <v>122</v>
      </c>
      <c r="L166" s="43"/>
      <c r="M166" s="210" t="s">
        <v>19</v>
      </c>
      <c r="N166" s="211" t="s">
        <v>42</v>
      </c>
      <c r="O166" s="83"/>
      <c r="P166" s="212">
        <f>O166*H166</f>
        <v>0</v>
      </c>
      <c r="Q166" s="212">
        <v>0</v>
      </c>
      <c r="R166" s="212">
        <f>Q166*H166</f>
        <v>0</v>
      </c>
      <c r="S166" s="212">
        <v>0</v>
      </c>
      <c r="T166" s="213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14" t="s">
        <v>123</v>
      </c>
      <c r="AT166" s="214" t="s">
        <v>118</v>
      </c>
      <c r="AU166" s="214" t="s">
        <v>81</v>
      </c>
      <c r="AY166" s="16" t="s">
        <v>116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16" t="s">
        <v>79</v>
      </c>
      <c r="BK166" s="215">
        <f>ROUND(I166*H166,2)</f>
        <v>0</v>
      </c>
      <c r="BL166" s="16" t="s">
        <v>123</v>
      </c>
      <c r="BM166" s="214" t="s">
        <v>367</v>
      </c>
    </row>
    <row r="167" spans="1:47" s="2" customFormat="1" ht="12">
      <c r="A167" s="37"/>
      <c r="B167" s="38"/>
      <c r="C167" s="39"/>
      <c r="D167" s="216" t="s">
        <v>125</v>
      </c>
      <c r="E167" s="39"/>
      <c r="F167" s="217" t="s">
        <v>368</v>
      </c>
      <c r="G167" s="39"/>
      <c r="H167" s="39"/>
      <c r="I167" s="218"/>
      <c r="J167" s="39"/>
      <c r="K167" s="39"/>
      <c r="L167" s="43"/>
      <c r="M167" s="219"/>
      <c r="N167" s="220"/>
      <c r="O167" s="83"/>
      <c r="P167" s="83"/>
      <c r="Q167" s="83"/>
      <c r="R167" s="83"/>
      <c r="S167" s="83"/>
      <c r="T167" s="84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125</v>
      </c>
      <c r="AU167" s="16" t="s">
        <v>81</v>
      </c>
    </row>
    <row r="168" spans="1:47" s="2" customFormat="1" ht="12">
      <c r="A168" s="37"/>
      <c r="B168" s="38"/>
      <c r="C168" s="39"/>
      <c r="D168" s="221" t="s">
        <v>127</v>
      </c>
      <c r="E168" s="39"/>
      <c r="F168" s="222" t="s">
        <v>369</v>
      </c>
      <c r="G168" s="39"/>
      <c r="H168" s="39"/>
      <c r="I168" s="218"/>
      <c r="J168" s="39"/>
      <c r="K168" s="39"/>
      <c r="L168" s="43"/>
      <c r="M168" s="219"/>
      <c r="N168" s="220"/>
      <c r="O168" s="83"/>
      <c r="P168" s="83"/>
      <c r="Q168" s="83"/>
      <c r="R168" s="83"/>
      <c r="S168" s="83"/>
      <c r="T168" s="84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127</v>
      </c>
      <c r="AU168" s="16" t="s">
        <v>81</v>
      </c>
    </row>
    <row r="169" spans="1:51" s="13" customFormat="1" ht="12">
      <c r="A169" s="13"/>
      <c r="B169" s="223"/>
      <c r="C169" s="224"/>
      <c r="D169" s="216" t="s">
        <v>129</v>
      </c>
      <c r="E169" s="225" t="s">
        <v>19</v>
      </c>
      <c r="F169" s="226" t="s">
        <v>363</v>
      </c>
      <c r="G169" s="224"/>
      <c r="H169" s="227">
        <v>2.772</v>
      </c>
      <c r="I169" s="228"/>
      <c r="J169" s="224"/>
      <c r="K169" s="224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129</v>
      </c>
      <c r="AU169" s="233" t="s">
        <v>81</v>
      </c>
      <c r="AV169" s="13" t="s">
        <v>81</v>
      </c>
      <c r="AW169" s="13" t="s">
        <v>33</v>
      </c>
      <c r="AX169" s="13" t="s">
        <v>79</v>
      </c>
      <c r="AY169" s="233" t="s">
        <v>116</v>
      </c>
    </row>
    <row r="170" spans="1:65" s="2" customFormat="1" ht="16.5" customHeight="1">
      <c r="A170" s="37"/>
      <c r="B170" s="38"/>
      <c r="C170" s="203" t="s">
        <v>370</v>
      </c>
      <c r="D170" s="203" t="s">
        <v>118</v>
      </c>
      <c r="E170" s="204" t="s">
        <v>371</v>
      </c>
      <c r="F170" s="205" t="s">
        <v>372</v>
      </c>
      <c r="G170" s="206" t="s">
        <v>239</v>
      </c>
      <c r="H170" s="207">
        <v>16.632</v>
      </c>
      <c r="I170" s="208"/>
      <c r="J170" s="209">
        <f>ROUND(I170*H170,2)</f>
        <v>0</v>
      </c>
      <c r="K170" s="205" t="s">
        <v>122</v>
      </c>
      <c r="L170" s="43"/>
      <c r="M170" s="210" t="s">
        <v>19</v>
      </c>
      <c r="N170" s="211" t="s">
        <v>42</v>
      </c>
      <c r="O170" s="83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14" t="s">
        <v>123</v>
      </c>
      <c r="AT170" s="214" t="s">
        <v>118</v>
      </c>
      <c r="AU170" s="214" t="s">
        <v>81</v>
      </c>
      <c r="AY170" s="16" t="s">
        <v>116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16" t="s">
        <v>79</v>
      </c>
      <c r="BK170" s="215">
        <f>ROUND(I170*H170,2)</f>
        <v>0</v>
      </c>
      <c r="BL170" s="16" t="s">
        <v>123</v>
      </c>
      <c r="BM170" s="214" t="s">
        <v>373</v>
      </c>
    </row>
    <row r="171" spans="1:47" s="2" customFormat="1" ht="12">
      <c r="A171" s="37"/>
      <c r="B171" s="38"/>
      <c r="C171" s="39"/>
      <c r="D171" s="216" t="s">
        <v>125</v>
      </c>
      <c r="E171" s="39"/>
      <c r="F171" s="217" t="s">
        <v>374</v>
      </c>
      <c r="G171" s="39"/>
      <c r="H171" s="39"/>
      <c r="I171" s="218"/>
      <c r="J171" s="39"/>
      <c r="K171" s="39"/>
      <c r="L171" s="43"/>
      <c r="M171" s="219"/>
      <c r="N171" s="220"/>
      <c r="O171" s="83"/>
      <c r="P171" s="83"/>
      <c r="Q171" s="83"/>
      <c r="R171" s="83"/>
      <c r="S171" s="83"/>
      <c r="T171" s="84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125</v>
      </c>
      <c r="AU171" s="16" t="s">
        <v>81</v>
      </c>
    </row>
    <row r="172" spans="1:47" s="2" customFormat="1" ht="12">
      <c r="A172" s="37"/>
      <c r="B172" s="38"/>
      <c r="C172" s="39"/>
      <c r="D172" s="221" t="s">
        <v>127</v>
      </c>
      <c r="E172" s="39"/>
      <c r="F172" s="222" t="s">
        <v>375</v>
      </c>
      <c r="G172" s="39"/>
      <c r="H172" s="39"/>
      <c r="I172" s="218"/>
      <c r="J172" s="39"/>
      <c r="K172" s="39"/>
      <c r="L172" s="43"/>
      <c r="M172" s="219"/>
      <c r="N172" s="220"/>
      <c r="O172" s="83"/>
      <c r="P172" s="83"/>
      <c r="Q172" s="83"/>
      <c r="R172" s="83"/>
      <c r="S172" s="83"/>
      <c r="T172" s="84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127</v>
      </c>
      <c r="AU172" s="16" t="s">
        <v>81</v>
      </c>
    </row>
    <row r="173" spans="1:51" s="13" customFormat="1" ht="12">
      <c r="A173" s="13"/>
      <c r="B173" s="223"/>
      <c r="C173" s="224"/>
      <c r="D173" s="216" t="s">
        <v>129</v>
      </c>
      <c r="E173" s="225" t="s">
        <v>19</v>
      </c>
      <c r="F173" s="226" t="s">
        <v>376</v>
      </c>
      <c r="G173" s="224"/>
      <c r="H173" s="227">
        <v>16.632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3" t="s">
        <v>129</v>
      </c>
      <c r="AU173" s="233" t="s">
        <v>81</v>
      </c>
      <c r="AV173" s="13" t="s">
        <v>81</v>
      </c>
      <c r="AW173" s="13" t="s">
        <v>33</v>
      </c>
      <c r="AX173" s="13" t="s">
        <v>79</v>
      </c>
      <c r="AY173" s="233" t="s">
        <v>116</v>
      </c>
    </row>
    <row r="174" spans="1:63" s="12" customFormat="1" ht="22.8" customHeight="1">
      <c r="A174" s="12"/>
      <c r="B174" s="187"/>
      <c r="C174" s="188"/>
      <c r="D174" s="189" t="s">
        <v>70</v>
      </c>
      <c r="E174" s="201" t="s">
        <v>252</v>
      </c>
      <c r="F174" s="201" t="s">
        <v>253</v>
      </c>
      <c r="G174" s="188"/>
      <c r="H174" s="188"/>
      <c r="I174" s="191"/>
      <c r="J174" s="202">
        <f>BK174</f>
        <v>0</v>
      </c>
      <c r="K174" s="188"/>
      <c r="L174" s="193"/>
      <c r="M174" s="194"/>
      <c r="N174" s="195"/>
      <c r="O174" s="195"/>
      <c r="P174" s="196">
        <f>SUM(P175:P177)</f>
        <v>0</v>
      </c>
      <c r="Q174" s="195"/>
      <c r="R174" s="196">
        <f>SUM(R175:R177)</f>
        <v>0</v>
      </c>
      <c r="S174" s="195"/>
      <c r="T174" s="197">
        <f>SUM(T175:T177)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98" t="s">
        <v>79</v>
      </c>
      <c r="AT174" s="199" t="s">
        <v>70</v>
      </c>
      <c r="AU174" s="199" t="s">
        <v>79</v>
      </c>
      <c r="AY174" s="198" t="s">
        <v>116</v>
      </c>
      <c r="BK174" s="200">
        <f>SUM(BK175:BK177)</f>
        <v>0</v>
      </c>
    </row>
    <row r="175" spans="1:65" s="2" customFormat="1" ht="16.5" customHeight="1">
      <c r="A175" s="37"/>
      <c r="B175" s="38"/>
      <c r="C175" s="203" t="s">
        <v>7</v>
      </c>
      <c r="D175" s="203" t="s">
        <v>118</v>
      </c>
      <c r="E175" s="204" t="s">
        <v>254</v>
      </c>
      <c r="F175" s="205" t="s">
        <v>255</v>
      </c>
      <c r="G175" s="206" t="s">
        <v>239</v>
      </c>
      <c r="H175" s="207">
        <v>134.529</v>
      </c>
      <c r="I175" s="208"/>
      <c r="J175" s="209">
        <f>ROUND(I175*H175,2)</f>
        <v>0</v>
      </c>
      <c r="K175" s="205" t="s">
        <v>122</v>
      </c>
      <c r="L175" s="43"/>
      <c r="M175" s="210" t="s">
        <v>19</v>
      </c>
      <c r="N175" s="211" t="s">
        <v>42</v>
      </c>
      <c r="O175" s="83"/>
      <c r="P175" s="212">
        <f>O175*H175</f>
        <v>0</v>
      </c>
      <c r="Q175" s="212">
        <v>0</v>
      </c>
      <c r="R175" s="212">
        <f>Q175*H175</f>
        <v>0</v>
      </c>
      <c r="S175" s="212">
        <v>0</v>
      </c>
      <c r="T175" s="213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14" t="s">
        <v>123</v>
      </c>
      <c r="AT175" s="214" t="s">
        <v>118</v>
      </c>
      <c r="AU175" s="214" t="s">
        <v>81</v>
      </c>
      <c r="AY175" s="16" t="s">
        <v>116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16" t="s">
        <v>79</v>
      </c>
      <c r="BK175" s="215">
        <f>ROUND(I175*H175,2)</f>
        <v>0</v>
      </c>
      <c r="BL175" s="16" t="s">
        <v>123</v>
      </c>
      <c r="BM175" s="214" t="s">
        <v>377</v>
      </c>
    </row>
    <row r="176" spans="1:47" s="2" customFormat="1" ht="12">
      <c r="A176" s="37"/>
      <c r="B176" s="38"/>
      <c r="C176" s="39"/>
      <c r="D176" s="216" t="s">
        <v>125</v>
      </c>
      <c r="E176" s="39"/>
      <c r="F176" s="217" t="s">
        <v>257</v>
      </c>
      <c r="G176" s="39"/>
      <c r="H176" s="39"/>
      <c r="I176" s="218"/>
      <c r="J176" s="39"/>
      <c r="K176" s="39"/>
      <c r="L176" s="43"/>
      <c r="M176" s="219"/>
      <c r="N176" s="220"/>
      <c r="O176" s="83"/>
      <c r="P176" s="83"/>
      <c r="Q176" s="83"/>
      <c r="R176" s="83"/>
      <c r="S176" s="83"/>
      <c r="T176" s="84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125</v>
      </c>
      <c r="AU176" s="16" t="s">
        <v>81</v>
      </c>
    </row>
    <row r="177" spans="1:47" s="2" customFormat="1" ht="12">
      <c r="A177" s="37"/>
      <c r="B177" s="38"/>
      <c r="C177" s="39"/>
      <c r="D177" s="221" t="s">
        <v>127</v>
      </c>
      <c r="E177" s="39"/>
      <c r="F177" s="222" t="s">
        <v>258</v>
      </c>
      <c r="G177" s="39"/>
      <c r="H177" s="39"/>
      <c r="I177" s="218"/>
      <c r="J177" s="39"/>
      <c r="K177" s="39"/>
      <c r="L177" s="43"/>
      <c r="M177" s="235"/>
      <c r="N177" s="236"/>
      <c r="O177" s="237"/>
      <c r="P177" s="237"/>
      <c r="Q177" s="237"/>
      <c r="R177" s="237"/>
      <c r="S177" s="237"/>
      <c r="T177" s="238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127</v>
      </c>
      <c r="AU177" s="16" t="s">
        <v>81</v>
      </c>
    </row>
    <row r="178" spans="1:31" s="2" customFormat="1" ht="6.95" customHeight="1">
      <c r="A178" s="37"/>
      <c r="B178" s="58"/>
      <c r="C178" s="59"/>
      <c r="D178" s="59"/>
      <c r="E178" s="59"/>
      <c r="F178" s="59"/>
      <c r="G178" s="59"/>
      <c r="H178" s="59"/>
      <c r="I178" s="59"/>
      <c r="J178" s="59"/>
      <c r="K178" s="59"/>
      <c r="L178" s="43"/>
      <c r="M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</row>
  </sheetData>
  <sheetProtection password="CC35" sheet="1" objects="1" scenarios="1" formatColumns="0" formatRows="0" autoFilter="0"/>
  <autoFilter ref="C85:K17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2_02/111103202"/>
    <hyperlink ref="F96" r:id="rId2" display="https://podminky.urs.cz/item/CS_URS_2022_02/114203101"/>
    <hyperlink ref="F100" r:id="rId3" display="https://podminky.urs.cz/item/CS_URS_2022_02/114203201"/>
    <hyperlink ref="F107" r:id="rId4" display="https://podminky.urs.cz/item/CS_URS_2022_02/131251102"/>
    <hyperlink ref="F111" r:id="rId5" display="https://podminky.urs.cz/item/CS_URS_2022_02/162351103"/>
    <hyperlink ref="F115" r:id="rId6" display="https://podminky.urs.cz/item/CS_URS_2022_02/162751114"/>
    <hyperlink ref="F119" r:id="rId7" display="https://podminky.urs.cz/item/CS_URS_2022_02/167151101"/>
    <hyperlink ref="F123" r:id="rId8" display="https://podminky.urs.cz/item/CS_URS_2022_02/171201231"/>
    <hyperlink ref="F127" r:id="rId9" display="https://podminky.urs.cz/item/CS_URS_2022_02/171251201"/>
    <hyperlink ref="F131" r:id="rId10" display="https://podminky.urs.cz/item/CS_URS_2022_02/185803105"/>
    <hyperlink ref="F137" r:id="rId11" display="https://podminky.urs.cz/item/CS_URS_2022_02/451316124"/>
    <hyperlink ref="F141" r:id="rId12" display="https://podminky.urs.cz/item/CS_URS_2022_02/465513227"/>
    <hyperlink ref="F149" r:id="rId13" display="https://podminky.urs.cz/item/CS_URS_2022_02/628635512"/>
    <hyperlink ref="F154" r:id="rId14" display="https://podminky.urs.cz/item/CS_URS_2022_02/938901101"/>
    <hyperlink ref="F159" r:id="rId15" display="https://podminky.urs.cz/item/CS_URS_2022_02/938903111"/>
    <hyperlink ref="F164" r:id="rId16" display="https://podminky.urs.cz/item/CS_URS_2022_02/997013861"/>
    <hyperlink ref="F168" r:id="rId17" display="https://podminky.urs.cz/item/CS_URS_2022_02/997321511"/>
    <hyperlink ref="F172" r:id="rId18" display="https://podminky.urs.cz/item/CS_URS_2022_02/997321519"/>
    <hyperlink ref="F177" r:id="rId19" display="https://podminky.urs.cz/item/CS_URS_2022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81</v>
      </c>
    </row>
    <row r="4" spans="2:46" s="1" customFormat="1" ht="24.95" customHeight="1">
      <c r="B4" s="19"/>
      <c r="D4" s="129" t="s">
        <v>92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Rajská strouha, Lázně Bohdaneč, odstranění nánosu, ř. km 0,950-1,145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93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378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20. 10. 2022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19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27</v>
      </c>
      <c r="F15" s="37"/>
      <c r="G15" s="37"/>
      <c r="H15" s="37"/>
      <c r="I15" s="131" t="s">
        <v>28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">
        <v>19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32</v>
      </c>
      <c r="F21" s="37"/>
      <c r="G21" s="37"/>
      <c r="H21" s="37"/>
      <c r="I21" s="131" t="s">
        <v>28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34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35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37</v>
      </c>
      <c r="E30" s="37"/>
      <c r="F30" s="37"/>
      <c r="G30" s="37"/>
      <c r="H30" s="37"/>
      <c r="I30" s="37"/>
      <c r="J30" s="143">
        <f>ROUND(J82,2)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39</v>
      </c>
      <c r="G32" s="37"/>
      <c r="H32" s="37"/>
      <c r="I32" s="144" t="s">
        <v>38</v>
      </c>
      <c r="J32" s="144" t="s">
        <v>40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41</v>
      </c>
      <c r="E33" s="131" t="s">
        <v>42</v>
      </c>
      <c r="F33" s="146">
        <f>ROUND((SUM(BE82:BE107)),2)</f>
        <v>0</v>
      </c>
      <c r="G33" s="37"/>
      <c r="H33" s="37"/>
      <c r="I33" s="147">
        <v>0.21</v>
      </c>
      <c r="J33" s="146">
        <f>ROUND(((SUM(BE82:BE107))*I33),2)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43</v>
      </c>
      <c r="F34" s="146">
        <f>ROUND((SUM(BF82:BF107)),2)</f>
        <v>0</v>
      </c>
      <c r="G34" s="37"/>
      <c r="H34" s="37"/>
      <c r="I34" s="147">
        <v>0.15</v>
      </c>
      <c r="J34" s="146">
        <f>ROUND(((SUM(BF82:BF107))*I34),2)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44</v>
      </c>
      <c r="F35" s="146">
        <f>ROUND((SUM(BG82:BG107)),2)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45</v>
      </c>
      <c r="F36" s="146">
        <f>ROUND((SUM(BH82:BH107)),2)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46</v>
      </c>
      <c r="F37" s="146">
        <f>ROUND((SUM(BI82:BI107)),2)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47</v>
      </c>
      <c r="E39" s="150"/>
      <c r="F39" s="150"/>
      <c r="G39" s="151" t="s">
        <v>48</v>
      </c>
      <c r="H39" s="152" t="s">
        <v>49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95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Rajská strouha, Lázně Bohdaneč, odstranění nánosu, ř. km 0,950-1,145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93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VON - Vedlejší a ostatní náklady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31" t="s">
        <v>23</v>
      </c>
      <c r="J52" s="71" t="str">
        <f>IF(J12="","",J12)</f>
        <v>20. 10. 2022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25.65" customHeight="1">
      <c r="A54" s="37"/>
      <c r="B54" s="38"/>
      <c r="C54" s="31" t="s">
        <v>25</v>
      </c>
      <c r="D54" s="39"/>
      <c r="E54" s="39"/>
      <c r="F54" s="26" t="str">
        <f>E15</f>
        <v>Povodí Labe, státní podnik, Hradec Králové</v>
      </c>
      <c r="G54" s="39"/>
      <c r="H54" s="39"/>
      <c r="I54" s="31" t="s">
        <v>31</v>
      </c>
      <c r="J54" s="35" t="str">
        <f>E21</f>
        <v>Agroprojekce Litomyšl, s.r.o.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34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96</v>
      </c>
      <c r="D57" s="161"/>
      <c r="E57" s="161"/>
      <c r="F57" s="161"/>
      <c r="G57" s="161"/>
      <c r="H57" s="161"/>
      <c r="I57" s="161"/>
      <c r="J57" s="162" t="s">
        <v>97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69</v>
      </c>
      <c r="D59" s="39"/>
      <c r="E59" s="39"/>
      <c r="F59" s="39"/>
      <c r="G59" s="39"/>
      <c r="H59" s="39"/>
      <c r="I59" s="39"/>
      <c r="J59" s="101">
        <f>J82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98</v>
      </c>
    </row>
    <row r="60" spans="1:31" s="9" customFormat="1" ht="24.95" customHeight="1">
      <c r="A60" s="9"/>
      <c r="B60" s="164"/>
      <c r="C60" s="165"/>
      <c r="D60" s="166" t="s">
        <v>379</v>
      </c>
      <c r="E60" s="167"/>
      <c r="F60" s="167"/>
      <c r="G60" s="167"/>
      <c r="H60" s="167"/>
      <c r="I60" s="167"/>
      <c r="J60" s="168">
        <f>J83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380</v>
      </c>
      <c r="E61" s="173"/>
      <c r="F61" s="173"/>
      <c r="G61" s="173"/>
      <c r="H61" s="173"/>
      <c r="I61" s="173"/>
      <c r="J61" s="174">
        <f>J84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0"/>
      <c r="C62" s="171"/>
      <c r="D62" s="172" t="s">
        <v>381</v>
      </c>
      <c r="E62" s="173"/>
      <c r="F62" s="173"/>
      <c r="G62" s="173"/>
      <c r="H62" s="173"/>
      <c r="I62" s="173"/>
      <c r="J62" s="174">
        <f>J94</f>
        <v>0</v>
      </c>
      <c r="K62" s="171"/>
      <c r="L62" s="17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7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6.95" customHeight="1">
      <c r="A64" s="37"/>
      <c r="B64" s="58"/>
      <c r="C64" s="59"/>
      <c r="D64" s="59"/>
      <c r="E64" s="59"/>
      <c r="F64" s="59"/>
      <c r="G64" s="59"/>
      <c r="H64" s="59"/>
      <c r="I64" s="59"/>
      <c r="J64" s="59"/>
      <c r="K64" s="59"/>
      <c r="L64" s="133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8" spans="1:31" s="2" customFormat="1" ht="6.95" customHeight="1">
      <c r="A68" s="37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24.95" customHeight="1">
      <c r="A69" s="37"/>
      <c r="B69" s="38"/>
      <c r="C69" s="22" t="s">
        <v>101</v>
      </c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2" customHeight="1">
      <c r="A71" s="37"/>
      <c r="B71" s="38"/>
      <c r="C71" s="31" t="s">
        <v>16</v>
      </c>
      <c r="D71" s="39"/>
      <c r="E71" s="39"/>
      <c r="F71" s="39"/>
      <c r="G71" s="39"/>
      <c r="H71" s="39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6.5" customHeight="1">
      <c r="A72" s="37"/>
      <c r="B72" s="38"/>
      <c r="C72" s="39"/>
      <c r="D72" s="39"/>
      <c r="E72" s="159" t="str">
        <f>E7</f>
        <v>Rajská strouha, Lázně Bohdaneč, odstranění nánosu, ř. km 0,950-1,145</v>
      </c>
      <c r="F72" s="31"/>
      <c r="G72" s="31"/>
      <c r="H72" s="31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93</v>
      </c>
      <c r="D73" s="39"/>
      <c r="E73" s="39"/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68" t="str">
        <f>E9</f>
        <v>VON - Vedlejší a ostatní náklady</v>
      </c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21</v>
      </c>
      <c r="D76" s="39"/>
      <c r="E76" s="39"/>
      <c r="F76" s="26" t="str">
        <f>F12</f>
        <v xml:space="preserve"> </v>
      </c>
      <c r="G76" s="39"/>
      <c r="H76" s="39"/>
      <c r="I76" s="31" t="s">
        <v>23</v>
      </c>
      <c r="J76" s="71" t="str">
        <f>IF(J12="","",J12)</f>
        <v>20. 10. 2022</v>
      </c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5.65" customHeight="1">
      <c r="A78" s="37"/>
      <c r="B78" s="38"/>
      <c r="C78" s="31" t="s">
        <v>25</v>
      </c>
      <c r="D78" s="39"/>
      <c r="E78" s="39"/>
      <c r="F78" s="26" t="str">
        <f>E15</f>
        <v>Povodí Labe, státní podnik, Hradec Králové</v>
      </c>
      <c r="G78" s="39"/>
      <c r="H78" s="39"/>
      <c r="I78" s="31" t="s">
        <v>31</v>
      </c>
      <c r="J78" s="35" t="str">
        <f>E21</f>
        <v>Agroprojekce Litomyšl, s.r.o.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1" t="s">
        <v>29</v>
      </c>
      <c r="D79" s="39"/>
      <c r="E79" s="39"/>
      <c r="F79" s="26" t="str">
        <f>IF(E18="","",E18)</f>
        <v>Vyplň údaj</v>
      </c>
      <c r="G79" s="39"/>
      <c r="H79" s="39"/>
      <c r="I79" s="31" t="s">
        <v>34</v>
      </c>
      <c r="J79" s="35" t="str">
        <f>E24</f>
        <v xml:space="preserve"> </v>
      </c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0.3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11" customFormat="1" ht="29.25" customHeight="1">
      <c r="A81" s="176"/>
      <c r="B81" s="177"/>
      <c r="C81" s="178" t="s">
        <v>102</v>
      </c>
      <c r="D81" s="179" t="s">
        <v>56</v>
      </c>
      <c r="E81" s="179" t="s">
        <v>52</v>
      </c>
      <c r="F81" s="179" t="s">
        <v>53</v>
      </c>
      <c r="G81" s="179" t="s">
        <v>103</v>
      </c>
      <c r="H81" s="179" t="s">
        <v>104</v>
      </c>
      <c r="I81" s="179" t="s">
        <v>105</v>
      </c>
      <c r="J81" s="179" t="s">
        <v>97</v>
      </c>
      <c r="K81" s="180" t="s">
        <v>106</v>
      </c>
      <c r="L81" s="181"/>
      <c r="M81" s="91" t="s">
        <v>19</v>
      </c>
      <c r="N81" s="92" t="s">
        <v>41</v>
      </c>
      <c r="O81" s="92" t="s">
        <v>107</v>
      </c>
      <c r="P81" s="92" t="s">
        <v>108</v>
      </c>
      <c r="Q81" s="92" t="s">
        <v>109</v>
      </c>
      <c r="R81" s="92" t="s">
        <v>110</v>
      </c>
      <c r="S81" s="92" t="s">
        <v>111</v>
      </c>
      <c r="T81" s="93" t="s">
        <v>112</v>
      </c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</row>
    <row r="82" spans="1:63" s="2" customFormat="1" ht="22.8" customHeight="1">
      <c r="A82" s="37"/>
      <c r="B82" s="38"/>
      <c r="C82" s="98" t="s">
        <v>113</v>
      </c>
      <c r="D82" s="39"/>
      <c r="E82" s="39"/>
      <c r="F82" s="39"/>
      <c r="G82" s="39"/>
      <c r="H82" s="39"/>
      <c r="I82" s="39"/>
      <c r="J82" s="182">
        <f>BK82</f>
        <v>0</v>
      </c>
      <c r="K82" s="39"/>
      <c r="L82" s="43"/>
      <c r="M82" s="94"/>
      <c r="N82" s="183"/>
      <c r="O82" s="95"/>
      <c r="P82" s="184">
        <f>P83</f>
        <v>0</v>
      </c>
      <c r="Q82" s="95"/>
      <c r="R82" s="184">
        <f>R83</f>
        <v>0</v>
      </c>
      <c r="S82" s="95"/>
      <c r="T82" s="185">
        <f>T83</f>
        <v>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T82" s="16" t="s">
        <v>70</v>
      </c>
      <c r="AU82" s="16" t="s">
        <v>98</v>
      </c>
      <c r="BK82" s="186">
        <f>BK83</f>
        <v>0</v>
      </c>
    </row>
    <row r="83" spans="1:63" s="12" customFormat="1" ht="25.9" customHeight="1">
      <c r="A83" s="12"/>
      <c r="B83" s="187"/>
      <c r="C83" s="188"/>
      <c r="D83" s="189" t="s">
        <v>70</v>
      </c>
      <c r="E83" s="190" t="s">
        <v>382</v>
      </c>
      <c r="F83" s="190" t="s">
        <v>383</v>
      </c>
      <c r="G83" s="188"/>
      <c r="H83" s="188"/>
      <c r="I83" s="191"/>
      <c r="J83" s="192">
        <f>BK83</f>
        <v>0</v>
      </c>
      <c r="K83" s="188"/>
      <c r="L83" s="193"/>
      <c r="M83" s="194"/>
      <c r="N83" s="195"/>
      <c r="O83" s="195"/>
      <c r="P83" s="196">
        <f>P84+P94</f>
        <v>0</v>
      </c>
      <c r="Q83" s="195"/>
      <c r="R83" s="196">
        <f>R84+R94</f>
        <v>0</v>
      </c>
      <c r="S83" s="195"/>
      <c r="T83" s="197">
        <f>T84+T94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151</v>
      </c>
      <c r="AT83" s="199" t="s">
        <v>70</v>
      </c>
      <c r="AU83" s="199" t="s">
        <v>71</v>
      </c>
      <c r="AY83" s="198" t="s">
        <v>116</v>
      </c>
      <c r="BK83" s="200">
        <f>BK84+BK94</f>
        <v>0</v>
      </c>
    </row>
    <row r="84" spans="1:63" s="12" customFormat="1" ht="22.8" customHeight="1">
      <c r="A84" s="12"/>
      <c r="B84" s="187"/>
      <c r="C84" s="188"/>
      <c r="D84" s="189" t="s">
        <v>70</v>
      </c>
      <c r="E84" s="201" t="s">
        <v>384</v>
      </c>
      <c r="F84" s="201" t="s">
        <v>385</v>
      </c>
      <c r="G84" s="188"/>
      <c r="H84" s="188"/>
      <c r="I84" s="191"/>
      <c r="J84" s="202">
        <f>BK84</f>
        <v>0</v>
      </c>
      <c r="K84" s="188"/>
      <c r="L84" s="193"/>
      <c r="M84" s="194"/>
      <c r="N84" s="195"/>
      <c r="O84" s="195"/>
      <c r="P84" s="196">
        <f>SUM(P85:P93)</f>
        <v>0</v>
      </c>
      <c r="Q84" s="195"/>
      <c r="R84" s="196">
        <f>SUM(R85:R93)</f>
        <v>0</v>
      </c>
      <c r="S84" s="195"/>
      <c r="T84" s="197">
        <f>SUM(T85:T93)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8" t="s">
        <v>151</v>
      </c>
      <c r="AT84" s="199" t="s">
        <v>70</v>
      </c>
      <c r="AU84" s="199" t="s">
        <v>79</v>
      </c>
      <c r="AY84" s="198" t="s">
        <v>116</v>
      </c>
      <c r="BK84" s="200">
        <f>SUM(BK85:BK93)</f>
        <v>0</v>
      </c>
    </row>
    <row r="85" spans="1:65" s="2" customFormat="1" ht="16.5" customHeight="1">
      <c r="A85" s="37"/>
      <c r="B85" s="38"/>
      <c r="C85" s="203" t="s">
        <v>79</v>
      </c>
      <c r="D85" s="203" t="s">
        <v>118</v>
      </c>
      <c r="E85" s="204" t="s">
        <v>386</v>
      </c>
      <c r="F85" s="205" t="s">
        <v>387</v>
      </c>
      <c r="G85" s="206" t="s">
        <v>250</v>
      </c>
      <c r="H85" s="207">
        <v>1</v>
      </c>
      <c r="I85" s="208"/>
      <c r="J85" s="209">
        <f>ROUND(I85*H85,2)</f>
        <v>0</v>
      </c>
      <c r="K85" s="205" t="s">
        <v>19</v>
      </c>
      <c r="L85" s="43"/>
      <c r="M85" s="210" t="s">
        <v>19</v>
      </c>
      <c r="N85" s="211" t="s">
        <v>42</v>
      </c>
      <c r="O85" s="83"/>
      <c r="P85" s="212">
        <f>O85*H85</f>
        <v>0</v>
      </c>
      <c r="Q85" s="212">
        <v>0</v>
      </c>
      <c r="R85" s="212">
        <f>Q85*H85</f>
        <v>0</v>
      </c>
      <c r="S85" s="212">
        <v>0</v>
      </c>
      <c r="T85" s="213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14" t="s">
        <v>388</v>
      </c>
      <c r="AT85" s="214" t="s">
        <v>118</v>
      </c>
      <c r="AU85" s="214" t="s">
        <v>81</v>
      </c>
      <c r="AY85" s="16" t="s">
        <v>116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16" t="s">
        <v>79</v>
      </c>
      <c r="BK85" s="215">
        <f>ROUND(I85*H85,2)</f>
        <v>0</v>
      </c>
      <c r="BL85" s="16" t="s">
        <v>388</v>
      </c>
      <c r="BM85" s="214" t="s">
        <v>389</v>
      </c>
    </row>
    <row r="86" spans="1:47" s="2" customFormat="1" ht="12">
      <c r="A86" s="37"/>
      <c r="B86" s="38"/>
      <c r="C86" s="39"/>
      <c r="D86" s="216" t="s">
        <v>125</v>
      </c>
      <c r="E86" s="39"/>
      <c r="F86" s="217" t="s">
        <v>387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125</v>
      </c>
      <c r="AU86" s="16" t="s">
        <v>81</v>
      </c>
    </row>
    <row r="87" spans="1:47" s="2" customFormat="1" ht="12">
      <c r="A87" s="37"/>
      <c r="B87" s="38"/>
      <c r="C87" s="39"/>
      <c r="D87" s="216" t="s">
        <v>214</v>
      </c>
      <c r="E87" s="39"/>
      <c r="F87" s="234" t="s">
        <v>390</v>
      </c>
      <c r="G87" s="39"/>
      <c r="H87" s="39"/>
      <c r="I87" s="218"/>
      <c r="J87" s="39"/>
      <c r="K87" s="39"/>
      <c r="L87" s="43"/>
      <c r="M87" s="219"/>
      <c r="N87" s="220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214</v>
      </c>
      <c r="AU87" s="16" t="s">
        <v>81</v>
      </c>
    </row>
    <row r="88" spans="1:65" s="2" customFormat="1" ht="16.5" customHeight="1">
      <c r="A88" s="37"/>
      <c r="B88" s="38"/>
      <c r="C88" s="203" t="s">
        <v>81</v>
      </c>
      <c r="D88" s="203" t="s">
        <v>118</v>
      </c>
      <c r="E88" s="204" t="s">
        <v>391</v>
      </c>
      <c r="F88" s="205" t="s">
        <v>392</v>
      </c>
      <c r="G88" s="206" t="s">
        <v>250</v>
      </c>
      <c r="H88" s="207">
        <v>1</v>
      </c>
      <c r="I88" s="208"/>
      <c r="J88" s="209">
        <f>ROUND(I88*H88,2)</f>
        <v>0</v>
      </c>
      <c r="K88" s="205" t="s">
        <v>19</v>
      </c>
      <c r="L88" s="43"/>
      <c r="M88" s="210" t="s">
        <v>19</v>
      </c>
      <c r="N88" s="211" t="s">
        <v>42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388</v>
      </c>
      <c r="AT88" s="214" t="s">
        <v>118</v>
      </c>
      <c r="AU88" s="214" t="s">
        <v>81</v>
      </c>
      <c r="AY88" s="16" t="s">
        <v>116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79</v>
      </c>
      <c r="BK88" s="215">
        <f>ROUND(I88*H88,2)</f>
        <v>0</v>
      </c>
      <c r="BL88" s="16" t="s">
        <v>388</v>
      </c>
      <c r="BM88" s="214" t="s">
        <v>393</v>
      </c>
    </row>
    <row r="89" spans="1:47" s="2" customFormat="1" ht="12">
      <c r="A89" s="37"/>
      <c r="B89" s="38"/>
      <c r="C89" s="39"/>
      <c r="D89" s="216" t="s">
        <v>125</v>
      </c>
      <c r="E89" s="39"/>
      <c r="F89" s="217" t="s">
        <v>392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125</v>
      </c>
      <c r="AU89" s="16" t="s">
        <v>81</v>
      </c>
    </row>
    <row r="90" spans="1:47" s="2" customFormat="1" ht="12">
      <c r="A90" s="37"/>
      <c r="B90" s="38"/>
      <c r="C90" s="39"/>
      <c r="D90" s="216" t="s">
        <v>214</v>
      </c>
      <c r="E90" s="39"/>
      <c r="F90" s="234" t="s">
        <v>394</v>
      </c>
      <c r="G90" s="39"/>
      <c r="H90" s="39"/>
      <c r="I90" s="218"/>
      <c r="J90" s="39"/>
      <c r="K90" s="39"/>
      <c r="L90" s="43"/>
      <c r="M90" s="219"/>
      <c r="N90" s="220"/>
      <c r="O90" s="83"/>
      <c r="P90" s="83"/>
      <c r="Q90" s="83"/>
      <c r="R90" s="83"/>
      <c r="S90" s="83"/>
      <c r="T90" s="84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214</v>
      </c>
      <c r="AU90" s="16" t="s">
        <v>81</v>
      </c>
    </row>
    <row r="91" spans="1:65" s="2" customFormat="1" ht="16.5" customHeight="1">
      <c r="A91" s="37"/>
      <c r="B91" s="38"/>
      <c r="C91" s="203" t="s">
        <v>138</v>
      </c>
      <c r="D91" s="203" t="s">
        <v>118</v>
      </c>
      <c r="E91" s="204" t="s">
        <v>395</v>
      </c>
      <c r="F91" s="205" t="s">
        <v>396</v>
      </c>
      <c r="G91" s="206" t="s">
        <v>250</v>
      </c>
      <c r="H91" s="207">
        <v>1</v>
      </c>
      <c r="I91" s="208"/>
      <c r="J91" s="209">
        <f>ROUND(I91*H91,2)</f>
        <v>0</v>
      </c>
      <c r="K91" s="205" t="s">
        <v>19</v>
      </c>
      <c r="L91" s="43"/>
      <c r="M91" s="210" t="s">
        <v>19</v>
      </c>
      <c r="N91" s="211" t="s">
        <v>42</v>
      </c>
      <c r="O91" s="83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14" t="s">
        <v>388</v>
      </c>
      <c r="AT91" s="214" t="s">
        <v>118</v>
      </c>
      <c r="AU91" s="214" t="s">
        <v>81</v>
      </c>
      <c r="AY91" s="16" t="s">
        <v>116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6" t="s">
        <v>79</v>
      </c>
      <c r="BK91" s="215">
        <f>ROUND(I91*H91,2)</f>
        <v>0</v>
      </c>
      <c r="BL91" s="16" t="s">
        <v>388</v>
      </c>
      <c r="BM91" s="214" t="s">
        <v>397</v>
      </c>
    </row>
    <row r="92" spans="1:47" s="2" customFormat="1" ht="12">
      <c r="A92" s="37"/>
      <c r="B92" s="38"/>
      <c r="C92" s="39"/>
      <c r="D92" s="216" t="s">
        <v>125</v>
      </c>
      <c r="E92" s="39"/>
      <c r="F92" s="217" t="s">
        <v>398</v>
      </c>
      <c r="G92" s="39"/>
      <c r="H92" s="39"/>
      <c r="I92" s="218"/>
      <c r="J92" s="39"/>
      <c r="K92" s="39"/>
      <c r="L92" s="43"/>
      <c r="M92" s="219"/>
      <c r="N92" s="220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125</v>
      </c>
      <c r="AU92" s="16" t="s">
        <v>81</v>
      </c>
    </row>
    <row r="93" spans="1:47" s="2" customFormat="1" ht="12">
      <c r="A93" s="37"/>
      <c r="B93" s="38"/>
      <c r="C93" s="39"/>
      <c r="D93" s="216" t="s">
        <v>214</v>
      </c>
      <c r="E93" s="39"/>
      <c r="F93" s="234" t="s">
        <v>399</v>
      </c>
      <c r="G93" s="39"/>
      <c r="H93" s="39"/>
      <c r="I93" s="218"/>
      <c r="J93" s="39"/>
      <c r="K93" s="39"/>
      <c r="L93" s="43"/>
      <c r="M93" s="219"/>
      <c r="N93" s="220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214</v>
      </c>
      <c r="AU93" s="16" t="s">
        <v>81</v>
      </c>
    </row>
    <row r="94" spans="1:63" s="12" customFormat="1" ht="22.8" customHeight="1">
      <c r="A94" s="12"/>
      <c r="B94" s="187"/>
      <c r="C94" s="188"/>
      <c r="D94" s="189" t="s">
        <v>70</v>
      </c>
      <c r="E94" s="201" t="s">
        <v>400</v>
      </c>
      <c r="F94" s="201" t="s">
        <v>401</v>
      </c>
      <c r="G94" s="188"/>
      <c r="H94" s="188"/>
      <c r="I94" s="191"/>
      <c r="J94" s="202">
        <f>BK94</f>
        <v>0</v>
      </c>
      <c r="K94" s="188"/>
      <c r="L94" s="193"/>
      <c r="M94" s="194"/>
      <c r="N94" s="195"/>
      <c r="O94" s="195"/>
      <c r="P94" s="196">
        <f>SUM(P95:P107)</f>
        <v>0</v>
      </c>
      <c r="Q94" s="195"/>
      <c r="R94" s="196">
        <f>SUM(R95:R107)</f>
        <v>0</v>
      </c>
      <c r="S94" s="195"/>
      <c r="T94" s="197">
        <f>SUM(T95:T107)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8" t="s">
        <v>123</v>
      </c>
      <c r="AT94" s="199" t="s">
        <v>70</v>
      </c>
      <c r="AU94" s="199" t="s">
        <v>79</v>
      </c>
      <c r="AY94" s="198" t="s">
        <v>116</v>
      </c>
      <c r="BK94" s="200">
        <f>SUM(BK95:BK107)</f>
        <v>0</v>
      </c>
    </row>
    <row r="95" spans="1:65" s="2" customFormat="1" ht="16.5" customHeight="1">
      <c r="A95" s="37"/>
      <c r="B95" s="38"/>
      <c r="C95" s="203" t="s">
        <v>123</v>
      </c>
      <c r="D95" s="203" t="s">
        <v>118</v>
      </c>
      <c r="E95" s="204" t="s">
        <v>402</v>
      </c>
      <c r="F95" s="205" t="s">
        <v>403</v>
      </c>
      <c r="G95" s="206" t="s">
        <v>250</v>
      </c>
      <c r="H95" s="207">
        <v>1</v>
      </c>
      <c r="I95" s="208"/>
      <c r="J95" s="209">
        <f>ROUND(I95*H95,2)</f>
        <v>0</v>
      </c>
      <c r="K95" s="205" t="s">
        <v>19</v>
      </c>
      <c r="L95" s="43"/>
      <c r="M95" s="210" t="s">
        <v>19</v>
      </c>
      <c r="N95" s="211" t="s">
        <v>42</v>
      </c>
      <c r="O95" s="8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14" t="s">
        <v>388</v>
      </c>
      <c r="AT95" s="214" t="s">
        <v>118</v>
      </c>
      <c r="AU95" s="214" t="s">
        <v>81</v>
      </c>
      <c r="AY95" s="16" t="s">
        <v>116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6" t="s">
        <v>79</v>
      </c>
      <c r="BK95" s="215">
        <f>ROUND(I95*H95,2)</f>
        <v>0</v>
      </c>
      <c r="BL95" s="16" t="s">
        <v>388</v>
      </c>
      <c r="BM95" s="214" t="s">
        <v>404</v>
      </c>
    </row>
    <row r="96" spans="1:47" s="2" customFormat="1" ht="12">
      <c r="A96" s="37"/>
      <c r="B96" s="38"/>
      <c r="C96" s="39"/>
      <c r="D96" s="216" t="s">
        <v>125</v>
      </c>
      <c r="E96" s="39"/>
      <c r="F96" s="217" t="s">
        <v>403</v>
      </c>
      <c r="G96" s="39"/>
      <c r="H96" s="39"/>
      <c r="I96" s="218"/>
      <c r="J96" s="39"/>
      <c r="K96" s="39"/>
      <c r="L96" s="43"/>
      <c r="M96" s="219"/>
      <c r="N96" s="220"/>
      <c r="O96" s="83"/>
      <c r="P96" s="83"/>
      <c r="Q96" s="83"/>
      <c r="R96" s="83"/>
      <c r="S96" s="83"/>
      <c r="T96" s="84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125</v>
      </c>
      <c r="AU96" s="16" t="s">
        <v>81</v>
      </c>
    </row>
    <row r="97" spans="1:47" s="2" customFormat="1" ht="12">
      <c r="A97" s="37"/>
      <c r="B97" s="38"/>
      <c r="C97" s="39"/>
      <c r="D97" s="216" t="s">
        <v>214</v>
      </c>
      <c r="E97" s="39"/>
      <c r="F97" s="234" t="s">
        <v>405</v>
      </c>
      <c r="G97" s="39"/>
      <c r="H97" s="39"/>
      <c r="I97" s="218"/>
      <c r="J97" s="39"/>
      <c r="K97" s="39"/>
      <c r="L97" s="43"/>
      <c r="M97" s="219"/>
      <c r="N97" s="220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214</v>
      </c>
      <c r="AU97" s="16" t="s">
        <v>81</v>
      </c>
    </row>
    <row r="98" spans="1:65" s="2" customFormat="1" ht="16.5" customHeight="1">
      <c r="A98" s="37"/>
      <c r="B98" s="38"/>
      <c r="C98" s="203" t="s">
        <v>151</v>
      </c>
      <c r="D98" s="203" t="s">
        <v>118</v>
      </c>
      <c r="E98" s="204" t="s">
        <v>406</v>
      </c>
      <c r="F98" s="205" t="s">
        <v>407</v>
      </c>
      <c r="G98" s="206" t="s">
        <v>408</v>
      </c>
      <c r="H98" s="207">
        <v>1</v>
      </c>
      <c r="I98" s="208"/>
      <c r="J98" s="209">
        <f>ROUND(I98*H98,2)</f>
        <v>0</v>
      </c>
      <c r="K98" s="205" t="s">
        <v>19</v>
      </c>
      <c r="L98" s="43"/>
      <c r="M98" s="210" t="s">
        <v>19</v>
      </c>
      <c r="N98" s="211" t="s">
        <v>42</v>
      </c>
      <c r="O98" s="83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4" t="s">
        <v>409</v>
      </c>
      <c r="AT98" s="214" t="s">
        <v>118</v>
      </c>
      <c r="AU98" s="214" t="s">
        <v>81</v>
      </c>
      <c r="AY98" s="16" t="s">
        <v>116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6" t="s">
        <v>79</v>
      </c>
      <c r="BK98" s="215">
        <f>ROUND(I98*H98,2)</f>
        <v>0</v>
      </c>
      <c r="BL98" s="16" t="s">
        <v>409</v>
      </c>
      <c r="BM98" s="214" t="s">
        <v>410</v>
      </c>
    </row>
    <row r="99" spans="1:47" s="2" customFormat="1" ht="12">
      <c r="A99" s="37"/>
      <c r="B99" s="38"/>
      <c r="C99" s="39"/>
      <c r="D99" s="216" t="s">
        <v>125</v>
      </c>
      <c r="E99" s="39"/>
      <c r="F99" s="217" t="s">
        <v>407</v>
      </c>
      <c r="G99" s="39"/>
      <c r="H99" s="39"/>
      <c r="I99" s="218"/>
      <c r="J99" s="39"/>
      <c r="K99" s="39"/>
      <c r="L99" s="43"/>
      <c r="M99" s="219"/>
      <c r="N99" s="220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125</v>
      </c>
      <c r="AU99" s="16" t="s">
        <v>81</v>
      </c>
    </row>
    <row r="100" spans="1:47" s="2" customFormat="1" ht="12">
      <c r="A100" s="37"/>
      <c r="B100" s="38"/>
      <c r="C100" s="39"/>
      <c r="D100" s="216" t="s">
        <v>214</v>
      </c>
      <c r="E100" s="39"/>
      <c r="F100" s="234" t="s">
        <v>411</v>
      </c>
      <c r="G100" s="39"/>
      <c r="H100" s="39"/>
      <c r="I100" s="218"/>
      <c r="J100" s="39"/>
      <c r="K100" s="39"/>
      <c r="L100" s="43"/>
      <c r="M100" s="219"/>
      <c r="N100" s="220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214</v>
      </c>
      <c r="AU100" s="16" t="s">
        <v>81</v>
      </c>
    </row>
    <row r="101" spans="1:65" s="2" customFormat="1" ht="24.15" customHeight="1">
      <c r="A101" s="37"/>
      <c r="B101" s="38"/>
      <c r="C101" s="203" t="s">
        <v>158</v>
      </c>
      <c r="D101" s="203" t="s">
        <v>118</v>
      </c>
      <c r="E101" s="204" t="s">
        <v>412</v>
      </c>
      <c r="F101" s="205" t="s">
        <v>413</v>
      </c>
      <c r="G101" s="206" t="s">
        <v>408</v>
      </c>
      <c r="H101" s="207">
        <v>1</v>
      </c>
      <c r="I101" s="208"/>
      <c r="J101" s="209">
        <f>ROUND(I101*H101,2)</f>
        <v>0</v>
      </c>
      <c r="K101" s="205" t="s">
        <v>19</v>
      </c>
      <c r="L101" s="43"/>
      <c r="M101" s="210" t="s">
        <v>19</v>
      </c>
      <c r="N101" s="211" t="s">
        <v>42</v>
      </c>
      <c r="O101" s="8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4" t="s">
        <v>409</v>
      </c>
      <c r="AT101" s="214" t="s">
        <v>118</v>
      </c>
      <c r="AU101" s="214" t="s">
        <v>81</v>
      </c>
      <c r="AY101" s="16" t="s">
        <v>116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6" t="s">
        <v>79</v>
      </c>
      <c r="BK101" s="215">
        <f>ROUND(I101*H101,2)</f>
        <v>0</v>
      </c>
      <c r="BL101" s="16" t="s">
        <v>409</v>
      </c>
      <c r="BM101" s="214" t="s">
        <v>414</v>
      </c>
    </row>
    <row r="102" spans="1:47" s="2" customFormat="1" ht="12">
      <c r="A102" s="37"/>
      <c r="B102" s="38"/>
      <c r="C102" s="39"/>
      <c r="D102" s="216" t="s">
        <v>125</v>
      </c>
      <c r="E102" s="39"/>
      <c r="F102" s="217" t="s">
        <v>413</v>
      </c>
      <c r="G102" s="39"/>
      <c r="H102" s="39"/>
      <c r="I102" s="218"/>
      <c r="J102" s="39"/>
      <c r="K102" s="39"/>
      <c r="L102" s="43"/>
      <c r="M102" s="219"/>
      <c r="N102" s="220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125</v>
      </c>
      <c r="AU102" s="16" t="s">
        <v>81</v>
      </c>
    </row>
    <row r="103" spans="1:65" s="2" customFormat="1" ht="24.15" customHeight="1">
      <c r="A103" s="37"/>
      <c r="B103" s="38"/>
      <c r="C103" s="203" t="s">
        <v>164</v>
      </c>
      <c r="D103" s="203" t="s">
        <v>118</v>
      </c>
      <c r="E103" s="204" t="s">
        <v>415</v>
      </c>
      <c r="F103" s="205" t="s">
        <v>416</v>
      </c>
      <c r="G103" s="206" t="s">
        <v>250</v>
      </c>
      <c r="H103" s="207">
        <v>1</v>
      </c>
      <c r="I103" s="208"/>
      <c r="J103" s="209">
        <f>ROUND(I103*H103,2)</f>
        <v>0</v>
      </c>
      <c r="K103" s="205" t="s">
        <v>19</v>
      </c>
      <c r="L103" s="43"/>
      <c r="M103" s="210" t="s">
        <v>19</v>
      </c>
      <c r="N103" s="211" t="s">
        <v>42</v>
      </c>
      <c r="O103" s="83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4" t="s">
        <v>409</v>
      </c>
      <c r="AT103" s="214" t="s">
        <v>118</v>
      </c>
      <c r="AU103" s="214" t="s">
        <v>81</v>
      </c>
      <c r="AY103" s="16" t="s">
        <v>116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6" t="s">
        <v>79</v>
      </c>
      <c r="BK103" s="215">
        <f>ROUND(I103*H103,2)</f>
        <v>0</v>
      </c>
      <c r="BL103" s="16" t="s">
        <v>409</v>
      </c>
      <c r="BM103" s="214" t="s">
        <v>417</v>
      </c>
    </row>
    <row r="104" spans="1:47" s="2" customFormat="1" ht="12">
      <c r="A104" s="37"/>
      <c r="B104" s="38"/>
      <c r="C104" s="39"/>
      <c r="D104" s="216" t="s">
        <v>125</v>
      </c>
      <c r="E104" s="39"/>
      <c r="F104" s="217" t="s">
        <v>416</v>
      </c>
      <c r="G104" s="39"/>
      <c r="H104" s="39"/>
      <c r="I104" s="218"/>
      <c r="J104" s="39"/>
      <c r="K104" s="39"/>
      <c r="L104" s="43"/>
      <c r="M104" s="219"/>
      <c r="N104" s="220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125</v>
      </c>
      <c r="AU104" s="16" t="s">
        <v>81</v>
      </c>
    </row>
    <row r="105" spans="1:47" s="2" customFormat="1" ht="12">
      <c r="A105" s="37"/>
      <c r="B105" s="38"/>
      <c r="C105" s="39"/>
      <c r="D105" s="216" t="s">
        <v>214</v>
      </c>
      <c r="E105" s="39"/>
      <c r="F105" s="234" t="s">
        <v>418</v>
      </c>
      <c r="G105" s="39"/>
      <c r="H105" s="39"/>
      <c r="I105" s="218"/>
      <c r="J105" s="39"/>
      <c r="K105" s="39"/>
      <c r="L105" s="43"/>
      <c r="M105" s="219"/>
      <c r="N105" s="220"/>
      <c r="O105" s="83"/>
      <c r="P105" s="83"/>
      <c r="Q105" s="83"/>
      <c r="R105" s="83"/>
      <c r="S105" s="83"/>
      <c r="T105" s="8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214</v>
      </c>
      <c r="AU105" s="16" t="s">
        <v>81</v>
      </c>
    </row>
    <row r="106" spans="1:65" s="2" customFormat="1" ht="24.15" customHeight="1">
      <c r="A106" s="37"/>
      <c r="B106" s="38"/>
      <c r="C106" s="203" t="s">
        <v>170</v>
      </c>
      <c r="D106" s="203" t="s">
        <v>118</v>
      </c>
      <c r="E106" s="204" t="s">
        <v>419</v>
      </c>
      <c r="F106" s="205" t="s">
        <v>420</v>
      </c>
      <c r="G106" s="206" t="s">
        <v>250</v>
      </c>
      <c r="H106" s="207">
        <v>1</v>
      </c>
      <c r="I106" s="208"/>
      <c r="J106" s="209">
        <f>ROUND(I106*H106,2)</f>
        <v>0</v>
      </c>
      <c r="K106" s="205" t="s">
        <v>19</v>
      </c>
      <c r="L106" s="43"/>
      <c r="M106" s="210" t="s">
        <v>19</v>
      </c>
      <c r="N106" s="211" t="s">
        <v>42</v>
      </c>
      <c r="O106" s="83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3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14" t="s">
        <v>409</v>
      </c>
      <c r="AT106" s="214" t="s">
        <v>118</v>
      </c>
      <c r="AU106" s="214" t="s">
        <v>81</v>
      </c>
      <c r="AY106" s="16" t="s">
        <v>116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6" t="s">
        <v>79</v>
      </c>
      <c r="BK106" s="215">
        <f>ROUND(I106*H106,2)</f>
        <v>0</v>
      </c>
      <c r="BL106" s="16" t="s">
        <v>409</v>
      </c>
      <c r="BM106" s="214" t="s">
        <v>421</v>
      </c>
    </row>
    <row r="107" spans="1:47" s="2" customFormat="1" ht="12">
      <c r="A107" s="37"/>
      <c r="B107" s="38"/>
      <c r="C107" s="39"/>
      <c r="D107" s="216" t="s">
        <v>125</v>
      </c>
      <c r="E107" s="39"/>
      <c r="F107" s="217" t="s">
        <v>420</v>
      </c>
      <c r="G107" s="39"/>
      <c r="H107" s="39"/>
      <c r="I107" s="218"/>
      <c r="J107" s="39"/>
      <c r="K107" s="39"/>
      <c r="L107" s="43"/>
      <c r="M107" s="235"/>
      <c r="N107" s="236"/>
      <c r="O107" s="237"/>
      <c r="P107" s="237"/>
      <c r="Q107" s="237"/>
      <c r="R107" s="237"/>
      <c r="S107" s="237"/>
      <c r="T107" s="23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125</v>
      </c>
      <c r="AU107" s="16" t="s">
        <v>81</v>
      </c>
    </row>
    <row r="108" spans="1:31" s="2" customFormat="1" ht="6.95" customHeight="1">
      <c r="A108" s="37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43"/>
      <c r="M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</sheetData>
  <sheetProtection password="CC35" sheet="1" objects="1" scenarios="1" formatColumns="0" formatRows="0" autoFilter="0"/>
  <autoFilter ref="C81:K107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9" customWidth="1"/>
    <col min="2" max="2" width="1.7109375" style="239" customWidth="1"/>
    <col min="3" max="4" width="5.00390625" style="239" customWidth="1"/>
    <col min="5" max="5" width="11.7109375" style="239" customWidth="1"/>
    <col min="6" max="6" width="9.140625" style="239" customWidth="1"/>
    <col min="7" max="7" width="5.00390625" style="239" customWidth="1"/>
    <col min="8" max="8" width="77.8515625" style="239" customWidth="1"/>
    <col min="9" max="10" width="20.00390625" style="239" customWidth="1"/>
    <col min="11" max="11" width="1.7109375" style="239" customWidth="1"/>
  </cols>
  <sheetData>
    <row r="1" s="1" customFormat="1" ht="37.5" customHeight="1"/>
    <row r="2" spans="2:11" s="1" customFormat="1" ht="7.5" customHeight="1">
      <c r="B2" s="240"/>
      <c r="C2" s="241"/>
      <c r="D2" s="241"/>
      <c r="E2" s="241"/>
      <c r="F2" s="241"/>
      <c r="G2" s="241"/>
      <c r="H2" s="241"/>
      <c r="I2" s="241"/>
      <c r="J2" s="241"/>
      <c r="K2" s="242"/>
    </row>
    <row r="3" spans="2:11" s="14" customFormat="1" ht="45" customHeight="1">
      <c r="B3" s="243"/>
      <c r="C3" s="244" t="s">
        <v>422</v>
      </c>
      <c r="D3" s="244"/>
      <c r="E3" s="244"/>
      <c r="F3" s="244"/>
      <c r="G3" s="244"/>
      <c r="H3" s="244"/>
      <c r="I3" s="244"/>
      <c r="J3" s="244"/>
      <c r="K3" s="245"/>
    </row>
    <row r="4" spans="2:11" s="1" customFormat="1" ht="25.5" customHeight="1">
      <c r="B4" s="246"/>
      <c r="C4" s="247" t="s">
        <v>423</v>
      </c>
      <c r="D4" s="247"/>
      <c r="E4" s="247"/>
      <c r="F4" s="247"/>
      <c r="G4" s="247"/>
      <c r="H4" s="247"/>
      <c r="I4" s="247"/>
      <c r="J4" s="247"/>
      <c r="K4" s="248"/>
    </row>
    <row r="5" spans="2:11" s="1" customFormat="1" ht="5.25" customHeight="1">
      <c r="B5" s="246"/>
      <c r="C5" s="249"/>
      <c r="D5" s="249"/>
      <c r="E5" s="249"/>
      <c r="F5" s="249"/>
      <c r="G5" s="249"/>
      <c r="H5" s="249"/>
      <c r="I5" s="249"/>
      <c r="J5" s="249"/>
      <c r="K5" s="248"/>
    </row>
    <row r="6" spans="2:11" s="1" customFormat="1" ht="15" customHeight="1">
      <c r="B6" s="246"/>
      <c r="C6" s="250" t="s">
        <v>424</v>
      </c>
      <c r="D6" s="250"/>
      <c r="E6" s="250"/>
      <c r="F6" s="250"/>
      <c r="G6" s="250"/>
      <c r="H6" s="250"/>
      <c r="I6" s="250"/>
      <c r="J6" s="250"/>
      <c r="K6" s="248"/>
    </row>
    <row r="7" spans="2:11" s="1" customFormat="1" ht="15" customHeight="1">
      <c r="B7" s="251"/>
      <c r="C7" s="250" t="s">
        <v>425</v>
      </c>
      <c r="D7" s="250"/>
      <c r="E7" s="250"/>
      <c r="F7" s="250"/>
      <c r="G7" s="250"/>
      <c r="H7" s="250"/>
      <c r="I7" s="250"/>
      <c r="J7" s="250"/>
      <c r="K7" s="248"/>
    </row>
    <row r="8" spans="2:11" s="1" customFormat="1" ht="12.75" customHeight="1">
      <c r="B8" s="251"/>
      <c r="C8" s="250"/>
      <c r="D8" s="250"/>
      <c r="E8" s="250"/>
      <c r="F8" s="250"/>
      <c r="G8" s="250"/>
      <c r="H8" s="250"/>
      <c r="I8" s="250"/>
      <c r="J8" s="250"/>
      <c r="K8" s="248"/>
    </row>
    <row r="9" spans="2:11" s="1" customFormat="1" ht="15" customHeight="1">
      <c r="B9" s="251"/>
      <c r="C9" s="250" t="s">
        <v>426</v>
      </c>
      <c r="D9" s="250"/>
      <c r="E9" s="250"/>
      <c r="F9" s="250"/>
      <c r="G9" s="250"/>
      <c r="H9" s="250"/>
      <c r="I9" s="250"/>
      <c r="J9" s="250"/>
      <c r="K9" s="248"/>
    </row>
    <row r="10" spans="2:11" s="1" customFormat="1" ht="15" customHeight="1">
      <c r="B10" s="251"/>
      <c r="C10" s="250"/>
      <c r="D10" s="250" t="s">
        <v>427</v>
      </c>
      <c r="E10" s="250"/>
      <c r="F10" s="250"/>
      <c r="G10" s="250"/>
      <c r="H10" s="250"/>
      <c r="I10" s="250"/>
      <c r="J10" s="250"/>
      <c r="K10" s="248"/>
    </row>
    <row r="11" spans="2:11" s="1" customFormat="1" ht="15" customHeight="1">
      <c r="B11" s="251"/>
      <c r="C11" s="252"/>
      <c r="D11" s="250" t="s">
        <v>428</v>
      </c>
      <c r="E11" s="250"/>
      <c r="F11" s="250"/>
      <c r="G11" s="250"/>
      <c r="H11" s="250"/>
      <c r="I11" s="250"/>
      <c r="J11" s="250"/>
      <c r="K11" s="248"/>
    </row>
    <row r="12" spans="2:11" s="1" customFormat="1" ht="15" customHeight="1">
      <c r="B12" s="251"/>
      <c r="C12" s="252"/>
      <c r="D12" s="250"/>
      <c r="E12" s="250"/>
      <c r="F12" s="250"/>
      <c r="G12" s="250"/>
      <c r="H12" s="250"/>
      <c r="I12" s="250"/>
      <c r="J12" s="250"/>
      <c r="K12" s="248"/>
    </row>
    <row r="13" spans="2:11" s="1" customFormat="1" ht="15" customHeight="1">
      <c r="B13" s="251"/>
      <c r="C13" s="252"/>
      <c r="D13" s="253" t="s">
        <v>429</v>
      </c>
      <c r="E13" s="250"/>
      <c r="F13" s="250"/>
      <c r="G13" s="250"/>
      <c r="H13" s="250"/>
      <c r="I13" s="250"/>
      <c r="J13" s="250"/>
      <c r="K13" s="248"/>
    </row>
    <row r="14" spans="2:11" s="1" customFormat="1" ht="12.75" customHeight="1">
      <c r="B14" s="251"/>
      <c r="C14" s="252"/>
      <c r="D14" s="252"/>
      <c r="E14" s="252"/>
      <c r="F14" s="252"/>
      <c r="G14" s="252"/>
      <c r="H14" s="252"/>
      <c r="I14" s="252"/>
      <c r="J14" s="252"/>
      <c r="K14" s="248"/>
    </row>
    <row r="15" spans="2:11" s="1" customFormat="1" ht="15" customHeight="1">
      <c r="B15" s="251"/>
      <c r="C15" s="252"/>
      <c r="D15" s="250" t="s">
        <v>430</v>
      </c>
      <c r="E15" s="250"/>
      <c r="F15" s="250"/>
      <c r="G15" s="250"/>
      <c r="H15" s="250"/>
      <c r="I15" s="250"/>
      <c r="J15" s="250"/>
      <c r="K15" s="248"/>
    </row>
    <row r="16" spans="2:11" s="1" customFormat="1" ht="15" customHeight="1">
      <c r="B16" s="251"/>
      <c r="C16" s="252"/>
      <c r="D16" s="250" t="s">
        <v>431</v>
      </c>
      <c r="E16" s="250"/>
      <c r="F16" s="250"/>
      <c r="G16" s="250"/>
      <c r="H16" s="250"/>
      <c r="I16" s="250"/>
      <c r="J16" s="250"/>
      <c r="K16" s="248"/>
    </row>
    <row r="17" spans="2:11" s="1" customFormat="1" ht="15" customHeight="1">
      <c r="B17" s="251"/>
      <c r="C17" s="252"/>
      <c r="D17" s="250" t="s">
        <v>432</v>
      </c>
      <c r="E17" s="250"/>
      <c r="F17" s="250"/>
      <c r="G17" s="250"/>
      <c r="H17" s="250"/>
      <c r="I17" s="250"/>
      <c r="J17" s="250"/>
      <c r="K17" s="248"/>
    </row>
    <row r="18" spans="2:11" s="1" customFormat="1" ht="15" customHeight="1">
      <c r="B18" s="251"/>
      <c r="C18" s="252"/>
      <c r="D18" s="252"/>
      <c r="E18" s="254" t="s">
        <v>78</v>
      </c>
      <c r="F18" s="250" t="s">
        <v>433</v>
      </c>
      <c r="G18" s="250"/>
      <c r="H18" s="250"/>
      <c r="I18" s="250"/>
      <c r="J18" s="250"/>
      <c r="K18" s="248"/>
    </row>
    <row r="19" spans="2:11" s="1" customFormat="1" ht="15" customHeight="1">
      <c r="B19" s="251"/>
      <c r="C19" s="252"/>
      <c r="D19" s="252"/>
      <c r="E19" s="254" t="s">
        <v>434</v>
      </c>
      <c r="F19" s="250" t="s">
        <v>435</v>
      </c>
      <c r="G19" s="250"/>
      <c r="H19" s="250"/>
      <c r="I19" s="250"/>
      <c r="J19" s="250"/>
      <c r="K19" s="248"/>
    </row>
    <row r="20" spans="2:11" s="1" customFormat="1" ht="15" customHeight="1">
      <c r="B20" s="251"/>
      <c r="C20" s="252"/>
      <c r="D20" s="252"/>
      <c r="E20" s="254" t="s">
        <v>436</v>
      </c>
      <c r="F20" s="250" t="s">
        <v>437</v>
      </c>
      <c r="G20" s="250"/>
      <c r="H20" s="250"/>
      <c r="I20" s="250"/>
      <c r="J20" s="250"/>
      <c r="K20" s="248"/>
    </row>
    <row r="21" spans="2:11" s="1" customFormat="1" ht="15" customHeight="1">
      <c r="B21" s="251"/>
      <c r="C21" s="252"/>
      <c r="D21" s="252"/>
      <c r="E21" s="254" t="s">
        <v>89</v>
      </c>
      <c r="F21" s="250" t="s">
        <v>90</v>
      </c>
      <c r="G21" s="250"/>
      <c r="H21" s="250"/>
      <c r="I21" s="250"/>
      <c r="J21" s="250"/>
      <c r="K21" s="248"/>
    </row>
    <row r="22" spans="2:11" s="1" customFormat="1" ht="15" customHeight="1">
      <c r="B22" s="251"/>
      <c r="C22" s="252"/>
      <c r="D22" s="252"/>
      <c r="E22" s="254" t="s">
        <v>438</v>
      </c>
      <c r="F22" s="250" t="s">
        <v>439</v>
      </c>
      <c r="G22" s="250"/>
      <c r="H22" s="250"/>
      <c r="I22" s="250"/>
      <c r="J22" s="250"/>
      <c r="K22" s="248"/>
    </row>
    <row r="23" spans="2:11" s="1" customFormat="1" ht="15" customHeight="1">
      <c r="B23" s="251"/>
      <c r="C23" s="252"/>
      <c r="D23" s="252"/>
      <c r="E23" s="254" t="s">
        <v>440</v>
      </c>
      <c r="F23" s="250" t="s">
        <v>441</v>
      </c>
      <c r="G23" s="250"/>
      <c r="H23" s="250"/>
      <c r="I23" s="250"/>
      <c r="J23" s="250"/>
      <c r="K23" s="248"/>
    </row>
    <row r="24" spans="2:11" s="1" customFormat="1" ht="12.75" customHeight="1">
      <c r="B24" s="251"/>
      <c r="C24" s="252"/>
      <c r="D24" s="252"/>
      <c r="E24" s="252"/>
      <c r="F24" s="252"/>
      <c r="G24" s="252"/>
      <c r="H24" s="252"/>
      <c r="I24" s="252"/>
      <c r="J24" s="252"/>
      <c r="K24" s="248"/>
    </row>
    <row r="25" spans="2:11" s="1" customFormat="1" ht="15" customHeight="1">
      <c r="B25" s="251"/>
      <c r="C25" s="250" t="s">
        <v>442</v>
      </c>
      <c r="D25" s="250"/>
      <c r="E25" s="250"/>
      <c r="F25" s="250"/>
      <c r="G25" s="250"/>
      <c r="H25" s="250"/>
      <c r="I25" s="250"/>
      <c r="J25" s="250"/>
      <c r="K25" s="248"/>
    </row>
    <row r="26" spans="2:11" s="1" customFormat="1" ht="15" customHeight="1">
      <c r="B26" s="251"/>
      <c r="C26" s="250" t="s">
        <v>443</v>
      </c>
      <c r="D26" s="250"/>
      <c r="E26" s="250"/>
      <c r="F26" s="250"/>
      <c r="G26" s="250"/>
      <c r="H26" s="250"/>
      <c r="I26" s="250"/>
      <c r="J26" s="250"/>
      <c r="K26" s="248"/>
    </row>
    <row r="27" spans="2:11" s="1" customFormat="1" ht="15" customHeight="1">
      <c r="B27" s="251"/>
      <c r="C27" s="250"/>
      <c r="D27" s="250" t="s">
        <v>444</v>
      </c>
      <c r="E27" s="250"/>
      <c r="F27" s="250"/>
      <c r="G27" s="250"/>
      <c r="H27" s="250"/>
      <c r="I27" s="250"/>
      <c r="J27" s="250"/>
      <c r="K27" s="248"/>
    </row>
    <row r="28" spans="2:11" s="1" customFormat="1" ht="15" customHeight="1">
      <c r="B28" s="251"/>
      <c r="C28" s="252"/>
      <c r="D28" s="250" t="s">
        <v>445</v>
      </c>
      <c r="E28" s="250"/>
      <c r="F28" s="250"/>
      <c r="G28" s="250"/>
      <c r="H28" s="250"/>
      <c r="I28" s="250"/>
      <c r="J28" s="250"/>
      <c r="K28" s="248"/>
    </row>
    <row r="29" spans="2:11" s="1" customFormat="1" ht="12.75" customHeight="1">
      <c r="B29" s="251"/>
      <c r="C29" s="252"/>
      <c r="D29" s="252"/>
      <c r="E29" s="252"/>
      <c r="F29" s="252"/>
      <c r="G29" s="252"/>
      <c r="H29" s="252"/>
      <c r="I29" s="252"/>
      <c r="J29" s="252"/>
      <c r="K29" s="248"/>
    </row>
    <row r="30" spans="2:11" s="1" customFormat="1" ht="15" customHeight="1">
      <c r="B30" s="251"/>
      <c r="C30" s="252"/>
      <c r="D30" s="250" t="s">
        <v>446</v>
      </c>
      <c r="E30" s="250"/>
      <c r="F30" s="250"/>
      <c r="G30" s="250"/>
      <c r="H30" s="250"/>
      <c r="I30" s="250"/>
      <c r="J30" s="250"/>
      <c r="K30" s="248"/>
    </row>
    <row r="31" spans="2:11" s="1" customFormat="1" ht="15" customHeight="1">
      <c r="B31" s="251"/>
      <c r="C31" s="252"/>
      <c r="D31" s="250" t="s">
        <v>447</v>
      </c>
      <c r="E31" s="250"/>
      <c r="F31" s="250"/>
      <c r="G31" s="250"/>
      <c r="H31" s="250"/>
      <c r="I31" s="250"/>
      <c r="J31" s="250"/>
      <c r="K31" s="248"/>
    </row>
    <row r="32" spans="2:11" s="1" customFormat="1" ht="12.75" customHeight="1">
      <c r="B32" s="251"/>
      <c r="C32" s="252"/>
      <c r="D32" s="252"/>
      <c r="E32" s="252"/>
      <c r="F32" s="252"/>
      <c r="G32" s="252"/>
      <c r="H32" s="252"/>
      <c r="I32" s="252"/>
      <c r="J32" s="252"/>
      <c r="K32" s="248"/>
    </row>
    <row r="33" spans="2:11" s="1" customFormat="1" ht="15" customHeight="1">
      <c r="B33" s="251"/>
      <c r="C33" s="252"/>
      <c r="D33" s="250" t="s">
        <v>448</v>
      </c>
      <c r="E33" s="250"/>
      <c r="F33" s="250"/>
      <c r="G33" s="250"/>
      <c r="H33" s="250"/>
      <c r="I33" s="250"/>
      <c r="J33" s="250"/>
      <c r="K33" s="248"/>
    </row>
    <row r="34" spans="2:11" s="1" customFormat="1" ht="15" customHeight="1">
      <c r="B34" s="251"/>
      <c r="C34" s="252"/>
      <c r="D34" s="250" t="s">
        <v>449</v>
      </c>
      <c r="E34" s="250"/>
      <c r="F34" s="250"/>
      <c r="G34" s="250"/>
      <c r="H34" s="250"/>
      <c r="I34" s="250"/>
      <c r="J34" s="250"/>
      <c r="K34" s="248"/>
    </row>
    <row r="35" spans="2:11" s="1" customFormat="1" ht="15" customHeight="1">
      <c r="B35" s="251"/>
      <c r="C35" s="252"/>
      <c r="D35" s="250" t="s">
        <v>450</v>
      </c>
      <c r="E35" s="250"/>
      <c r="F35" s="250"/>
      <c r="G35" s="250"/>
      <c r="H35" s="250"/>
      <c r="I35" s="250"/>
      <c r="J35" s="250"/>
      <c r="K35" s="248"/>
    </row>
    <row r="36" spans="2:11" s="1" customFormat="1" ht="15" customHeight="1">
      <c r="B36" s="251"/>
      <c r="C36" s="252"/>
      <c r="D36" s="250"/>
      <c r="E36" s="253" t="s">
        <v>102</v>
      </c>
      <c r="F36" s="250"/>
      <c r="G36" s="250" t="s">
        <v>451</v>
      </c>
      <c r="H36" s="250"/>
      <c r="I36" s="250"/>
      <c r="J36" s="250"/>
      <c r="K36" s="248"/>
    </row>
    <row r="37" spans="2:11" s="1" customFormat="1" ht="30.75" customHeight="1">
      <c r="B37" s="251"/>
      <c r="C37" s="252"/>
      <c r="D37" s="250"/>
      <c r="E37" s="253" t="s">
        <v>452</v>
      </c>
      <c r="F37" s="250"/>
      <c r="G37" s="250" t="s">
        <v>453</v>
      </c>
      <c r="H37" s="250"/>
      <c r="I37" s="250"/>
      <c r="J37" s="250"/>
      <c r="K37" s="248"/>
    </row>
    <row r="38" spans="2:11" s="1" customFormat="1" ht="15" customHeight="1">
      <c r="B38" s="251"/>
      <c r="C38" s="252"/>
      <c r="D38" s="250"/>
      <c r="E38" s="253" t="s">
        <v>52</v>
      </c>
      <c r="F38" s="250"/>
      <c r="G38" s="250" t="s">
        <v>454</v>
      </c>
      <c r="H38" s="250"/>
      <c r="I38" s="250"/>
      <c r="J38" s="250"/>
      <c r="K38" s="248"/>
    </row>
    <row r="39" spans="2:11" s="1" customFormat="1" ht="15" customHeight="1">
      <c r="B39" s="251"/>
      <c r="C39" s="252"/>
      <c r="D39" s="250"/>
      <c r="E39" s="253" t="s">
        <v>53</v>
      </c>
      <c r="F39" s="250"/>
      <c r="G39" s="250" t="s">
        <v>455</v>
      </c>
      <c r="H39" s="250"/>
      <c r="I39" s="250"/>
      <c r="J39" s="250"/>
      <c r="K39" s="248"/>
    </row>
    <row r="40" spans="2:11" s="1" customFormat="1" ht="15" customHeight="1">
      <c r="B40" s="251"/>
      <c r="C40" s="252"/>
      <c r="D40" s="250"/>
      <c r="E40" s="253" t="s">
        <v>103</v>
      </c>
      <c r="F40" s="250"/>
      <c r="G40" s="250" t="s">
        <v>456</v>
      </c>
      <c r="H40" s="250"/>
      <c r="I40" s="250"/>
      <c r="J40" s="250"/>
      <c r="K40" s="248"/>
    </row>
    <row r="41" spans="2:11" s="1" customFormat="1" ht="15" customHeight="1">
      <c r="B41" s="251"/>
      <c r="C41" s="252"/>
      <c r="D41" s="250"/>
      <c r="E41" s="253" t="s">
        <v>104</v>
      </c>
      <c r="F41" s="250"/>
      <c r="G41" s="250" t="s">
        <v>457</v>
      </c>
      <c r="H41" s="250"/>
      <c r="I41" s="250"/>
      <c r="J41" s="250"/>
      <c r="K41" s="248"/>
    </row>
    <row r="42" spans="2:11" s="1" customFormat="1" ht="15" customHeight="1">
      <c r="B42" s="251"/>
      <c r="C42" s="252"/>
      <c r="D42" s="250"/>
      <c r="E42" s="253" t="s">
        <v>458</v>
      </c>
      <c r="F42" s="250"/>
      <c r="G42" s="250" t="s">
        <v>459</v>
      </c>
      <c r="H42" s="250"/>
      <c r="I42" s="250"/>
      <c r="J42" s="250"/>
      <c r="K42" s="248"/>
    </row>
    <row r="43" spans="2:11" s="1" customFormat="1" ht="15" customHeight="1">
      <c r="B43" s="251"/>
      <c r="C43" s="252"/>
      <c r="D43" s="250"/>
      <c r="E43" s="253"/>
      <c r="F43" s="250"/>
      <c r="G43" s="250" t="s">
        <v>460</v>
      </c>
      <c r="H43" s="250"/>
      <c r="I43" s="250"/>
      <c r="J43" s="250"/>
      <c r="K43" s="248"/>
    </row>
    <row r="44" spans="2:11" s="1" customFormat="1" ht="15" customHeight="1">
      <c r="B44" s="251"/>
      <c r="C44" s="252"/>
      <c r="D44" s="250"/>
      <c r="E44" s="253" t="s">
        <v>461</v>
      </c>
      <c r="F44" s="250"/>
      <c r="G44" s="250" t="s">
        <v>462</v>
      </c>
      <c r="H44" s="250"/>
      <c r="I44" s="250"/>
      <c r="J44" s="250"/>
      <c r="K44" s="248"/>
    </row>
    <row r="45" spans="2:11" s="1" customFormat="1" ht="15" customHeight="1">
      <c r="B45" s="251"/>
      <c r="C45" s="252"/>
      <c r="D45" s="250"/>
      <c r="E45" s="253" t="s">
        <v>106</v>
      </c>
      <c r="F45" s="250"/>
      <c r="G45" s="250" t="s">
        <v>463</v>
      </c>
      <c r="H45" s="250"/>
      <c r="I45" s="250"/>
      <c r="J45" s="250"/>
      <c r="K45" s="248"/>
    </row>
    <row r="46" spans="2:11" s="1" customFormat="1" ht="12.75" customHeight="1">
      <c r="B46" s="251"/>
      <c r="C46" s="252"/>
      <c r="D46" s="250"/>
      <c r="E46" s="250"/>
      <c r="F46" s="250"/>
      <c r="G46" s="250"/>
      <c r="H46" s="250"/>
      <c r="I46" s="250"/>
      <c r="J46" s="250"/>
      <c r="K46" s="248"/>
    </row>
    <row r="47" spans="2:11" s="1" customFormat="1" ht="15" customHeight="1">
      <c r="B47" s="251"/>
      <c r="C47" s="252"/>
      <c r="D47" s="250" t="s">
        <v>464</v>
      </c>
      <c r="E47" s="250"/>
      <c r="F47" s="250"/>
      <c r="G47" s="250"/>
      <c r="H47" s="250"/>
      <c r="I47" s="250"/>
      <c r="J47" s="250"/>
      <c r="K47" s="248"/>
    </row>
    <row r="48" spans="2:11" s="1" customFormat="1" ht="15" customHeight="1">
      <c r="B48" s="251"/>
      <c r="C48" s="252"/>
      <c r="D48" s="252"/>
      <c r="E48" s="250" t="s">
        <v>465</v>
      </c>
      <c r="F48" s="250"/>
      <c r="G48" s="250"/>
      <c r="H48" s="250"/>
      <c r="I48" s="250"/>
      <c r="J48" s="250"/>
      <c r="K48" s="248"/>
    </row>
    <row r="49" spans="2:11" s="1" customFormat="1" ht="15" customHeight="1">
      <c r="B49" s="251"/>
      <c r="C49" s="252"/>
      <c r="D49" s="252"/>
      <c r="E49" s="250" t="s">
        <v>466</v>
      </c>
      <c r="F49" s="250"/>
      <c r="G49" s="250"/>
      <c r="H49" s="250"/>
      <c r="I49" s="250"/>
      <c r="J49" s="250"/>
      <c r="K49" s="248"/>
    </row>
    <row r="50" spans="2:11" s="1" customFormat="1" ht="15" customHeight="1">
      <c r="B50" s="251"/>
      <c r="C50" s="252"/>
      <c r="D50" s="252"/>
      <c r="E50" s="250" t="s">
        <v>467</v>
      </c>
      <c r="F50" s="250"/>
      <c r="G50" s="250"/>
      <c r="H50" s="250"/>
      <c r="I50" s="250"/>
      <c r="J50" s="250"/>
      <c r="K50" s="248"/>
    </row>
    <row r="51" spans="2:11" s="1" customFormat="1" ht="15" customHeight="1">
      <c r="B51" s="251"/>
      <c r="C51" s="252"/>
      <c r="D51" s="250" t="s">
        <v>468</v>
      </c>
      <c r="E51" s="250"/>
      <c r="F51" s="250"/>
      <c r="G51" s="250"/>
      <c r="H51" s="250"/>
      <c r="I51" s="250"/>
      <c r="J51" s="250"/>
      <c r="K51" s="248"/>
    </row>
    <row r="52" spans="2:11" s="1" customFormat="1" ht="25.5" customHeight="1">
      <c r="B52" s="246"/>
      <c r="C52" s="247" t="s">
        <v>469</v>
      </c>
      <c r="D52" s="247"/>
      <c r="E52" s="247"/>
      <c r="F52" s="247"/>
      <c r="G52" s="247"/>
      <c r="H52" s="247"/>
      <c r="I52" s="247"/>
      <c r="J52" s="247"/>
      <c r="K52" s="248"/>
    </row>
    <row r="53" spans="2:11" s="1" customFormat="1" ht="5.25" customHeight="1">
      <c r="B53" s="246"/>
      <c r="C53" s="249"/>
      <c r="D53" s="249"/>
      <c r="E53" s="249"/>
      <c r="F53" s="249"/>
      <c r="G53" s="249"/>
      <c r="H53" s="249"/>
      <c r="I53" s="249"/>
      <c r="J53" s="249"/>
      <c r="K53" s="248"/>
    </row>
    <row r="54" spans="2:11" s="1" customFormat="1" ht="15" customHeight="1">
      <c r="B54" s="246"/>
      <c r="C54" s="250" t="s">
        <v>470</v>
      </c>
      <c r="D54" s="250"/>
      <c r="E54" s="250"/>
      <c r="F54" s="250"/>
      <c r="G54" s="250"/>
      <c r="H54" s="250"/>
      <c r="I54" s="250"/>
      <c r="J54" s="250"/>
      <c r="K54" s="248"/>
    </row>
    <row r="55" spans="2:11" s="1" customFormat="1" ht="15" customHeight="1">
      <c r="B55" s="246"/>
      <c r="C55" s="250" t="s">
        <v>471</v>
      </c>
      <c r="D55" s="250"/>
      <c r="E55" s="250"/>
      <c r="F55" s="250"/>
      <c r="G55" s="250"/>
      <c r="H55" s="250"/>
      <c r="I55" s="250"/>
      <c r="J55" s="250"/>
      <c r="K55" s="248"/>
    </row>
    <row r="56" spans="2:11" s="1" customFormat="1" ht="12.75" customHeight="1">
      <c r="B56" s="246"/>
      <c r="C56" s="250"/>
      <c r="D56" s="250"/>
      <c r="E56" s="250"/>
      <c r="F56" s="250"/>
      <c r="G56" s="250"/>
      <c r="H56" s="250"/>
      <c r="I56" s="250"/>
      <c r="J56" s="250"/>
      <c r="K56" s="248"/>
    </row>
    <row r="57" spans="2:11" s="1" customFormat="1" ht="15" customHeight="1">
      <c r="B57" s="246"/>
      <c r="C57" s="250" t="s">
        <v>472</v>
      </c>
      <c r="D57" s="250"/>
      <c r="E57" s="250"/>
      <c r="F57" s="250"/>
      <c r="G57" s="250"/>
      <c r="H57" s="250"/>
      <c r="I57" s="250"/>
      <c r="J57" s="250"/>
      <c r="K57" s="248"/>
    </row>
    <row r="58" spans="2:11" s="1" customFormat="1" ht="15" customHeight="1">
      <c r="B58" s="246"/>
      <c r="C58" s="252"/>
      <c r="D58" s="250" t="s">
        <v>473</v>
      </c>
      <c r="E58" s="250"/>
      <c r="F58" s="250"/>
      <c r="G58" s="250"/>
      <c r="H58" s="250"/>
      <c r="I58" s="250"/>
      <c r="J58" s="250"/>
      <c r="K58" s="248"/>
    </row>
    <row r="59" spans="2:11" s="1" customFormat="1" ht="15" customHeight="1">
      <c r="B59" s="246"/>
      <c r="C59" s="252"/>
      <c r="D59" s="250" t="s">
        <v>474</v>
      </c>
      <c r="E59" s="250"/>
      <c r="F59" s="250"/>
      <c r="G59" s="250"/>
      <c r="H59" s="250"/>
      <c r="I59" s="250"/>
      <c r="J59" s="250"/>
      <c r="K59" s="248"/>
    </row>
    <row r="60" spans="2:11" s="1" customFormat="1" ht="15" customHeight="1">
      <c r="B60" s="246"/>
      <c r="C60" s="252"/>
      <c r="D60" s="250" t="s">
        <v>475</v>
      </c>
      <c r="E60" s="250"/>
      <c r="F60" s="250"/>
      <c r="G60" s="250"/>
      <c r="H60" s="250"/>
      <c r="I60" s="250"/>
      <c r="J60" s="250"/>
      <c r="K60" s="248"/>
    </row>
    <row r="61" spans="2:11" s="1" customFormat="1" ht="15" customHeight="1">
      <c r="B61" s="246"/>
      <c r="C61" s="252"/>
      <c r="D61" s="250" t="s">
        <v>476</v>
      </c>
      <c r="E61" s="250"/>
      <c r="F61" s="250"/>
      <c r="G61" s="250"/>
      <c r="H61" s="250"/>
      <c r="I61" s="250"/>
      <c r="J61" s="250"/>
      <c r="K61" s="248"/>
    </row>
    <row r="62" spans="2:11" s="1" customFormat="1" ht="15" customHeight="1">
      <c r="B62" s="246"/>
      <c r="C62" s="252"/>
      <c r="D62" s="255" t="s">
        <v>477</v>
      </c>
      <c r="E62" s="255"/>
      <c r="F62" s="255"/>
      <c r="G62" s="255"/>
      <c r="H62" s="255"/>
      <c r="I62" s="255"/>
      <c r="J62" s="255"/>
      <c r="K62" s="248"/>
    </row>
    <row r="63" spans="2:11" s="1" customFormat="1" ht="15" customHeight="1">
      <c r="B63" s="246"/>
      <c r="C63" s="252"/>
      <c r="D63" s="250" t="s">
        <v>478</v>
      </c>
      <c r="E63" s="250"/>
      <c r="F63" s="250"/>
      <c r="G63" s="250"/>
      <c r="H63" s="250"/>
      <c r="I63" s="250"/>
      <c r="J63" s="250"/>
      <c r="K63" s="248"/>
    </row>
    <row r="64" spans="2:11" s="1" customFormat="1" ht="12.75" customHeight="1">
      <c r="B64" s="246"/>
      <c r="C64" s="252"/>
      <c r="D64" s="252"/>
      <c r="E64" s="256"/>
      <c r="F64" s="252"/>
      <c r="G64" s="252"/>
      <c r="H64" s="252"/>
      <c r="I64" s="252"/>
      <c r="J64" s="252"/>
      <c r="K64" s="248"/>
    </row>
    <row r="65" spans="2:11" s="1" customFormat="1" ht="15" customHeight="1">
      <c r="B65" s="246"/>
      <c r="C65" s="252"/>
      <c r="D65" s="250" t="s">
        <v>479</v>
      </c>
      <c r="E65" s="250"/>
      <c r="F65" s="250"/>
      <c r="G65" s="250"/>
      <c r="H65" s="250"/>
      <c r="I65" s="250"/>
      <c r="J65" s="250"/>
      <c r="K65" s="248"/>
    </row>
    <row r="66" spans="2:11" s="1" customFormat="1" ht="15" customHeight="1">
      <c r="B66" s="246"/>
      <c r="C66" s="252"/>
      <c r="D66" s="255" t="s">
        <v>480</v>
      </c>
      <c r="E66" s="255"/>
      <c r="F66" s="255"/>
      <c r="G66" s="255"/>
      <c r="H66" s="255"/>
      <c r="I66" s="255"/>
      <c r="J66" s="255"/>
      <c r="K66" s="248"/>
    </row>
    <row r="67" spans="2:11" s="1" customFormat="1" ht="15" customHeight="1">
      <c r="B67" s="246"/>
      <c r="C67" s="252"/>
      <c r="D67" s="250" t="s">
        <v>481</v>
      </c>
      <c r="E67" s="250"/>
      <c r="F67" s="250"/>
      <c r="G67" s="250"/>
      <c r="H67" s="250"/>
      <c r="I67" s="250"/>
      <c r="J67" s="250"/>
      <c r="K67" s="248"/>
    </row>
    <row r="68" spans="2:11" s="1" customFormat="1" ht="15" customHeight="1">
      <c r="B68" s="246"/>
      <c r="C68" s="252"/>
      <c r="D68" s="250" t="s">
        <v>482</v>
      </c>
      <c r="E68" s="250"/>
      <c r="F68" s="250"/>
      <c r="G68" s="250"/>
      <c r="H68" s="250"/>
      <c r="I68" s="250"/>
      <c r="J68" s="250"/>
      <c r="K68" s="248"/>
    </row>
    <row r="69" spans="2:11" s="1" customFormat="1" ht="15" customHeight="1">
      <c r="B69" s="246"/>
      <c r="C69" s="252"/>
      <c r="D69" s="250" t="s">
        <v>483</v>
      </c>
      <c r="E69" s="250"/>
      <c r="F69" s="250"/>
      <c r="G69" s="250"/>
      <c r="H69" s="250"/>
      <c r="I69" s="250"/>
      <c r="J69" s="250"/>
      <c r="K69" s="248"/>
    </row>
    <row r="70" spans="2:11" s="1" customFormat="1" ht="15" customHeight="1">
      <c r="B70" s="246"/>
      <c r="C70" s="252"/>
      <c r="D70" s="250" t="s">
        <v>484</v>
      </c>
      <c r="E70" s="250"/>
      <c r="F70" s="250"/>
      <c r="G70" s="250"/>
      <c r="H70" s="250"/>
      <c r="I70" s="250"/>
      <c r="J70" s="250"/>
      <c r="K70" s="248"/>
    </row>
    <row r="71" spans="2:11" s="1" customFormat="1" ht="12.75" customHeight="1">
      <c r="B71" s="257"/>
      <c r="C71" s="258"/>
      <c r="D71" s="258"/>
      <c r="E71" s="258"/>
      <c r="F71" s="258"/>
      <c r="G71" s="258"/>
      <c r="H71" s="258"/>
      <c r="I71" s="258"/>
      <c r="J71" s="258"/>
      <c r="K71" s="259"/>
    </row>
    <row r="72" spans="2:11" s="1" customFormat="1" ht="18.75" customHeight="1">
      <c r="B72" s="260"/>
      <c r="C72" s="260"/>
      <c r="D72" s="260"/>
      <c r="E72" s="260"/>
      <c r="F72" s="260"/>
      <c r="G72" s="260"/>
      <c r="H72" s="260"/>
      <c r="I72" s="260"/>
      <c r="J72" s="260"/>
      <c r="K72" s="261"/>
    </row>
    <row r="73" spans="2:11" s="1" customFormat="1" ht="18.75" customHeight="1">
      <c r="B73" s="261"/>
      <c r="C73" s="261"/>
      <c r="D73" s="261"/>
      <c r="E73" s="261"/>
      <c r="F73" s="261"/>
      <c r="G73" s="261"/>
      <c r="H73" s="261"/>
      <c r="I73" s="261"/>
      <c r="J73" s="261"/>
      <c r="K73" s="261"/>
    </row>
    <row r="74" spans="2:11" s="1" customFormat="1" ht="7.5" customHeight="1">
      <c r="B74" s="262"/>
      <c r="C74" s="263"/>
      <c r="D74" s="263"/>
      <c r="E74" s="263"/>
      <c r="F74" s="263"/>
      <c r="G74" s="263"/>
      <c r="H74" s="263"/>
      <c r="I74" s="263"/>
      <c r="J74" s="263"/>
      <c r="K74" s="264"/>
    </row>
    <row r="75" spans="2:11" s="1" customFormat="1" ht="45" customHeight="1">
      <c r="B75" s="265"/>
      <c r="C75" s="266" t="s">
        <v>485</v>
      </c>
      <c r="D75" s="266"/>
      <c r="E75" s="266"/>
      <c r="F75" s="266"/>
      <c r="G75" s="266"/>
      <c r="H75" s="266"/>
      <c r="I75" s="266"/>
      <c r="J75" s="266"/>
      <c r="K75" s="267"/>
    </row>
    <row r="76" spans="2:11" s="1" customFormat="1" ht="17.25" customHeight="1">
      <c r="B76" s="265"/>
      <c r="C76" s="268" t="s">
        <v>486</v>
      </c>
      <c r="D76" s="268"/>
      <c r="E76" s="268"/>
      <c r="F76" s="268" t="s">
        <v>487</v>
      </c>
      <c r="G76" s="269"/>
      <c r="H76" s="268" t="s">
        <v>53</v>
      </c>
      <c r="I76" s="268" t="s">
        <v>56</v>
      </c>
      <c r="J76" s="268" t="s">
        <v>488</v>
      </c>
      <c r="K76" s="267"/>
    </row>
    <row r="77" spans="2:11" s="1" customFormat="1" ht="17.25" customHeight="1">
      <c r="B77" s="265"/>
      <c r="C77" s="270" t="s">
        <v>489</v>
      </c>
      <c r="D77" s="270"/>
      <c r="E77" s="270"/>
      <c r="F77" s="271" t="s">
        <v>490</v>
      </c>
      <c r="G77" s="272"/>
      <c r="H77" s="270"/>
      <c r="I77" s="270"/>
      <c r="J77" s="270" t="s">
        <v>491</v>
      </c>
      <c r="K77" s="267"/>
    </row>
    <row r="78" spans="2:11" s="1" customFormat="1" ht="5.25" customHeight="1">
      <c r="B78" s="265"/>
      <c r="C78" s="273"/>
      <c r="D78" s="273"/>
      <c r="E78" s="273"/>
      <c r="F78" s="273"/>
      <c r="G78" s="274"/>
      <c r="H78" s="273"/>
      <c r="I78" s="273"/>
      <c r="J78" s="273"/>
      <c r="K78" s="267"/>
    </row>
    <row r="79" spans="2:11" s="1" customFormat="1" ht="15" customHeight="1">
      <c r="B79" s="265"/>
      <c r="C79" s="253" t="s">
        <v>52</v>
      </c>
      <c r="D79" s="275"/>
      <c r="E79" s="275"/>
      <c r="F79" s="276" t="s">
        <v>492</v>
      </c>
      <c r="G79" s="277"/>
      <c r="H79" s="253" t="s">
        <v>493</v>
      </c>
      <c r="I79" s="253" t="s">
        <v>494</v>
      </c>
      <c r="J79" s="253">
        <v>20</v>
      </c>
      <c r="K79" s="267"/>
    </row>
    <row r="80" spans="2:11" s="1" customFormat="1" ht="15" customHeight="1">
      <c r="B80" s="265"/>
      <c r="C80" s="253" t="s">
        <v>495</v>
      </c>
      <c r="D80" s="253"/>
      <c r="E80" s="253"/>
      <c r="F80" s="276" t="s">
        <v>492</v>
      </c>
      <c r="G80" s="277"/>
      <c r="H80" s="253" t="s">
        <v>496</v>
      </c>
      <c r="I80" s="253" t="s">
        <v>494</v>
      </c>
      <c r="J80" s="253">
        <v>120</v>
      </c>
      <c r="K80" s="267"/>
    </row>
    <row r="81" spans="2:11" s="1" customFormat="1" ht="15" customHeight="1">
      <c r="B81" s="278"/>
      <c r="C81" s="253" t="s">
        <v>497</v>
      </c>
      <c r="D81" s="253"/>
      <c r="E81" s="253"/>
      <c r="F81" s="276" t="s">
        <v>498</v>
      </c>
      <c r="G81" s="277"/>
      <c r="H81" s="253" t="s">
        <v>499</v>
      </c>
      <c r="I81" s="253" t="s">
        <v>494</v>
      </c>
      <c r="J81" s="253">
        <v>50</v>
      </c>
      <c r="K81" s="267"/>
    </row>
    <row r="82" spans="2:11" s="1" customFormat="1" ht="15" customHeight="1">
      <c r="B82" s="278"/>
      <c r="C82" s="253" t="s">
        <v>500</v>
      </c>
      <c r="D82" s="253"/>
      <c r="E82" s="253"/>
      <c r="F82" s="276" t="s">
        <v>492</v>
      </c>
      <c r="G82" s="277"/>
      <c r="H82" s="253" t="s">
        <v>501</v>
      </c>
      <c r="I82" s="253" t="s">
        <v>502</v>
      </c>
      <c r="J82" s="253"/>
      <c r="K82" s="267"/>
    </row>
    <row r="83" spans="2:11" s="1" customFormat="1" ht="15" customHeight="1">
      <c r="B83" s="278"/>
      <c r="C83" s="279" t="s">
        <v>503</v>
      </c>
      <c r="D83" s="279"/>
      <c r="E83" s="279"/>
      <c r="F83" s="280" t="s">
        <v>498</v>
      </c>
      <c r="G83" s="279"/>
      <c r="H83" s="279" t="s">
        <v>504</v>
      </c>
      <c r="I83" s="279" t="s">
        <v>494</v>
      </c>
      <c r="J83" s="279">
        <v>15</v>
      </c>
      <c r="K83" s="267"/>
    </row>
    <row r="84" spans="2:11" s="1" customFormat="1" ht="15" customHeight="1">
      <c r="B84" s="278"/>
      <c r="C84" s="279" t="s">
        <v>505</v>
      </c>
      <c r="D84" s="279"/>
      <c r="E84" s="279"/>
      <c r="F84" s="280" t="s">
        <v>498</v>
      </c>
      <c r="G84" s="279"/>
      <c r="H84" s="279" t="s">
        <v>506</v>
      </c>
      <c r="I84" s="279" t="s">
        <v>494</v>
      </c>
      <c r="J84" s="279">
        <v>15</v>
      </c>
      <c r="K84" s="267"/>
    </row>
    <row r="85" spans="2:11" s="1" customFormat="1" ht="15" customHeight="1">
      <c r="B85" s="278"/>
      <c r="C85" s="279" t="s">
        <v>507</v>
      </c>
      <c r="D85" s="279"/>
      <c r="E85" s="279"/>
      <c r="F85" s="280" t="s">
        <v>498</v>
      </c>
      <c r="G85" s="279"/>
      <c r="H85" s="279" t="s">
        <v>508</v>
      </c>
      <c r="I85" s="279" t="s">
        <v>494</v>
      </c>
      <c r="J85" s="279">
        <v>20</v>
      </c>
      <c r="K85" s="267"/>
    </row>
    <row r="86" spans="2:11" s="1" customFormat="1" ht="15" customHeight="1">
      <c r="B86" s="278"/>
      <c r="C86" s="279" t="s">
        <v>509</v>
      </c>
      <c r="D86" s="279"/>
      <c r="E86" s="279"/>
      <c r="F86" s="280" t="s">
        <v>498</v>
      </c>
      <c r="G86" s="279"/>
      <c r="H86" s="279" t="s">
        <v>510</v>
      </c>
      <c r="I86" s="279" t="s">
        <v>494</v>
      </c>
      <c r="J86" s="279">
        <v>20</v>
      </c>
      <c r="K86" s="267"/>
    </row>
    <row r="87" spans="2:11" s="1" customFormat="1" ht="15" customHeight="1">
      <c r="B87" s="278"/>
      <c r="C87" s="253" t="s">
        <v>511</v>
      </c>
      <c r="D87" s="253"/>
      <c r="E87" s="253"/>
      <c r="F87" s="276" t="s">
        <v>498</v>
      </c>
      <c r="G87" s="277"/>
      <c r="H87" s="253" t="s">
        <v>512</v>
      </c>
      <c r="I87" s="253" t="s">
        <v>494</v>
      </c>
      <c r="J87" s="253">
        <v>50</v>
      </c>
      <c r="K87" s="267"/>
    </row>
    <row r="88" spans="2:11" s="1" customFormat="1" ht="15" customHeight="1">
      <c r="B88" s="278"/>
      <c r="C88" s="253" t="s">
        <v>513</v>
      </c>
      <c r="D88" s="253"/>
      <c r="E88" s="253"/>
      <c r="F88" s="276" t="s">
        <v>498</v>
      </c>
      <c r="G88" s="277"/>
      <c r="H88" s="253" t="s">
        <v>514</v>
      </c>
      <c r="I88" s="253" t="s">
        <v>494</v>
      </c>
      <c r="J88" s="253">
        <v>20</v>
      </c>
      <c r="K88" s="267"/>
    </row>
    <row r="89" spans="2:11" s="1" customFormat="1" ht="15" customHeight="1">
      <c r="B89" s="278"/>
      <c r="C89" s="253" t="s">
        <v>515</v>
      </c>
      <c r="D89" s="253"/>
      <c r="E89" s="253"/>
      <c r="F89" s="276" t="s">
        <v>498</v>
      </c>
      <c r="G89" s="277"/>
      <c r="H89" s="253" t="s">
        <v>516</v>
      </c>
      <c r="I89" s="253" t="s">
        <v>494</v>
      </c>
      <c r="J89" s="253">
        <v>20</v>
      </c>
      <c r="K89" s="267"/>
    </row>
    <row r="90" spans="2:11" s="1" customFormat="1" ht="15" customHeight="1">
      <c r="B90" s="278"/>
      <c r="C90" s="253" t="s">
        <v>517</v>
      </c>
      <c r="D90" s="253"/>
      <c r="E90" s="253"/>
      <c r="F90" s="276" t="s">
        <v>498</v>
      </c>
      <c r="G90" s="277"/>
      <c r="H90" s="253" t="s">
        <v>518</v>
      </c>
      <c r="I90" s="253" t="s">
        <v>494</v>
      </c>
      <c r="J90" s="253">
        <v>50</v>
      </c>
      <c r="K90" s="267"/>
    </row>
    <row r="91" spans="2:11" s="1" customFormat="1" ht="15" customHeight="1">
      <c r="B91" s="278"/>
      <c r="C91" s="253" t="s">
        <v>519</v>
      </c>
      <c r="D91" s="253"/>
      <c r="E91" s="253"/>
      <c r="F91" s="276" t="s">
        <v>498</v>
      </c>
      <c r="G91" s="277"/>
      <c r="H91" s="253" t="s">
        <v>519</v>
      </c>
      <c r="I91" s="253" t="s">
        <v>494</v>
      </c>
      <c r="J91" s="253">
        <v>50</v>
      </c>
      <c r="K91" s="267"/>
    </row>
    <row r="92" spans="2:11" s="1" customFormat="1" ht="15" customHeight="1">
      <c r="B92" s="278"/>
      <c r="C92" s="253" t="s">
        <v>520</v>
      </c>
      <c r="D92" s="253"/>
      <c r="E92" s="253"/>
      <c r="F92" s="276" t="s">
        <v>498</v>
      </c>
      <c r="G92" s="277"/>
      <c r="H92" s="253" t="s">
        <v>521</v>
      </c>
      <c r="I92" s="253" t="s">
        <v>494</v>
      </c>
      <c r="J92" s="253">
        <v>255</v>
      </c>
      <c r="K92" s="267"/>
    </row>
    <row r="93" spans="2:11" s="1" customFormat="1" ht="15" customHeight="1">
      <c r="B93" s="278"/>
      <c r="C93" s="253" t="s">
        <v>522</v>
      </c>
      <c r="D93" s="253"/>
      <c r="E93" s="253"/>
      <c r="F93" s="276" t="s">
        <v>492</v>
      </c>
      <c r="G93" s="277"/>
      <c r="H93" s="253" t="s">
        <v>523</v>
      </c>
      <c r="I93" s="253" t="s">
        <v>524</v>
      </c>
      <c r="J93" s="253"/>
      <c r="K93" s="267"/>
    </row>
    <row r="94" spans="2:11" s="1" customFormat="1" ht="15" customHeight="1">
      <c r="B94" s="278"/>
      <c r="C94" s="253" t="s">
        <v>525</v>
      </c>
      <c r="D94" s="253"/>
      <c r="E94" s="253"/>
      <c r="F94" s="276" t="s">
        <v>492</v>
      </c>
      <c r="G94" s="277"/>
      <c r="H94" s="253" t="s">
        <v>526</v>
      </c>
      <c r="I94" s="253" t="s">
        <v>527</v>
      </c>
      <c r="J94" s="253"/>
      <c r="K94" s="267"/>
    </row>
    <row r="95" spans="2:11" s="1" customFormat="1" ht="15" customHeight="1">
      <c r="B95" s="278"/>
      <c r="C95" s="253" t="s">
        <v>528</v>
      </c>
      <c r="D95" s="253"/>
      <c r="E95" s="253"/>
      <c r="F95" s="276" t="s">
        <v>492</v>
      </c>
      <c r="G95" s="277"/>
      <c r="H95" s="253" t="s">
        <v>528</v>
      </c>
      <c r="I95" s="253" t="s">
        <v>527</v>
      </c>
      <c r="J95" s="253"/>
      <c r="K95" s="267"/>
    </row>
    <row r="96" spans="2:11" s="1" customFormat="1" ht="15" customHeight="1">
      <c r="B96" s="278"/>
      <c r="C96" s="253" t="s">
        <v>37</v>
      </c>
      <c r="D96" s="253"/>
      <c r="E96" s="253"/>
      <c r="F96" s="276" t="s">
        <v>492</v>
      </c>
      <c r="G96" s="277"/>
      <c r="H96" s="253" t="s">
        <v>529</v>
      </c>
      <c r="I96" s="253" t="s">
        <v>527</v>
      </c>
      <c r="J96" s="253"/>
      <c r="K96" s="267"/>
    </row>
    <row r="97" spans="2:11" s="1" customFormat="1" ht="15" customHeight="1">
      <c r="B97" s="278"/>
      <c r="C97" s="253" t="s">
        <v>47</v>
      </c>
      <c r="D97" s="253"/>
      <c r="E97" s="253"/>
      <c r="F97" s="276" t="s">
        <v>492</v>
      </c>
      <c r="G97" s="277"/>
      <c r="H97" s="253" t="s">
        <v>530</v>
      </c>
      <c r="I97" s="253" t="s">
        <v>527</v>
      </c>
      <c r="J97" s="253"/>
      <c r="K97" s="267"/>
    </row>
    <row r="98" spans="2:11" s="1" customFormat="1" ht="15" customHeight="1">
      <c r="B98" s="281"/>
      <c r="C98" s="282"/>
      <c r="D98" s="282"/>
      <c r="E98" s="282"/>
      <c r="F98" s="282"/>
      <c r="G98" s="282"/>
      <c r="H98" s="282"/>
      <c r="I98" s="282"/>
      <c r="J98" s="282"/>
      <c r="K98" s="283"/>
    </row>
    <row r="99" spans="2:11" s="1" customFormat="1" ht="18.75" customHeight="1">
      <c r="B99" s="284"/>
      <c r="C99" s="285"/>
      <c r="D99" s="285"/>
      <c r="E99" s="285"/>
      <c r="F99" s="285"/>
      <c r="G99" s="285"/>
      <c r="H99" s="285"/>
      <c r="I99" s="285"/>
      <c r="J99" s="285"/>
      <c r="K99" s="284"/>
    </row>
    <row r="100" spans="2:11" s="1" customFormat="1" ht="18.75" customHeight="1"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</row>
    <row r="101" spans="2:11" s="1" customFormat="1" ht="7.5" customHeight="1">
      <c r="B101" s="262"/>
      <c r="C101" s="263"/>
      <c r="D101" s="263"/>
      <c r="E101" s="263"/>
      <c r="F101" s="263"/>
      <c r="G101" s="263"/>
      <c r="H101" s="263"/>
      <c r="I101" s="263"/>
      <c r="J101" s="263"/>
      <c r="K101" s="264"/>
    </row>
    <row r="102" spans="2:11" s="1" customFormat="1" ht="45" customHeight="1">
      <c r="B102" s="265"/>
      <c r="C102" s="266" t="s">
        <v>531</v>
      </c>
      <c r="D102" s="266"/>
      <c r="E102" s="266"/>
      <c r="F102" s="266"/>
      <c r="G102" s="266"/>
      <c r="H102" s="266"/>
      <c r="I102" s="266"/>
      <c r="J102" s="266"/>
      <c r="K102" s="267"/>
    </row>
    <row r="103" spans="2:11" s="1" customFormat="1" ht="17.25" customHeight="1">
      <c r="B103" s="265"/>
      <c r="C103" s="268" t="s">
        <v>486</v>
      </c>
      <c r="D103" s="268"/>
      <c r="E103" s="268"/>
      <c r="F103" s="268" t="s">
        <v>487</v>
      </c>
      <c r="G103" s="269"/>
      <c r="H103" s="268" t="s">
        <v>53</v>
      </c>
      <c r="I103" s="268" t="s">
        <v>56</v>
      </c>
      <c r="J103" s="268" t="s">
        <v>488</v>
      </c>
      <c r="K103" s="267"/>
    </row>
    <row r="104" spans="2:11" s="1" customFormat="1" ht="17.25" customHeight="1">
      <c r="B104" s="265"/>
      <c r="C104" s="270" t="s">
        <v>489</v>
      </c>
      <c r="D104" s="270"/>
      <c r="E104" s="270"/>
      <c r="F104" s="271" t="s">
        <v>490</v>
      </c>
      <c r="G104" s="272"/>
      <c r="H104" s="270"/>
      <c r="I104" s="270"/>
      <c r="J104" s="270" t="s">
        <v>491</v>
      </c>
      <c r="K104" s="267"/>
    </row>
    <row r="105" spans="2:11" s="1" customFormat="1" ht="5.25" customHeight="1">
      <c r="B105" s="265"/>
      <c r="C105" s="268"/>
      <c r="D105" s="268"/>
      <c r="E105" s="268"/>
      <c r="F105" s="268"/>
      <c r="G105" s="286"/>
      <c r="H105" s="268"/>
      <c r="I105" s="268"/>
      <c r="J105" s="268"/>
      <c r="K105" s="267"/>
    </row>
    <row r="106" spans="2:11" s="1" customFormat="1" ht="15" customHeight="1">
      <c r="B106" s="265"/>
      <c r="C106" s="253" t="s">
        <v>52</v>
      </c>
      <c r="D106" s="275"/>
      <c r="E106" s="275"/>
      <c r="F106" s="276" t="s">
        <v>492</v>
      </c>
      <c r="G106" s="253"/>
      <c r="H106" s="253" t="s">
        <v>532</v>
      </c>
      <c r="I106" s="253" t="s">
        <v>494</v>
      </c>
      <c r="J106" s="253">
        <v>20</v>
      </c>
      <c r="K106" s="267"/>
    </row>
    <row r="107" spans="2:11" s="1" customFormat="1" ht="15" customHeight="1">
      <c r="B107" s="265"/>
      <c r="C107" s="253" t="s">
        <v>495</v>
      </c>
      <c r="D107" s="253"/>
      <c r="E107" s="253"/>
      <c r="F107" s="276" t="s">
        <v>492</v>
      </c>
      <c r="G107" s="253"/>
      <c r="H107" s="253" t="s">
        <v>532</v>
      </c>
      <c r="I107" s="253" t="s">
        <v>494</v>
      </c>
      <c r="J107" s="253">
        <v>120</v>
      </c>
      <c r="K107" s="267"/>
    </row>
    <row r="108" spans="2:11" s="1" customFormat="1" ht="15" customHeight="1">
      <c r="B108" s="278"/>
      <c r="C108" s="253" t="s">
        <v>497</v>
      </c>
      <c r="D108" s="253"/>
      <c r="E108" s="253"/>
      <c r="F108" s="276" t="s">
        <v>498</v>
      </c>
      <c r="G108" s="253"/>
      <c r="H108" s="253" t="s">
        <v>532</v>
      </c>
      <c r="I108" s="253" t="s">
        <v>494</v>
      </c>
      <c r="J108" s="253">
        <v>50</v>
      </c>
      <c r="K108" s="267"/>
    </row>
    <row r="109" spans="2:11" s="1" customFormat="1" ht="15" customHeight="1">
      <c r="B109" s="278"/>
      <c r="C109" s="253" t="s">
        <v>500</v>
      </c>
      <c r="D109" s="253"/>
      <c r="E109" s="253"/>
      <c r="F109" s="276" t="s">
        <v>492</v>
      </c>
      <c r="G109" s="253"/>
      <c r="H109" s="253" t="s">
        <v>532</v>
      </c>
      <c r="I109" s="253" t="s">
        <v>502</v>
      </c>
      <c r="J109" s="253"/>
      <c r="K109" s="267"/>
    </row>
    <row r="110" spans="2:11" s="1" customFormat="1" ht="15" customHeight="1">
      <c r="B110" s="278"/>
      <c r="C110" s="253" t="s">
        <v>511</v>
      </c>
      <c r="D110" s="253"/>
      <c r="E110" s="253"/>
      <c r="F110" s="276" t="s">
        <v>498</v>
      </c>
      <c r="G110" s="253"/>
      <c r="H110" s="253" t="s">
        <v>532</v>
      </c>
      <c r="I110" s="253" t="s">
        <v>494</v>
      </c>
      <c r="J110" s="253">
        <v>50</v>
      </c>
      <c r="K110" s="267"/>
    </row>
    <row r="111" spans="2:11" s="1" customFormat="1" ht="15" customHeight="1">
      <c r="B111" s="278"/>
      <c r="C111" s="253" t="s">
        <v>519</v>
      </c>
      <c r="D111" s="253"/>
      <c r="E111" s="253"/>
      <c r="F111" s="276" t="s">
        <v>498</v>
      </c>
      <c r="G111" s="253"/>
      <c r="H111" s="253" t="s">
        <v>532</v>
      </c>
      <c r="I111" s="253" t="s">
        <v>494</v>
      </c>
      <c r="J111" s="253">
        <v>50</v>
      </c>
      <c r="K111" s="267"/>
    </row>
    <row r="112" spans="2:11" s="1" customFormat="1" ht="15" customHeight="1">
      <c r="B112" s="278"/>
      <c r="C112" s="253" t="s">
        <v>517</v>
      </c>
      <c r="D112" s="253"/>
      <c r="E112" s="253"/>
      <c r="F112" s="276" t="s">
        <v>498</v>
      </c>
      <c r="G112" s="253"/>
      <c r="H112" s="253" t="s">
        <v>532</v>
      </c>
      <c r="I112" s="253" t="s">
        <v>494</v>
      </c>
      <c r="J112" s="253">
        <v>50</v>
      </c>
      <c r="K112" s="267"/>
    </row>
    <row r="113" spans="2:11" s="1" customFormat="1" ht="15" customHeight="1">
      <c r="B113" s="278"/>
      <c r="C113" s="253" t="s">
        <v>52</v>
      </c>
      <c r="D113" s="253"/>
      <c r="E113" s="253"/>
      <c r="F113" s="276" t="s">
        <v>492</v>
      </c>
      <c r="G113" s="253"/>
      <c r="H113" s="253" t="s">
        <v>533</v>
      </c>
      <c r="I113" s="253" t="s">
        <v>494</v>
      </c>
      <c r="J113" s="253">
        <v>20</v>
      </c>
      <c r="K113" s="267"/>
    </row>
    <row r="114" spans="2:11" s="1" customFormat="1" ht="15" customHeight="1">
      <c r="B114" s="278"/>
      <c r="C114" s="253" t="s">
        <v>534</v>
      </c>
      <c r="D114" s="253"/>
      <c r="E114" s="253"/>
      <c r="F114" s="276" t="s">
        <v>492</v>
      </c>
      <c r="G114" s="253"/>
      <c r="H114" s="253" t="s">
        <v>535</v>
      </c>
      <c r="I114" s="253" t="s">
        <v>494</v>
      </c>
      <c r="J114" s="253">
        <v>120</v>
      </c>
      <c r="K114" s="267"/>
    </row>
    <row r="115" spans="2:11" s="1" customFormat="1" ht="15" customHeight="1">
      <c r="B115" s="278"/>
      <c r="C115" s="253" t="s">
        <v>37</v>
      </c>
      <c r="D115" s="253"/>
      <c r="E115" s="253"/>
      <c r="F115" s="276" t="s">
        <v>492</v>
      </c>
      <c r="G115" s="253"/>
      <c r="H115" s="253" t="s">
        <v>536</v>
      </c>
      <c r="I115" s="253" t="s">
        <v>527</v>
      </c>
      <c r="J115" s="253"/>
      <c r="K115" s="267"/>
    </row>
    <row r="116" spans="2:11" s="1" customFormat="1" ht="15" customHeight="1">
      <c r="B116" s="278"/>
      <c r="C116" s="253" t="s">
        <v>47</v>
      </c>
      <c r="D116" s="253"/>
      <c r="E116" s="253"/>
      <c r="F116" s="276" t="s">
        <v>492</v>
      </c>
      <c r="G116" s="253"/>
      <c r="H116" s="253" t="s">
        <v>537</v>
      </c>
      <c r="I116" s="253" t="s">
        <v>527</v>
      </c>
      <c r="J116" s="253"/>
      <c r="K116" s="267"/>
    </row>
    <row r="117" spans="2:11" s="1" customFormat="1" ht="15" customHeight="1">
      <c r="B117" s="278"/>
      <c r="C117" s="253" t="s">
        <v>56</v>
      </c>
      <c r="D117" s="253"/>
      <c r="E117" s="253"/>
      <c r="F117" s="276" t="s">
        <v>492</v>
      </c>
      <c r="G117" s="253"/>
      <c r="H117" s="253" t="s">
        <v>538</v>
      </c>
      <c r="I117" s="253" t="s">
        <v>539</v>
      </c>
      <c r="J117" s="253"/>
      <c r="K117" s="267"/>
    </row>
    <row r="118" spans="2:11" s="1" customFormat="1" ht="15" customHeight="1">
      <c r="B118" s="281"/>
      <c r="C118" s="287"/>
      <c r="D118" s="287"/>
      <c r="E118" s="287"/>
      <c r="F118" s="287"/>
      <c r="G118" s="287"/>
      <c r="H118" s="287"/>
      <c r="I118" s="287"/>
      <c r="J118" s="287"/>
      <c r="K118" s="283"/>
    </row>
    <row r="119" spans="2:11" s="1" customFormat="1" ht="18.75" customHeight="1">
      <c r="B119" s="288"/>
      <c r="C119" s="289"/>
      <c r="D119" s="289"/>
      <c r="E119" s="289"/>
      <c r="F119" s="290"/>
      <c r="G119" s="289"/>
      <c r="H119" s="289"/>
      <c r="I119" s="289"/>
      <c r="J119" s="289"/>
      <c r="K119" s="288"/>
    </row>
    <row r="120" spans="2:11" s="1" customFormat="1" ht="18.75" customHeight="1"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</row>
    <row r="121" spans="2:11" s="1" customFormat="1" ht="7.5" customHeight="1">
      <c r="B121" s="291"/>
      <c r="C121" s="292"/>
      <c r="D121" s="292"/>
      <c r="E121" s="292"/>
      <c r="F121" s="292"/>
      <c r="G121" s="292"/>
      <c r="H121" s="292"/>
      <c r="I121" s="292"/>
      <c r="J121" s="292"/>
      <c r="K121" s="293"/>
    </row>
    <row r="122" spans="2:11" s="1" customFormat="1" ht="45" customHeight="1">
      <c r="B122" s="294"/>
      <c r="C122" s="244" t="s">
        <v>540</v>
      </c>
      <c r="D122" s="244"/>
      <c r="E122" s="244"/>
      <c r="F122" s="244"/>
      <c r="G122" s="244"/>
      <c r="H122" s="244"/>
      <c r="I122" s="244"/>
      <c r="J122" s="244"/>
      <c r="K122" s="295"/>
    </row>
    <row r="123" spans="2:11" s="1" customFormat="1" ht="17.25" customHeight="1">
      <c r="B123" s="296"/>
      <c r="C123" s="268" t="s">
        <v>486</v>
      </c>
      <c r="D123" s="268"/>
      <c r="E123" s="268"/>
      <c r="F123" s="268" t="s">
        <v>487</v>
      </c>
      <c r="G123" s="269"/>
      <c r="H123" s="268" t="s">
        <v>53</v>
      </c>
      <c r="I123" s="268" t="s">
        <v>56</v>
      </c>
      <c r="J123" s="268" t="s">
        <v>488</v>
      </c>
      <c r="K123" s="297"/>
    </row>
    <row r="124" spans="2:11" s="1" customFormat="1" ht="17.25" customHeight="1">
      <c r="B124" s="296"/>
      <c r="C124" s="270" t="s">
        <v>489</v>
      </c>
      <c r="D124" s="270"/>
      <c r="E124" s="270"/>
      <c r="F124" s="271" t="s">
        <v>490</v>
      </c>
      <c r="G124" s="272"/>
      <c r="H124" s="270"/>
      <c r="I124" s="270"/>
      <c r="J124" s="270" t="s">
        <v>491</v>
      </c>
      <c r="K124" s="297"/>
    </row>
    <row r="125" spans="2:11" s="1" customFormat="1" ht="5.25" customHeight="1">
      <c r="B125" s="298"/>
      <c r="C125" s="273"/>
      <c r="D125" s="273"/>
      <c r="E125" s="273"/>
      <c r="F125" s="273"/>
      <c r="G125" s="299"/>
      <c r="H125" s="273"/>
      <c r="I125" s="273"/>
      <c r="J125" s="273"/>
      <c r="K125" s="300"/>
    </row>
    <row r="126" spans="2:11" s="1" customFormat="1" ht="15" customHeight="1">
      <c r="B126" s="298"/>
      <c r="C126" s="253" t="s">
        <v>495</v>
      </c>
      <c r="D126" s="275"/>
      <c r="E126" s="275"/>
      <c r="F126" s="276" t="s">
        <v>492</v>
      </c>
      <c r="G126" s="253"/>
      <c r="H126" s="253" t="s">
        <v>532</v>
      </c>
      <c r="I126" s="253" t="s">
        <v>494</v>
      </c>
      <c r="J126" s="253">
        <v>120</v>
      </c>
      <c r="K126" s="301"/>
    </row>
    <row r="127" spans="2:11" s="1" customFormat="1" ht="15" customHeight="1">
      <c r="B127" s="298"/>
      <c r="C127" s="253" t="s">
        <v>541</v>
      </c>
      <c r="D127" s="253"/>
      <c r="E127" s="253"/>
      <c r="F127" s="276" t="s">
        <v>492</v>
      </c>
      <c r="G127" s="253"/>
      <c r="H127" s="253" t="s">
        <v>542</v>
      </c>
      <c r="I127" s="253" t="s">
        <v>494</v>
      </c>
      <c r="J127" s="253" t="s">
        <v>543</v>
      </c>
      <c r="K127" s="301"/>
    </row>
    <row r="128" spans="2:11" s="1" customFormat="1" ht="15" customHeight="1">
      <c r="B128" s="298"/>
      <c r="C128" s="253" t="s">
        <v>440</v>
      </c>
      <c r="D128" s="253"/>
      <c r="E128" s="253"/>
      <c r="F128" s="276" t="s">
        <v>492</v>
      </c>
      <c r="G128" s="253"/>
      <c r="H128" s="253" t="s">
        <v>544</v>
      </c>
      <c r="I128" s="253" t="s">
        <v>494</v>
      </c>
      <c r="J128" s="253" t="s">
        <v>543</v>
      </c>
      <c r="K128" s="301"/>
    </row>
    <row r="129" spans="2:11" s="1" customFormat="1" ht="15" customHeight="1">
      <c r="B129" s="298"/>
      <c r="C129" s="253" t="s">
        <v>503</v>
      </c>
      <c r="D129" s="253"/>
      <c r="E129" s="253"/>
      <c r="F129" s="276" t="s">
        <v>498</v>
      </c>
      <c r="G129" s="253"/>
      <c r="H129" s="253" t="s">
        <v>504</v>
      </c>
      <c r="I129" s="253" t="s">
        <v>494</v>
      </c>
      <c r="J129" s="253">
        <v>15</v>
      </c>
      <c r="K129" s="301"/>
    </row>
    <row r="130" spans="2:11" s="1" customFormat="1" ht="15" customHeight="1">
      <c r="B130" s="298"/>
      <c r="C130" s="279" t="s">
        <v>505</v>
      </c>
      <c r="D130" s="279"/>
      <c r="E130" s="279"/>
      <c r="F130" s="280" t="s">
        <v>498</v>
      </c>
      <c r="G130" s="279"/>
      <c r="H130" s="279" t="s">
        <v>506</v>
      </c>
      <c r="I130" s="279" t="s">
        <v>494</v>
      </c>
      <c r="J130" s="279">
        <v>15</v>
      </c>
      <c r="K130" s="301"/>
    </row>
    <row r="131" spans="2:11" s="1" customFormat="1" ht="15" customHeight="1">
      <c r="B131" s="298"/>
      <c r="C131" s="279" t="s">
        <v>507</v>
      </c>
      <c r="D131" s="279"/>
      <c r="E131" s="279"/>
      <c r="F131" s="280" t="s">
        <v>498</v>
      </c>
      <c r="G131" s="279"/>
      <c r="H131" s="279" t="s">
        <v>508</v>
      </c>
      <c r="I131" s="279" t="s">
        <v>494</v>
      </c>
      <c r="J131" s="279">
        <v>20</v>
      </c>
      <c r="K131" s="301"/>
    </row>
    <row r="132" spans="2:11" s="1" customFormat="1" ht="15" customHeight="1">
      <c r="B132" s="298"/>
      <c r="C132" s="279" t="s">
        <v>509</v>
      </c>
      <c r="D132" s="279"/>
      <c r="E132" s="279"/>
      <c r="F132" s="280" t="s">
        <v>498</v>
      </c>
      <c r="G132" s="279"/>
      <c r="H132" s="279" t="s">
        <v>510</v>
      </c>
      <c r="I132" s="279" t="s">
        <v>494</v>
      </c>
      <c r="J132" s="279">
        <v>20</v>
      </c>
      <c r="K132" s="301"/>
    </row>
    <row r="133" spans="2:11" s="1" customFormat="1" ht="15" customHeight="1">
      <c r="B133" s="298"/>
      <c r="C133" s="253" t="s">
        <v>497</v>
      </c>
      <c r="D133" s="253"/>
      <c r="E133" s="253"/>
      <c r="F133" s="276" t="s">
        <v>498</v>
      </c>
      <c r="G133" s="253"/>
      <c r="H133" s="253" t="s">
        <v>532</v>
      </c>
      <c r="I133" s="253" t="s">
        <v>494</v>
      </c>
      <c r="J133" s="253">
        <v>50</v>
      </c>
      <c r="K133" s="301"/>
    </row>
    <row r="134" spans="2:11" s="1" customFormat="1" ht="15" customHeight="1">
      <c r="B134" s="298"/>
      <c r="C134" s="253" t="s">
        <v>511</v>
      </c>
      <c r="D134" s="253"/>
      <c r="E134" s="253"/>
      <c r="F134" s="276" t="s">
        <v>498</v>
      </c>
      <c r="G134" s="253"/>
      <c r="H134" s="253" t="s">
        <v>532</v>
      </c>
      <c r="I134" s="253" t="s">
        <v>494</v>
      </c>
      <c r="J134" s="253">
        <v>50</v>
      </c>
      <c r="K134" s="301"/>
    </row>
    <row r="135" spans="2:11" s="1" customFormat="1" ht="15" customHeight="1">
      <c r="B135" s="298"/>
      <c r="C135" s="253" t="s">
        <v>517</v>
      </c>
      <c r="D135" s="253"/>
      <c r="E135" s="253"/>
      <c r="F135" s="276" t="s">
        <v>498</v>
      </c>
      <c r="G135" s="253"/>
      <c r="H135" s="253" t="s">
        <v>532</v>
      </c>
      <c r="I135" s="253" t="s">
        <v>494</v>
      </c>
      <c r="J135" s="253">
        <v>50</v>
      </c>
      <c r="K135" s="301"/>
    </row>
    <row r="136" spans="2:11" s="1" customFormat="1" ht="15" customHeight="1">
      <c r="B136" s="298"/>
      <c r="C136" s="253" t="s">
        <v>519</v>
      </c>
      <c r="D136" s="253"/>
      <c r="E136" s="253"/>
      <c r="F136" s="276" t="s">
        <v>498</v>
      </c>
      <c r="G136" s="253"/>
      <c r="H136" s="253" t="s">
        <v>532</v>
      </c>
      <c r="I136" s="253" t="s">
        <v>494</v>
      </c>
      <c r="J136" s="253">
        <v>50</v>
      </c>
      <c r="K136" s="301"/>
    </row>
    <row r="137" spans="2:11" s="1" customFormat="1" ht="15" customHeight="1">
      <c r="B137" s="298"/>
      <c r="C137" s="253" t="s">
        <v>520</v>
      </c>
      <c r="D137" s="253"/>
      <c r="E137" s="253"/>
      <c r="F137" s="276" t="s">
        <v>498</v>
      </c>
      <c r="G137" s="253"/>
      <c r="H137" s="253" t="s">
        <v>545</v>
      </c>
      <c r="I137" s="253" t="s">
        <v>494</v>
      </c>
      <c r="J137" s="253">
        <v>255</v>
      </c>
      <c r="K137" s="301"/>
    </row>
    <row r="138" spans="2:11" s="1" customFormat="1" ht="15" customHeight="1">
      <c r="B138" s="298"/>
      <c r="C138" s="253" t="s">
        <v>522</v>
      </c>
      <c r="D138" s="253"/>
      <c r="E138" s="253"/>
      <c r="F138" s="276" t="s">
        <v>492</v>
      </c>
      <c r="G138" s="253"/>
      <c r="H138" s="253" t="s">
        <v>546</v>
      </c>
      <c r="I138" s="253" t="s">
        <v>524</v>
      </c>
      <c r="J138" s="253"/>
      <c r="K138" s="301"/>
    </row>
    <row r="139" spans="2:11" s="1" customFormat="1" ht="15" customHeight="1">
      <c r="B139" s="298"/>
      <c r="C139" s="253" t="s">
        <v>525</v>
      </c>
      <c r="D139" s="253"/>
      <c r="E139" s="253"/>
      <c r="F139" s="276" t="s">
        <v>492</v>
      </c>
      <c r="G139" s="253"/>
      <c r="H139" s="253" t="s">
        <v>547</v>
      </c>
      <c r="I139" s="253" t="s">
        <v>527</v>
      </c>
      <c r="J139" s="253"/>
      <c r="K139" s="301"/>
    </row>
    <row r="140" spans="2:11" s="1" customFormat="1" ht="15" customHeight="1">
      <c r="B140" s="298"/>
      <c r="C140" s="253" t="s">
        <v>528</v>
      </c>
      <c r="D140" s="253"/>
      <c r="E140" s="253"/>
      <c r="F140" s="276" t="s">
        <v>492</v>
      </c>
      <c r="G140" s="253"/>
      <c r="H140" s="253" t="s">
        <v>528</v>
      </c>
      <c r="I140" s="253" t="s">
        <v>527</v>
      </c>
      <c r="J140" s="253"/>
      <c r="K140" s="301"/>
    </row>
    <row r="141" spans="2:11" s="1" customFormat="1" ht="15" customHeight="1">
      <c r="B141" s="298"/>
      <c r="C141" s="253" t="s">
        <v>37</v>
      </c>
      <c r="D141" s="253"/>
      <c r="E141" s="253"/>
      <c r="F141" s="276" t="s">
        <v>492</v>
      </c>
      <c r="G141" s="253"/>
      <c r="H141" s="253" t="s">
        <v>548</v>
      </c>
      <c r="I141" s="253" t="s">
        <v>527</v>
      </c>
      <c r="J141" s="253"/>
      <c r="K141" s="301"/>
    </row>
    <row r="142" spans="2:11" s="1" customFormat="1" ht="15" customHeight="1">
      <c r="B142" s="298"/>
      <c r="C142" s="253" t="s">
        <v>549</v>
      </c>
      <c r="D142" s="253"/>
      <c r="E142" s="253"/>
      <c r="F142" s="276" t="s">
        <v>492</v>
      </c>
      <c r="G142" s="253"/>
      <c r="H142" s="253" t="s">
        <v>550</v>
      </c>
      <c r="I142" s="253" t="s">
        <v>527</v>
      </c>
      <c r="J142" s="253"/>
      <c r="K142" s="301"/>
    </row>
    <row r="143" spans="2:11" s="1" customFormat="1" ht="15" customHeight="1">
      <c r="B143" s="302"/>
      <c r="C143" s="303"/>
      <c r="D143" s="303"/>
      <c r="E143" s="303"/>
      <c r="F143" s="303"/>
      <c r="G143" s="303"/>
      <c r="H143" s="303"/>
      <c r="I143" s="303"/>
      <c r="J143" s="303"/>
      <c r="K143" s="304"/>
    </row>
    <row r="144" spans="2:11" s="1" customFormat="1" ht="18.75" customHeight="1">
      <c r="B144" s="289"/>
      <c r="C144" s="289"/>
      <c r="D144" s="289"/>
      <c r="E144" s="289"/>
      <c r="F144" s="290"/>
      <c r="G144" s="289"/>
      <c r="H144" s="289"/>
      <c r="I144" s="289"/>
      <c r="J144" s="289"/>
      <c r="K144" s="289"/>
    </row>
    <row r="145" spans="2:11" s="1" customFormat="1" ht="18.75" customHeight="1"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</row>
    <row r="146" spans="2:11" s="1" customFormat="1" ht="7.5" customHeight="1">
      <c r="B146" s="262"/>
      <c r="C146" s="263"/>
      <c r="D146" s="263"/>
      <c r="E146" s="263"/>
      <c r="F146" s="263"/>
      <c r="G146" s="263"/>
      <c r="H146" s="263"/>
      <c r="I146" s="263"/>
      <c r="J146" s="263"/>
      <c r="K146" s="264"/>
    </row>
    <row r="147" spans="2:11" s="1" customFormat="1" ht="45" customHeight="1">
      <c r="B147" s="265"/>
      <c r="C147" s="266" t="s">
        <v>551</v>
      </c>
      <c r="D147" s="266"/>
      <c r="E147" s="266"/>
      <c r="F147" s="266"/>
      <c r="G147" s="266"/>
      <c r="H147" s="266"/>
      <c r="I147" s="266"/>
      <c r="J147" s="266"/>
      <c r="K147" s="267"/>
    </row>
    <row r="148" spans="2:11" s="1" customFormat="1" ht="17.25" customHeight="1">
      <c r="B148" s="265"/>
      <c r="C148" s="268" t="s">
        <v>486</v>
      </c>
      <c r="D148" s="268"/>
      <c r="E148" s="268"/>
      <c r="F148" s="268" t="s">
        <v>487</v>
      </c>
      <c r="G148" s="269"/>
      <c r="H148" s="268" t="s">
        <v>53</v>
      </c>
      <c r="I148" s="268" t="s">
        <v>56</v>
      </c>
      <c r="J148" s="268" t="s">
        <v>488</v>
      </c>
      <c r="K148" s="267"/>
    </row>
    <row r="149" spans="2:11" s="1" customFormat="1" ht="17.25" customHeight="1">
      <c r="B149" s="265"/>
      <c r="C149" s="270" t="s">
        <v>489</v>
      </c>
      <c r="D149" s="270"/>
      <c r="E149" s="270"/>
      <c r="F149" s="271" t="s">
        <v>490</v>
      </c>
      <c r="G149" s="272"/>
      <c r="H149" s="270"/>
      <c r="I149" s="270"/>
      <c r="J149" s="270" t="s">
        <v>491</v>
      </c>
      <c r="K149" s="267"/>
    </row>
    <row r="150" spans="2:11" s="1" customFormat="1" ht="5.25" customHeight="1">
      <c r="B150" s="278"/>
      <c r="C150" s="273"/>
      <c r="D150" s="273"/>
      <c r="E150" s="273"/>
      <c r="F150" s="273"/>
      <c r="G150" s="274"/>
      <c r="H150" s="273"/>
      <c r="I150" s="273"/>
      <c r="J150" s="273"/>
      <c r="K150" s="301"/>
    </row>
    <row r="151" spans="2:11" s="1" customFormat="1" ht="15" customHeight="1">
      <c r="B151" s="278"/>
      <c r="C151" s="305" t="s">
        <v>495</v>
      </c>
      <c r="D151" s="253"/>
      <c r="E151" s="253"/>
      <c r="F151" s="306" t="s">
        <v>492</v>
      </c>
      <c r="G151" s="253"/>
      <c r="H151" s="305" t="s">
        <v>532</v>
      </c>
      <c r="I151" s="305" t="s">
        <v>494</v>
      </c>
      <c r="J151" s="305">
        <v>120</v>
      </c>
      <c r="K151" s="301"/>
    </row>
    <row r="152" spans="2:11" s="1" customFormat="1" ht="15" customHeight="1">
      <c r="B152" s="278"/>
      <c r="C152" s="305" t="s">
        <v>541</v>
      </c>
      <c r="D152" s="253"/>
      <c r="E152" s="253"/>
      <c r="F152" s="306" t="s">
        <v>492</v>
      </c>
      <c r="G152" s="253"/>
      <c r="H152" s="305" t="s">
        <v>552</v>
      </c>
      <c r="I152" s="305" t="s">
        <v>494</v>
      </c>
      <c r="J152" s="305" t="s">
        <v>543</v>
      </c>
      <c r="K152" s="301"/>
    </row>
    <row r="153" spans="2:11" s="1" customFormat="1" ht="15" customHeight="1">
      <c r="B153" s="278"/>
      <c r="C153" s="305" t="s">
        <v>440</v>
      </c>
      <c r="D153" s="253"/>
      <c r="E153" s="253"/>
      <c r="F153" s="306" t="s">
        <v>492</v>
      </c>
      <c r="G153" s="253"/>
      <c r="H153" s="305" t="s">
        <v>553</v>
      </c>
      <c r="I153" s="305" t="s">
        <v>494</v>
      </c>
      <c r="J153" s="305" t="s">
        <v>543</v>
      </c>
      <c r="K153" s="301"/>
    </row>
    <row r="154" spans="2:11" s="1" customFormat="1" ht="15" customHeight="1">
      <c r="B154" s="278"/>
      <c r="C154" s="305" t="s">
        <v>497</v>
      </c>
      <c r="D154" s="253"/>
      <c r="E154" s="253"/>
      <c r="F154" s="306" t="s">
        <v>498</v>
      </c>
      <c r="G154" s="253"/>
      <c r="H154" s="305" t="s">
        <v>532</v>
      </c>
      <c r="I154" s="305" t="s">
        <v>494</v>
      </c>
      <c r="J154" s="305">
        <v>50</v>
      </c>
      <c r="K154" s="301"/>
    </row>
    <row r="155" spans="2:11" s="1" customFormat="1" ht="15" customHeight="1">
      <c r="B155" s="278"/>
      <c r="C155" s="305" t="s">
        <v>500</v>
      </c>
      <c r="D155" s="253"/>
      <c r="E155" s="253"/>
      <c r="F155" s="306" t="s">
        <v>492</v>
      </c>
      <c r="G155" s="253"/>
      <c r="H155" s="305" t="s">
        <v>532</v>
      </c>
      <c r="I155" s="305" t="s">
        <v>502</v>
      </c>
      <c r="J155" s="305"/>
      <c r="K155" s="301"/>
    </row>
    <row r="156" spans="2:11" s="1" customFormat="1" ht="15" customHeight="1">
      <c r="B156" s="278"/>
      <c r="C156" s="305" t="s">
        <v>511</v>
      </c>
      <c r="D156" s="253"/>
      <c r="E156" s="253"/>
      <c r="F156" s="306" t="s">
        <v>498</v>
      </c>
      <c r="G156" s="253"/>
      <c r="H156" s="305" t="s">
        <v>532</v>
      </c>
      <c r="I156" s="305" t="s">
        <v>494</v>
      </c>
      <c r="J156" s="305">
        <v>50</v>
      </c>
      <c r="K156" s="301"/>
    </row>
    <row r="157" spans="2:11" s="1" customFormat="1" ht="15" customHeight="1">
      <c r="B157" s="278"/>
      <c r="C157" s="305" t="s">
        <v>519</v>
      </c>
      <c r="D157" s="253"/>
      <c r="E157" s="253"/>
      <c r="F157" s="306" t="s">
        <v>498</v>
      </c>
      <c r="G157" s="253"/>
      <c r="H157" s="305" t="s">
        <v>532</v>
      </c>
      <c r="I157" s="305" t="s">
        <v>494</v>
      </c>
      <c r="J157" s="305">
        <v>50</v>
      </c>
      <c r="K157" s="301"/>
    </row>
    <row r="158" spans="2:11" s="1" customFormat="1" ht="15" customHeight="1">
      <c r="B158" s="278"/>
      <c r="C158" s="305" t="s">
        <v>517</v>
      </c>
      <c r="D158" s="253"/>
      <c r="E158" s="253"/>
      <c r="F158" s="306" t="s">
        <v>498</v>
      </c>
      <c r="G158" s="253"/>
      <c r="H158" s="305" t="s">
        <v>532</v>
      </c>
      <c r="I158" s="305" t="s">
        <v>494</v>
      </c>
      <c r="J158" s="305">
        <v>50</v>
      </c>
      <c r="K158" s="301"/>
    </row>
    <row r="159" spans="2:11" s="1" customFormat="1" ht="15" customHeight="1">
      <c r="B159" s="278"/>
      <c r="C159" s="305" t="s">
        <v>96</v>
      </c>
      <c r="D159" s="253"/>
      <c r="E159" s="253"/>
      <c r="F159" s="306" t="s">
        <v>492</v>
      </c>
      <c r="G159" s="253"/>
      <c r="H159" s="305" t="s">
        <v>554</v>
      </c>
      <c r="I159" s="305" t="s">
        <v>494</v>
      </c>
      <c r="J159" s="305" t="s">
        <v>555</v>
      </c>
      <c r="K159" s="301"/>
    </row>
    <row r="160" spans="2:11" s="1" customFormat="1" ht="15" customHeight="1">
      <c r="B160" s="278"/>
      <c r="C160" s="305" t="s">
        <v>556</v>
      </c>
      <c r="D160" s="253"/>
      <c r="E160" s="253"/>
      <c r="F160" s="306" t="s">
        <v>492</v>
      </c>
      <c r="G160" s="253"/>
      <c r="H160" s="305" t="s">
        <v>557</v>
      </c>
      <c r="I160" s="305" t="s">
        <v>527</v>
      </c>
      <c r="J160" s="305"/>
      <c r="K160" s="301"/>
    </row>
    <row r="161" spans="2:11" s="1" customFormat="1" ht="15" customHeight="1">
      <c r="B161" s="307"/>
      <c r="C161" s="287"/>
      <c r="D161" s="287"/>
      <c r="E161" s="287"/>
      <c r="F161" s="287"/>
      <c r="G161" s="287"/>
      <c r="H161" s="287"/>
      <c r="I161" s="287"/>
      <c r="J161" s="287"/>
      <c r="K161" s="308"/>
    </row>
    <row r="162" spans="2:11" s="1" customFormat="1" ht="18.75" customHeight="1">
      <c r="B162" s="289"/>
      <c r="C162" s="299"/>
      <c r="D162" s="299"/>
      <c r="E162" s="299"/>
      <c r="F162" s="309"/>
      <c r="G162" s="299"/>
      <c r="H162" s="299"/>
      <c r="I162" s="299"/>
      <c r="J162" s="299"/>
      <c r="K162" s="289"/>
    </row>
    <row r="163" spans="2:11" s="1" customFormat="1" ht="18.75" customHeight="1"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</row>
    <row r="164" spans="2:11" s="1" customFormat="1" ht="7.5" customHeight="1">
      <c r="B164" s="240"/>
      <c r="C164" s="241"/>
      <c r="D164" s="241"/>
      <c r="E164" s="241"/>
      <c r="F164" s="241"/>
      <c r="G164" s="241"/>
      <c r="H164" s="241"/>
      <c r="I164" s="241"/>
      <c r="J164" s="241"/>
      <c r="K164" s="242"/>
    </row>
    <row r="165" spans="2:11" s="1" customFormat="1" ht="45" customHeight="1">
      <c r="B165" s="243"/>
      <c r="C165" s="244" t="s">
        <v>558</v>
      </c>
      <c r="D165" s="244"/>
      <c r="E165" s="244"/>
      <c r="F165" s="244"/>
      <c r="G165" s="244"/>
      <c r="H165" s="244"/>
      <c r="I165" s="244"/>
      <c r="J165" s="244"/>
      <c r="K165" s="245"/>
    </row>
    <row r="166" spans="2:11" s="1" customFormat="1" ht="17.25" customHeight="1">
      <c r="B166" s="243"/>
      <c r="C166" s="268" t="s">
        <v>486</v>
      </c>
      <c r="D166" s="268"/>
      <c r="E166" s="268"/>
      <c r="F166" s="268" t="s">
        <v>487</v>
      </c>
      <c r="G166" s="310"/>
      <c r="H166" s="311" t="s">
        <v>53</v>
      </c>
      <c r="I166" s="311" t="s">
        <v>56</v>
      </c>
      <c r="J166" s="268" t="s">
        <v>488</v>
      </c>
      <c r="K166" s="245"/>
    </row>
    <row r="167" spans="2:11" s="1" customFormat="1" ht="17.25" customHeight="1">
      <c r="B167" s="246"/>
      <c r="C167" s="270" t="s">
        <v>489</v>
      </c>
      <c r="D167" s="270"/>
      <c r="E167" s="270"/>
      <c r="F167" s="271" t="s">
        <v>490</v>
      </c>
      <c r="G167" s="312"/>
      <c r="H167" s="313"/>
      <c r="I167" s="313"/>
      <c r="J167" s="270" t="s">
        <v>491</v>
      </c>
      <c r="K167" s="248"/>
    </row>
    <row r="168" spans="2:11" s="1" customFormat="1" ht="5.25" customHeight="1">
      <c r="B168" s="278"/>
      <c r="C168" s="273"/>
      <c r="D168" s="273"/>
      <c r="E168" s="273"/>
      <c r="F168" s="273"/>
      <c r="G168" s="274"/>
      <c r="H168" s="273"/>
      <c r="I168" s="273"/>
      <c r="J168" s="273"/>
      <c r="K168" s="301"/>
    </row>
    <row r="169" spans="2:11" s="1" customFormat="1" ht="15" customHeight="1">
      <c r="B169" s="278"/>
      <c r="C169" s="253" t="s">
        <v>495</v>
      </c>
      <c r="D169" s="253"/>
      <c r="E169" s="253"/>
      <c r="F169" s="276" t="s">
        <v>492</v>
      </c>
      <c r="G169" s="253"/>
      <c r="H169" s="253" t="s">
        <v>532</v>
      </c>
      <c r="I169" s="253" t="s">
        <v>494</v>
      </c>
      <c r="J169" s="253">
        <v>120</v>
      </c>
      <c r="K169" s="301"/>
    </row>
    <row r="170" spans="2:11" s="1" customFormat="1" ht="15" customHeight="1">
      <c r="B170" s="278"/>
      <c r="C170" s="253" t="s">
        <v>541</v>
      </c>
      <c r="D170" s="253"/>
      <c r="E170" s="253"/>
      <c r="F170" s="276" t="s">
        <v>492</v>
      </c>
      <c r="G170" s="253"/>
      <c r="H170" s="253" t="s">
        <v>542</v>
      </c>
      <c r="I170" s="253" t="s">
        <v>494</v>
      </c>
      <c r="J170" s="253" t="s">
        <v>543</v>
      </c>
      <c r="K170" s="301"/>
    </row>
    <row r="171" spans="2:11" s="1" customFormat="1" ht="15" customHeight="1">
      <c r="B171" s="278"/>
      <c r="C171" s="253" t="s">
        <v>440</v>
      </c>
      <c r="D171" s="253"/>
      <c r="E171" s="253"/>
      <c r="F171" s="276" t="s">
        <v>492</v>
      </c>
      <c r="G171" s="253"/>
      <c r="H171" s="253" t="s">
        <v>559</v>
      </c>
      <c r="I171" s="253" t="s">
        <v>494</v>
      </c>
      <c r="J171" s="253" t="s">
        <v>543</v>
      </c>
      <c r="K171" s="301"/>
    </row>
    <row r="172" spans="2:11" s="1" customFormat="1" ht="15" customHeight="1">
      <c r="B172" s="278"/>
      <c r="C172" s="253" t="s">
        <v>497</v>
      </c>
      <c r="D172" s="253"/>
      <c r="E172" s="253"/>
      <c r="F172" s="276" t="s">
        <v>498</v>
      </c>
      <c r="G172" s="253"/>
      <c r="H172" s="253" t="s">
        <v>559</v>
      </c>
      <c r="I172" s="253" t="s">
        <v>494</v>
      </c>
      <c r="J172" s="253">
        <v>50</v>
      </c>
      <c r="K172" s="301"/>
    </row>
    <row r="173" spans="2:11" s="1" customFormat="1" ht="15" customHeight="1">
      <c r="B173" s="278"/>
      <c r="C173" s="253" t="s">
        <v>500</v>
      </c>
      <c r="D173" s="253"/>
      <c r="E173" s="253"/>
      <c r="F173" s="276" t="s">
        <v>492</v>
      </c>
      <c r="G173" s="253"/>
      <c r="H173" s="253" t="s">
        <v>559</v>
      </c>
      <c r="I173" s="253" t="s">
        <v>502</v>
      </c>
      <c r="J173" s="253"/>
      <c r="K173" s="301"/>
    </row>
    <row r="174" spans="2:11" s="1" customFormat="1" ht="15" customHeight="1">
      <c r="B174" s="278"/>
      <c r="C174" s="253" t="s">
        <v>511</v>
      </c>
      <c r="D174" s="253"/>
      <c r="E174" s="253"/>
      <c r="F174" s="276" t="s">
        <v>498</v>
      </c>
      <c r="G174" s="253"/>
      <c r="H174" s="253" t="s">
        <v>559</v>
      </c>
      <c r="I174" s="253" t="s">
        <v>494</v>
      </c>
      <c r="J174" s="253">
        <v>50</v>
      </c>
      <c r="K174" s="301"/>
    </row>
    <row r="175" spans="2:11" s="1" customFormat="1" ht="15" customHeight="1">
      <c r="B175" s="278"/>
      <c r="C175" s="253" t="s">
        <v>519</v>
      </c>
      <c r="D175" s="253"/>
      <c r="E175" s="253"/>
      <c r="F175" s="276" t="s">
        <v>498</v>
      </c>
      <c r="G175" s="253"/>
      <c r="H175" s="253" t="s">
        <v>559</v>
      </c>
      <c r="I175" s="253" t="s">
        <v>494</v>
      </c>
      <c r="J175" s="253">
        <v>50</v>
      </c>
      <c r="K175" s="301"/>
    </row>
    <row r="176" spans="2:11" s="1" customFormat="1" ht="15" customHeight="1">
      <c r="B176" s="278"/>
      <c r="C176" s="253" t="s">
        <v>517</v>
      </c>
      <c r="D176" s="253"/>
      <c r="E176" s="253"/>
      <c r="F176" s="276" t="s">
        <v>498</v>
      </c>
      <c r="G176" s="253"/>
      <c r="H176" s="253" t="s">
        <v>559</v>
      </c>
      <c r="I176" s="253" t="s">
        <v>494</v>
      </c>
      <c r="J176" s="253">
        <v>50</v>
      </c>
      <c r="K176" s="301"/>
    </row>
    <row r="177" spans="2:11" s="1" customFormat="1" ht="15" customHeight="1">
      <c r="B177" s="278"/>
      <c r="C177" s="253" t="s">
        <v>102</v>
      </c>
      <c r="D177" s="253"/>
      <c r="E177" s="253"/>
      <c r="F177" s="276" t="s">
        <v>492</v>
      </c>
      <c r="G177" s="253"/>
      <c r="H177" s="253" t="s">
        <v>560</v>
      </c>
      <c r="I177" s="253" t="s">
        <v>561</v>
      </c>
      <c r="J177" s="253"/>
      <c r="K177" s="301"/>
    </row>
    <row r="178" spans="2:11" s="1" customFormat="1" ht="15" customHeight="1">
      <c r="B178" s="278"/>
      <c r="C178" s="253" t="s">
        <v>56</v>
      </c>
      <c r="D178" s="253"/>
      <c r="E178" s="253"/>
      <c r="F178" s="276" t="s">
        <v>492</v>
      </c>
      <c r="G178" s="253"/>
      <c r="H178" s="253" t="s">
        <v>562</v>
      </c>
      <c r="I178" s="253" t="s">
        <v>563</v>
      </c>
      <c r="J178" s="253">
        <v>1</v>
      </c>
      <c r="K178" s="301"/>
    </row>
    <row r="179" spans="2:11" s="1" customFormat="1" ht="15" customHeight="1">
      <c r="B179" s="278"/>
      <c r="C179" s="253" t="s">
        <v>52</v>
      </c>
      <c r="D179" s="253"/>
      <c r="E179" s="253"/>
      <c r="F179" s="276" t="s">
        <v>492</v>
      </c>
      <c r="G179" s="253"/>
      <c r="H179" s="253" t="s">
        <v>564</v>
      </c>
      <c r="I179" s="253" t="s">
        <v>494</v>
      </c>
      <c r="J179" s="253">
        <v>20</v>
      </c>
      <c r="K179" s="301"/>
    </row>
    <row r="180" spans="2:11" s="1" customFormat="1" ht="15" customHeight="1">
      <c r="B180" s="278"/>
      <c r="C180" s="253" t="s">
        <v>53</v>
      </c>
      <c r="D180" s="253"/>
      <c r="E180" s="253"/>
      <c r="F180" s="276" t="s">
        <v>492</v>
      </c>
      <c r="G180" s="253"/>
      <c r="H180" s="253" t="s">
        <v>565</v>
      </c>
      <c r="I180" s="253" t="s">
        <v>494</v>
      </c>
      <c r="J180" s="253">
        <v>255</v>
      </c>
      <c r="K180" s="301"/>
    </row>
    <row r="181" spans="2:11" s="1" customFormat="1" ht="15" customHeight="1">
      <c r="B181" s="278"/>
      <c r="C181" s="253" t="s">
        <v>103</v>
      </c>
      <c r="D181" s="253"/>
      <c r="E181" s="253"/>
      <c r="F181" s="276" t="s">
        <v>492</v>
      </c>
      <c r="G181" s="253"/>
      <c r="H181" s="253" t="s">
        <v>456</v>
      </c>
      <c r="I181" s="253" t="s">
        <v>494</v>
      </c>
      <c r="J181" s="253">
        <v>10</v>
      </c>
      <c r="K181" s="301"/>
    </row>
    <row r="182" spans="2:11" s="1" customFormat="1" ht="15" customHeight="1">
      <c r="B182" s="278"/>
      <c r="C182" s="253" t="s">
        <v>104</v>
      </c>
      <c r="D182" s="253"/>
      <c r="E182" s="253"/>
      <c r="F182" s="276" t="s">
        <v>492</v>
      </c>
      <c r="G182" s="253"/>
      <c r="H182" s="253" t="s">
        <v>566</v>
      </c>
      <c r="I182" s="253" t="s">
        <v>527</v>
      </c>
      <c r="J182" s="253"/>
      <c r="K182" s="301"/>
    </row>
    <row r="183" spans="2:11" s="1" customFormat="1" ht="15" customHeight="1">
      <c r="B183" s="278"/>
      <c r="C183" s="253" t="s">
        <v>567</v>
      </c>
      <c r="D183" s="253"/>
      <c r="E183" s="253"/>
      <c r="F183" s="276" t="s">
        <v>492</v>
      </c>
      <c r="G183" s="253"/>
      <c r="H183" s="253" t="s">
        <v>568</v>
      </c>
      <c r="I183" s="253" t="s">
        <v>527</v>
      </c>
      <c r="J183" s="253"/>
      <c r="K183" s="301"/>
    </row>
    <row r="184" spans="2:11" s="1" customFormat="1" ht="15" customHeight="1">
      <c r="B184" s="278"/>
      <c r="C184" s="253" t="s">
        <v>556</v>
      </c>
      <c r="D184" s="253"/>
      <c r="E184" s="253"/>
      <c r="F184" s="276" t="s">
        <v>492</v>
      </c>
      <c r="G184" s="253"/>
      <c r="H184" s="253" t="s">
        <v>569</v>
      </c>
      <c r="I184" s="253" t="s">
        <v>527</v>
      </c>
      <c r="J184" s="253"/>
      <c r="K184" s="301"/>
    </row>
    <row r="185" spans="2:11" s="1" customFormat="1" ht="15" customHeight="1">
      <c r="B185" s="278"/>
      <c r="C185" s="253" t="s">
        <v>106</v>
      </c>
      <c r="D185" s="253"/>
      <c r="E185" s="253"/>
      <c r="F185" s="276" t="s">
        <v>498</v>
      </c>
      <c r="G185" s="253"/>
      <c r="H185" s="253" t="s">
        <v>570</v>
      </c>
      <c r="I185" s="253" t="s">
        <v>494</v>
      </c>
      <c r="J185" s="253">
        <v>50</v>
      </c>
      <c r="K185" s="301"/>
    </row>
    <row r="186" spans="2:11" s="1" customFormat="1" ht="15" customHeight="1">
      <c r="B186" s="278"/>
      <c r="C186" s="253" t="s">
        <v>571</v>
      </c>
      <c r="D186" s="253"/>
      <c r="E186" s="253"/>
      <c r="F186" s="276" t="s">
        <v>498</v>
      </c>
      <c r="G186" s="253"/>
      <c r="H186" s="253" t="s">
        <v>572</v>
      </c>
      <c r="I186" s="253" t="s">
        <v>573</v>
      </c>
      <c r="J186" s="253"/>
      <c r="K186" s="301"/>
    </row>
    <row r="187" spans="2:11" s="1" customFormat="1" ht="15" customHeight="1">
      <c r="B187" s="278"/>
      <c r="C187" s="253" t="s">
        <v>574</v>
      </c>
      <c r="D187" s="253"/>
      <c r="E187" s="253"/>
      <c r="F187" s="276" t="s">
        <v>498</v>
      </c>
      <c r="G187" s="253"/>
      <c r="H187" s="253" t="s">
        <v>575</v>
      </c>
      <c r="I187" s="253" t="s">
        <v>573</v>
      </c>
      <c r="J187" s="253"/>
      <c r="K187" s="301"/>
    </row>
    <row r="188" spans="2:11" s="1" customFormat="1" ht="15" customHeight="1">
      <c r="B188" s="278"/>
      <c r="C188" s="253" t="s">
        <v>576</v>
      </c>
      <c r="D188" s="253"/>
      <c r="E188" s="253"/>
      <c r="F188" s="276" t="s">
        <v>498</v>
      </c>
      <c r="G188" s="253"/>
      <c r="H188" s="253" t="s">
        <v>577</v>
      </c>
      <c r="I188" s="253" t="s">
        <v>573</v>
      </c>
      <c r="J188" s="253"/>
      <c r="K188" s="301"/>
    </row>
    <row r="189" spans="2:11" s="1" customFormat="1" ht="15" customHeight="1">
      <c r="B189" s="278"/>
      <c r="C189" s="314" t="s">
        <v>578</v>
      </c>
      <c r="D189" s="253"/>
      <c r="E189" s="253"/>
      <c r="F189" s="276" t="s">
        <v>498</v>
      </c>
      <c r="G189" s="253"/>
      <c r="H189" s="253" t="s">
        <v>579</v>
      </c>
      <c r="I189" s="253" t="s">
        <v>580</v>
      </c>
      <c r="J189" s="315" t="s">
        <v>581</v>
      </c>
      <c r="K189" s="301"/>
    </row>
    <row r="190" spans="2:11" s="1" customFormat="1" ht="15" customHeight="1">
      <c r="B190" s="278"/>
      <c r="C190" s="314" t="s">
        <v>41</v>
      </c>
      <c r="D190" s="253"/>
      <c r="E190" s="253"/>
      <c r="F190" s="276" t="s">
        <v>492</v>
      </c>
      <c r="G190" s="253"/>
      <c r="H190" s="250" t="s">
        <v>582</v>
      </c>
      <c r="I190" s="253" t="s">
        <v>583</v>
      </c>
      <c r="J190" s="253"/>
      <c r="K190" s="301"/>
    </row>
    <row r="191" spans="2:11" s="1" customFormat="1" ht="15" customHeight="1">
      <c r="B191" s="278"/>
      <c r="C191" s="314" t="s">
        <v>584</v>
      </c>
      <c r="D191" s="253"/>
      <c r="E191" s="253"/>
      <c r="F191" s="276" t="s">
        <v>492</v>
      </c>
      <c r="G191" s="253"/>
      <c r="H191" s="253" t="s">
        <v>585</v>
      </c>
      <c r="I191" s="253" t="s">
        <v>527</v>
      </c>
      <c r="J191" s="253"/>
      <c r="K191" s="301"/>
    </row>
    <row r="192" spans="2:11" s="1" customFormat="1" ht="15" customHeight="1">
      <c r="B192" s="278"/>
      <c r="C192" s="314" t="s">
        <v>586</v>
      </c>
      <c r="D192" s="253"/>
      <c r="E192" s="253"/>
      <c r="F192" s="276" t="s">
        <v>492</v>
      </c>
      <c r="G192" s="253"/>
      <c r="H192" s="253" t="s">
        <v>587</v>
      </c>
      <c r="I192" s="253" t="s">
        <v>527</v>
      </c>
      <c r="J192" s="253"/>
      <c r="K192" s="301"/>
    </row>
    <row r="193" spans="2:11" s="1" customFormat="1" ht="15" customHeight="1">
      <c r="B193" s="278"/>
      <c r="C193" s="314" t="s">
        <v>588</v>
      </c>
      <c r="D193" s="253"/>
      <c r="E193" s="253"/>
      <c r="F193" s="276" t="s">
        <v>498</v>
      </c>
      <c r="G193" s="253"/>
      <c r="H193" s="253" t="s">
        <v>589</v>
      </c>
      <c r="I193" s="253" t="s">
        <v>527</v>
      </c>
      <c r="J193" s="253"/>
      <c r="K193" s="301"/>
    </row>
    <row r="194" spans="2:11" s="1" customFormat="1" ht="15" customHeight="1">
      <c r="B194" s="307"/>
      <c r="C194" s="316"/>
      <c r="D194" s="287"/>
      <c r="E194" s="287"/>
      <c r="F194" s="287"/>
      <c r="G194" s="287"/>
      <c r="H194" s="287"/>
      <c r="I194" s="287"/>
      <c r="J194" s="287"/>
      <c r="K194" s="308"/>
    </row>
    <row r="195" spans="2:11" s="1" customFormat="1" ht="18.75" customHeight="1">
      <c r="B195" s="289"/>
      <c r="C195" s="299"/>
      <c r="D195" s="299"/>
      <c r="E195" s="299"/>
      <c r="F195" s="309"/>
      <c r="G195" s="299"/>
      <c r="H195" s="299"/>
      <c r="I195" s="299"/>
      <c r="J195" s="299"/>
      <c r="K195" s="289"/>
    </row>
    <row r="196" spans="2:11" s="1" customFormat="1" ht="18.75" customHeight="1">
      <c r="B196" s="289"/>
      <c r="C196" s="299"/>
      <c r="D196" s="299"/>
      <c r="E196" s="299"/>
      <c r="F196" s="309"/>
      <c r="G196" s="299"/>
      <c r="H196" s="299"/>
      <c r="I196" s="299"/>
      <c r="J196" s="299"/>
      <c r="K196" s="289"/>
    </row>
    <row r="197" spans="2:11" s="1" customFormat="1" ht="18.75" customHeight="1"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</row>
    <row r="198" spans="2:11" s="1" customFormat="1" ht="13.5">
      <c r="B198" s="240"/>
      <c r="C198" s="241"/>
      <c r="D198" s="241"/>
      <c r="E198" s="241"/>
      <c r="F198" s="241"/>
      <c r="G198" s="241"/>
      <c r="H198" s="241"/>
      <c r="I198" s="241"/>
      <c r="J198" s="241"/>
      <c r="K198" s="242"/>
    </row>
    <row r="199" spans="2:11" s="1" customFormat="1" ht="21">
      <c r="B199" s="243"/>
      <c r="C199" s="244" t="s">
        <v>590</v>
      </c>
      <c r="D199" s="244"/>
      <c r="E199" s="244"/>
      <c r="F199" s="244"/>
      <c r="G199" s="244"/>
      <c r="H199" s="244"/>
      <c r="I199" s="244"/>
      <c r="J199" s="244"/>
      <c r="K199" s="245"/>
    </row>
    <row r="200" spans="2:11" s="1" customFormat="1" ht="25.5" customHeight="1">
      <c r="B200" s="243"/>
      <c r="C200" s="317" t="s">
        <v>591</v>
      </c>
      <c r="D200" s="317"/>
      <c r="E200" s="317"/>
      <c r="F200" s="317" t="s">
        <v>592</v>
      </c>
      <c r="G200" s="318"/>
      <c r="H200" s="317" t="s">
        <v>593</v>
      </c>
      <c r="I200" s="317"/>
      <c r="J200" s="317"/>
      <c r="K200" s="245"/>
    </row>
    <row r="201" spans="2:11" s="1" customFormat="1" ht="5.25" customHeight="1">
      <c r="B201" s="278"/>
      <c r="C201" s="273"/>
      <c r="D201" s="273"/>
      <c r="E201" s="273"/>
      <c r="F201" s="273"/>
      <c r="G201" s="299"/>
      <c r="H201" s="273"/>
      <c r="I201" s="273"/>
      <c r="J201" s="273"/>
      <c r="K201" s="301"/>
    </row>
    <row r="202" spans="2:11" s="1" customFormat="1" ht="15" customHeight="1">
      <c r="B202" s="278"/>
      <c r="C202" s="253" t="s">
        <v>583</v>
      </c>
      <c r="D202" s="253"/>
      <c r="E202" s="253"/>
      <c r="F202" s="276" t="s">
        <v>42</v>
      </c>
      <c r="G202" s="253"/>
      <c r="H202" s="253" t="s">
        <v>594</v>
      </c>
      <c r="I202" s="253"/>
      <c r="J202" s="253"/>
      <c r="K202" s="301"/>
    </row>
    <row r="203" spans="2:11" s="1" customFormat="1" ht="15" customHeight="1">
      <c r="B203" s="278"/>
      <c r="C203" s="253"/>
      <c r="D203" s="253"/>
      <c r="E203" s="253"/>
      <c r="F203" s="276" t="s">
        <v>43</v>
      </c>
      <c r="G203" s="253"/>
      <c r="H203" s="253" t="s">
        <v>595</v>
      </c>
      <c r="I203" s="253"/>
      <c r="J203" s="253"/>
      <c r="K203" s="301"/>
    </row>
    <row r="204" spans="2:11" s="1" customFormat="1" ht="15" customHeight="1">
      <c r="B204" s="278"/>
      <c r="C204" s="253"/>
      <c r="D204" s="253"/>
      <c r="E204" s="253"/>
      <c r="F204" s="276" t="s">
        <v>46</v>
      </c>
      <c r="G204" s="253"/>
      <c r="H204" s="253" t="s">
        <v>596</v>
      </c>
      <c r="I204" s="253"/>
      <c r="J204" s="253"/>
      <c r="K204" s="301"/>
    </row>
    <row r="205" spans="2:11" s="1" customFormat="1" ht="15" customHeight="1">
      <c r="B205" s="278"/>
      <c r="C205" s="253"/>
      <c r="D205" s="253"/>
      <c r="E205" s="253"/>
      <c r="F205" s="276" t="s">
        <v>44</v>
      </c>
      <c r="G205" s="253"/>
      <c r="H205" s="253" t="s">
        <v>597</v>
      </c>
      <c r="I205" s="253"/>
      <c r="J205" s="253"/>
      <c r="K205" s="301"/>
    </row>
    <row r="206" spans="2:11" s="1" customFormat="1" ht="15" customHeight="1">
      <c r="B206" s="278"/>
      <c r="C206" s="253"/>
      <c r="D206" s="253"/>
      <c r="E206" s="253"/>
      <c r="F206" s="276" t="s">
        <v>45</v>
      </c>
      <c r="G206" s="253"/>
      <c r="H206" s="253" t="s">
        <v>598</v>
      </c>
      <c r="I206" s="253"/>
      <c r="J206" s="253"/>
      <c r="K206" s="301"/>
    </row>
    <row r="207" spans="2:11" s="1" customFormat="1" ht="15" customHeight="1">
      <c r="B207" s="278"/>
      <c r="C207" s="253"/>
      <c r="D207" s="253"/>
      <c r="E207" s="253"/>
      <c r="F207" s="276"/>
      <c r="G207" s="253"/>
      <c r="H207" s="253"/>
      <c r="I207" s="253"/>
      <c r="J207" s="253"/>
      <c r="K207" s="301"/>
    </row>
    <row r="208" spans="2:11" s="1" customFormat="1" ht="15" customHeight="1">
      <c r="B208" s="278"/>
      <c r="C208" s="253" t="s">
        <v>539</v>
      </c>
      <c r="D208" s="253"/>
      <c r="E208" s="253"/>
      <c r="F208" s="276" t="s">
        <v>78</v>
      </c>
      <c r="G208" s="253"/>
      <c r="H208" s="253" t="s">
        <v>599</v>
      </c>
      <c r="I208" s="253"/>
      <c r="J208" s="253"/>
      <c r="K208" s="301"/>
    </row>
    <row r="209" spans="2:11" s="1" customFormat="1" ht="15" customHeight="1">
      <c r="B209" s="278"/>
      <c r="C209" s="253"/>
      <c r="D209" s="253"/>
      <c r="E209" s="253"/>
      <c r="F209" s="276" t="s">
        <v>436</v>
      </c>
      <c r="G209" s="253"/>
      <c r="H209" s="253" t="s">
        <v>437</v>
      </c>
      <c r="I209" s="253"/>
      <c r="J209" s="253"/>
      <c r="K209" s="301"/>
    </row>
    <row r="210" spans="2:11" s="1" customFormat="1" ht="15" customHeight="1">
      <c r="B210" s="278"/>
      <c r="C210" s="253"/>
      <c r="D210" s="253"/>
      <c r="E210" s="253"/>
      <c r="F210" s="276" t="s">
        <v>434</v>
      </c>
      <c r="G210" s="253"/>
      <c r="H210" s="253" t="s">
        <v>600</v>
      </c>
      <c r="I210" s="253"/>
      <c r="J210" s="253"/>
      <c r="K210" s="301"/>
    </row>
    <row r="211" spans="2:11" s="1" customFormat="1" ht="15" customHeight="1">
      <c r="B211" s="319"/>
      <c r="C211" s="253"/>
      <c r="D211" s="253"/>
      <c r="E211" s="253"/>
      <c r="F211" s="276" t="s">
        <v>89</v>
      </c>
      <c r="G211" s="314"/>
      <c r="H211" s="305" t="s">
        <v>90</v>
      </c>
      <c r="I211" s="305"/>
      <c r="J211" s="305"/>
      <c r="K211" s="320"/>
    </row>
    <row r="212" spans="2:11" s="1" customFormat="1" ht="15" customHeight="1">
      <c r="B212" s="319"/>
      <c r="C212" s="253"/>
      <c r="D212" s="253"/>
      <c r="E212" s="253"/>
      <c r="F212" s="276" t="s">
        <v>438</v>
      </c>
      <c r="G212" s="314"/>
      <c r="H212" s="305" t="s">
        <v>401</v>
      </c>
      <c r="I212" s="305"/>
      <c r="J212" s="305"/>
      <c r="K212" s="320"/>
    </row>
    <row r="213" spans="2:11" s="1" customFormat="1" ht="15" customHeight="1">
      <c r="B213" s="319"/>
      <c r="C213" s="253"/>
      <c r="D213" s="253"/>
      <c r="E213" s="253"/>
      <c r="F213" s="276"/>
      <c r="G213" s="314"/>
      <c r="H213" s="305"/>
      <c r="I213" s="305"/>
      <c r="J213" s="305"/>
      <c r="K213" s="320"/>
    </row>
    <row r="214" spans="2:11" s="1" customFormat="1" ht="15" customHeight="1">
      <c r="B214" s="319"/>
      <c r="C214" s="253" t="s">
        <v>563</v>
      </c>
      <c r="D214" s="253"/>
      <c r="E214" s="253"/>
      <c r="F214" s="276">
        <v>1</v>
      </c>
      <c r="G214" s="314"/>
      <c r="H214" s="305" t="s">
        <v>601</v>
      </c>
      <c r="I214" s="305"/>
      <c r="J214" s="305"/>
      <c r="K214" s="320"/>
    </row>
    <row r="215" spans="2:11" s="1" customFormat="1" ht="15" customHeight="1">
      <c r="B215" s="319"/>
      <c r="C215" s="253"/>
      <c r="D215" s="253"/>
      <c r="E215" s="253"/>
      <c r="F215" s="276">
        <v>2</v>
      </c>
      <c r="G215" s="314"/>
      <c r="H215" s="305" t="s">
        <v>602</v>
      </c>
      <c r="I215" s="305"/>
      <c r="J215" s="305"/>
      <c r="K215" s="320"/>
    </row>
    <row r="216" spans="2:11" s="1" customFormat="1" ht="15" customHeight="1">
      <c r="B216" s="319"/>
      <c r="C216" s="253"/>
      <c r="D216" s="253"/>
      <c r="E216" s="253"/>
      <c r="F216" s="276">
        <v>3</v>
      </c>
      <c r="G216" s="314"/>
      <c r="H216" s="305" t="s">
        <v>603</v>
      </c>
      <c r="I216" s="305"/>
      <c r="J216" s="305"/>
      <c r="K216" s="320"/>
    </row>
    <row r="217" spans="2:11" s="1" customFormat="1" ht="15" customHeight="1">
      <c r="B217" s="319"/>
      <c r="C217" s="253"/>
      <c r="D217" s="253"/>
      <c r="E217" s="253"/>
      <c r="F217" s="276">
        <v>4</v>
      </c>
      <c r="G217" s="314"/>
      <c r="H217" s="305" t="s">
        <v>604</v>
      </c>
      <c r="I217" s="305"/>
      <c r="J217" s="305"/>
      <c r="K217" s="320"/>
    </row>
    <row r="218" spans="2:11" s="1" customFormat="1" ht="12.75" customHeight="1">
      <c r="B218" s="321"/>
      <c r="C218" s="322"/>
      <c r="D218" s="322"/>
      <c r="E218" s="322"/>
      <c r="F218" s="322"/>
      <c r="G218" s="322"/>
      <c r="H218" s="322"/>
      <c r="I218" s="322"/>
      <c r="J218" s="322"/>
      <c r="K218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Požárová</dc:creator>
  <cp:keywords/>
  <dc:description/>
  <cp:lastModifiedBy>Petra Požárová</cp:lastModifiedBy>
  <dcterms:created xsi:type="dcterms:W3CDTF">2023-02-02T08:23:43Z</dcterms:created>
  <dcterms:modified xsi:type="dcterms:W3CDTF">2023-02-02T08:23:50Z</dcterms:modified>
  <cp:category/>
  <cp:version/>
  <cp:contentType/>
  <cp:contentStatus/>
</cp:coreProperties>
</file>