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2022-292 - VD Hamry, zří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'2022-292 - VD Hamry, zříz...'!$C$85:$K$355</definedName>
    <definedName name="_xlnm.Print_Area" localSheetId="1">'2022-292 - VD Hamry, zříz...'!$C$4:$J$37,'2022-292 - VD Hamry, zříz...'!$C$43:$J$69,'2022-292 - VD Hamry, zříz...'!$C$75:$K$355</definedName>
    <definedName name="_xlnm.Print_Titles" localSheetId="1">'2022-292 - VD Hamry, zříz...'!$85:$85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51"/>
  <c r="BH351"/>
  <c r="BG351"/>
  <c r="BF351"/>
  <c r="T351"/>
  <c r="T350"/>
  <c r="R351"/>
  <c r="R350"/>
  <c r="P351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0"/>
  <c r="BH330"/>
  <c r="BG330"/>
  <c r="BF330"/>
  <c r="T330"/>
  <c r="T329"/>
  <c r="R330"/>
  <c r="R329"/>
  <c r="P330"/>
  <c r="P329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5"/>
  <c r="BH295"/>
  <c r="BG295"/>
  <c r="BF295"/>
  <c r="T295"/>
  <c r="T294"/>
  <c r="R295"/>
  <c r="R294"/>
  <c r="P295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76"/>
  <c r="BH176"/>
  <c r="BG176"/>
  <c r="BF176"/>
  <c r="T176"/>
  <c r="T175"/>
  <c r="R176"/>
  <c r="R175"/>
  <c r="P176"/>
  <c r="P175"/>
  <c r="BI170"/>
  <c r="BH170"/>
  <c r="BG170"/>
  <c r="BF170"/>
  <c r="T170"/>
  <c r="R170"/>
  <c r="P170"/>
  <c r="BI166"/>
  <c r="BH166"/>
  <c r="BG166"/>
  <c r="BF166"/>
  <c r="T166"/>
  <c r="R166"/>
  <c r="P166"/>
  <c r="BI155"/>
  <c r="BH155"/>
  <c r="BG155"/>
  <c r="BF155"/>
  <c r="T155"/>
  <c r="R155"/>
  <c r="P155"/>
  <c r="BI143"/>
  <c r="BH143"/>
  <c r="BG143"/>
  <c r="BF143"/>
  <c r="T143"/>
  <c r="R143"/>
  <c r="P143"/>
  <c r="BI133"/>
  <c r="BH133"/>
  <c r="BG133"/>
  <c r="BF133"/>
  <c r="T133"/>
  <c r="R133"/>
  <c r="P133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5"/>
  <c r="BH105"/>
  <c r="BG105"/>
  <c r="BF105"/>
  <c r="T105"/>
  <c r="R105"/>
  <c r="P105"/>
  <c r="BI97"/>
  <c r="BH97"/>
  <c r="BG97"/>
  <c r="BF97"/>
  <c r="T97"/>
  <c r="R97"/>
  <c r="P97"/>
  <c r="BI89"/>
  <c r="BH89"/>
  <c r="BG89"/>
  <c r="BF89"/>
  <c r="T89"/>
  <c r="R89"/>
  <c r="P89"/>
  <c r="J82"/>
  <c r="F82"/>
  <c r="F80"/>
  <c r="E78"/>
  <c r="J50"/>
  <c r="F50"/>
  <c r="F48"/>
  <c r="E46"/>
  <c r="J22"/>
  <c r="E22"/>
  <c r="J83"/>
  <c r="J21"/>
  <c r="J16"/>
  <c r="E16"/>
  <c r="F83"/>
  <c r="J15"/>
  <c r="J10"/>
  <c r="J80"/>
  <c i="1" r="L50"/>
  <c r="AM50"/>
  <c r="AM49"/>
  <c r="L49"/>
  <c r="AM47"/>
  <c r="L47"/>
  <c r="L45"/>
  <c r="L44"/>
  <c i="2" r="BK295"/>
  <c r="BK269"/>
  <c r="BK207"/>
  <c r="BK309"/>
  <c r="BK281"/>
  <c r="J221"/>
  <c r="J324"/>
  <c r="J295"/>
  <c r="BK248"/>
  <c r="J166"/>
  <c r="BK213"/>
  <c r="F33"/>
  <c r="J351"/>
  <c r="J274"/>
  <c r="BK224"/>
  <c r="BK351"/>
  <c r="J300"/>
  <c r="J264"/>
  <c r="BK176"/>
  <c r="BK330"/>
  <c r="BK277"/>
  <c r="BK203"/>
  <c r="BK258"/>
  <c r="J203"/>
  <c r="J170"/>
  <c r="BK237"/>
  <c r="J118"/>
  <c r="BK243"/>
  <c r="BK198"/>
  <c r="J176"/>
  <c r="BK342"/>
  <c r="J291"/>
  <c r="J251"/>
  <c r="F35"/>
  <c r="J314"/>
  <c r="BK264"/>
  <c r="BK233"/>
  <c r="J346"/>
  <c r="BK303"/>
  <c r="BK272"/>
  <c r="BK235"/>
  <c r="BK97"/>
  <c r="J309"/>
  <c r="BK288"/>
  <c r="BK256"/>
  <c r="BK188"/>
  <c r="J237"/>
  <c r="J123"/>
  <c r="J113"/>
  <c r="J207"/>
  <c r="J253"/>
  <c r="J213"/>
  <c r="J105"/>
  <c r="J303"/>
  <c r="J256"/>
  <c r="BK143"/>
  <c r="J337"/>
  <c r="J288"/>
  <c r="J258"/>
  <c r="J143"/>
  <c r="BK314"/>
  <c r="J285"/>
  <c r="BK261"/>
  <c r="BK89"/>
  <c r="J188"/>
  <c r="BK253"/>
  <c r="J193"/>
  <c r="BK267"/>
  <c r="BK166"/>
  <c r="BK105"/>
  <c r="J32"/>
  <c r="J330"/>
  <c r="J277"/>
  <c r="BK170"/>
  <c r="J319"/>
  <c r="BK274"/>
  <c r="J243"/>
  <c r="BK346"/>
  <c r="J306"/>
  <c r="J272"/>
  <c r="BK221"/>
  <c r="J248"/>
  <c r="J97"/>
  <c i="1" r="AS54"/>
  <c i="2" r="J224"/>
  <c r="J89"/>
  <c r="J235"/>
  <c r="J133"/>
  <c r="F32"/>
  <c r="BK319"/>
  <c r="BK285"/>
  <c r="BK240"/>
  <c r="BK113"/>
  <c r="BK306"/>
  <c r="J279"/>
  <c r="BK251"/>
  <c r="J198"/>
  <c r="BK300"/>
  <c r="J281"/>
  <c r="J240"/>
  <c r="BK227"/>
  <c r="F34"/>
  <c r="BK337"/>
  <c r="BK279"/>
  <c r="BK193"/>
  <c r="BK324"/>
  <c r="BK291"/>
  <c r="J269"/>
  <c r="BK230"/>
  <c r="J342"/>
  <c r="J267"/>
  <c r="J230"/>
  <c r="BK118"/>
  <c r="J155"/>
  <c r="BK123"/>
  <c r="J233"/>
  <c r="BK155"/>
  <c r="J261"/>
  <c r="J227"/>
  <c r="BK133"/>
  <c l="1" r="T88"/>
  <c r="BK187"/>
  <c r="J187"/>
  <c r="J59"/>
  <c r="BK88"/>
  <c r="P187"/>
  <c r="P299"/>
  <c r="P88"/>
  <c r="R187"/>
  <c r="T305"/>
  <c r="R206"/>
  <c r="BK305"/>
  <c r="J305"/>
  <c r="J64"/>
  <c r="R88"/>
  <c r="R87"/>
  <c r="T187"/>
  <c r="R299"/>
  <c r="R336"/>
  <c r="R335"/>
  <c r="P206"/>
  <c r="R305"/>
  <c r="P336"/>
  <c r="P335"/>
  <c r="BK206"/>
  <c r="J206"/>
  <c r="J60"/>
  <c r="P305"/>
  <c r="T336"/>
  <c r="T335"/>
  <c r="T206"/>
  <c r="BK299"/>
  <c r="J299"/>
  <c r="J63"/>
  <c r="T299"/>
  <c r="T298"/>
  <c r="BK336"/>
  <c r="J336"/>
  <c r="J67"/>
  <c r="BK175"/>
  <c r="J175"/>
  <c r="J58"/>
  <c r="BK294"/>
  <c r="J294"/>
  <c r="J61"/>
  <c r="BK329"/>
  <c r="J329"/>
  <c r="J65"/>
  <c r="BK350"/>
  <c r="J350"/>
  <c r="J68"/>
  <c i="1" r="BA55"/>
  <c r="AW55"/>
  <c i="2" r="J48"/>
  <c r="F51"/>
  <c r="J51"/>
  <c r="BE89"/>
  <c r="BE97"/>
  <c r="BE105"/>
  <c r="BE113"/>
  <c r="BE118"/>
  <c r="BE123"/>
  <c r="BE133"/>
  <c r="BE143"/>
  <c r="BE155"/>
  <c r="BE166"/>
  <c r="BE170"/>
  <c r="BE176"/>
  <c r="BE188"/>
  <c r="BE193"/>
  <c r="BE198"/>
  <c r="BE203"/>
  <c r="BE207"/>
  <c r="BE213"/>
  <c r="BE221"/>
  <c r="BE224"/>
  <c r="BE227"/>
  <c r="BE230"/>
  <c r="BE233"/>
  <c r="BE235"/>
  <c r="BE237"/>
  <c r="BE240"/>
  <c r="BE243"/>
  <c r="BE248"/>
  <c r="BE251"/>
  <c r="BE253"/>
  <c r="BE256"/>
  <c r="BE258"/>
  <c r="BE261"/>
  <c r="BE264"/>
  <c r="BE267"/>
  <c r="BE269"/>
  <c r="BE272"/>
  <c r="BE274"/>
  <c r="BE277"/>
  <c r="BE279"/>
  <c r="BE281"/>
  <c r="BE285"/>
  <c r="BE288"/>
  <c r="BE291"/>
  <c r="BE295"/>
  <c r="BE300"/>
  <c r="BE303"/>
  <c r="BE306"/>
  <c r="BE309"/>
  <c r="BE314"/>
  <c r="BE319"/>
  <c r="BE324"/>
  <c r="BE330"/>
  <c r="BE337"/>
  <c r="BE342"/>
  <c r="BE346"/>
  <c r="BE351"/>
  <c i="1" r="BB55"/>
  <c r="BC55"/>
  <c r="BD55"/>
  <c r="BD54"/>
  <c r="W33"/>
  <c r="BB54"/>
  <c r="W31"/>
  <c r="BA54"/>
  <c r="W30"/>
  <c r="BC54"/>
  <c r="W32"/>
  <c i="2" l="1" r="P87"/>
  <c r="T87"/>
  <c r="R298"/>
  <c r="R86"/>
  <c r="BK87"/>
  <c r="J87"/>
  <c r="J56"/>
  <c r="P298"/>
  <c r="P86"/>
  <c i="1" r="AU55"/>
  <c i="2" r="T86"/>
  <c r="J88"/>
  <c r="J57"/>
  <c r="BK298"/>
  <c r="J298"/>
  <c r="J62"/>
  <c r="BK335"/>
  <c r="J335"/>
  <c r="J66"/>
  <c i="1" r="AY54"/>
  <c r="AX54"/>
  <c i="2" r="J31"/>
  <c i="1" r="AV55"/>
  <c r="AT55"/>
  <c r="AW54"/>
  <c r="AK30"/>
  <c i="2" r="F31"/>
  <c i="1" r="AZ55"/>
  <c r="AZ54"/>
  <c r="W29"/>
  <c r="AU54"/>
  <c i="2" l="1" r="BK86"/>
  <c r="J86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<sst xmlns="http://schemas.openxmlformats.org/spreadsheetml/2006/main">
  <si>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</si>
  <si>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</si>
  <si>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</si>
  <si>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</si>
  <si>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</si>
  <si>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{9842b5fe-9bc0-41bb-839f-09a7cb7b7f0b}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</si>
  <si>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</si>
  <si>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</si>
  <si>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</si>
  <si>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</si>
  <si>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</si>
  <si>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</si>
  <si>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</si>
  <si>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</si>
  <si>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2022-292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</si>
  <si>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</si>
  <si>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</si>
  <si>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Hamry, zřízení vodovodní přípojky</t>
  </si>
  <si>
    <t>KSO:</t>
  </si>
  <si>
    <t/>
  </si>
  <si>
    <t>CC-CZ:</t>
  </si>
  <si>
    <t>Místo:</t>
  </si>
  <si>
    <t>Hamry</t>
  </si>
  <si>
    <t>Datum:</t>
  </si>
  <si>
    <t>18. 11. 2022</t>
  </si>
  <si>
    <t>Zadavatel:</t>
  </si>
  <si>
    <t>IČ:</t>
  </si>
  <si>
    <t>Povodí Labe, státní podník</t>
  </si>
  <si>
    <t>DIČ:</t>
  </si>
  <si>
    <t>Uchazeč:</t>
  </si>
  <si>
    <t>Vyplň údaj</t>
  </si>
  <si>
    <t>Projektant:</t>
  </si>
  <si>
    <t>Komplex CR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</si>
  <si>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</si>
  <si>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</si>
  <si>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</si>
  <si>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</si>
  <si>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</si>
  <si>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</si>
  <si>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</si>
  <si>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</si>
  <si>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</si>
  <si>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</si>
  <si>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</si>
  <si>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</si>
  <si>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</si>
  <si>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</si>
  <si>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</si>
  <si>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</si>
  <si>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</si>
  <si>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</si>
  <si>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</si>
  <si>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</si>
  <si>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</si>
  <si>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</si>
  <si>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</si>
  <si>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</si>
  <si>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</si>
  <si>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</si>
  <si>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</si>
  <si>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</si>
  <si>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</si>
  <si>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</si>
  <si>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</si>
  <si>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</si>
  <si>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</si>
  <si>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</si>
  <si>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</si>
  <si>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</si>
  <si>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</si>
  <si>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</si>
  <si>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</si>
  <si>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</si>
  <si>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</si>
  <si>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</si>
  <si>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</si>
  <si>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</si>
  <si>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</si>
  <si>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</si>
  <si>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</si>
  <si>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</si>
  <si>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</si>
  <si>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</si>
  <si>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</si>
  <si>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</si>
  <si>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 xml:space="preserve">HSV -  Práce a dodávky HSV</t>
  </si>
  <si>
    <t xml:space="preserve">    1 - Zemní práce</t>
  </si>
  <si>
    <t xml:space="preserve">    4 - Vodorovné konstrukce</t>
  </si>
  <si>
    <t xml:space="preserve">    5 -  Komunikace</t>
  </si>
  <si>
    <t xml:space="preserve">    8 -  Trubní vedení</t>
  </si>
  <si>
    <t xml:space="preserve">    9 - Ostatní konstrukce a práce, bourání</t>
  </si>
  <si>
    <t>PSV - Práce a dodávky PSV</t>
  </si>
  <si>
    <t xml:space="preserve">    722 - Zdravotechnika - vnitřní vodovod</t>
  </si>
  <si>
    <t xml:space="preserve">    997 - Přesun sutě</t>
  </si>
  <si>
    <t xml:space="preserve">    998 - Přesun hmot</t>
  </si>
  <si>
    <t xml:space="preserve">VRN - 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</si>
  <si>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</si>
  <si>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</si>
  <si>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</si>
  <si>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</si>
  <si>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</si>
  <si>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</si>
  <si>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</si>
  <si>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</si>
  <si>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</si>
  <si>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</si>
  <si>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</si>
  <si>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</si>
  <si>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</si>
  <si>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</si>
  <si>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</si>
  <si>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</si>
  <si>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</si>
  <si>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</si>
  <si>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</si>
  <si>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</si>
  <si>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113106071</t>
  </si>
  <si>
    <t>Rozebrání dlažeb při překopech vozovek ze zámkové dlažby s ložem z kameniva ručně</t>
  </si>
  <si>
    <t>m2</t>
  </si>
  <si>
    <t>CS ÚRS 2022 01</t>
  </si>
  <si>
    <t>4</t>
  </si>
  <si>
    <t>-635377832</t>
  </si>
  <si>
    <t>PP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</si>
  <si>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</si>
  <si>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Online PSC</t>
  </si>
  <si>
    <t>https://podminky.urs.cz/item/CS_URS_2022_01/113106071</t>
  </si>
  <si>
    <t>VV</t>
  </si>
  <si>
    <t>veřejná část k vodoměrné šachtě, zpevněná plocha, dl. 8,50 m, š. 2,00 m</t>
  </si>
  <si>
    <t>8,50*2,00</t>
  </si>
  <si>
    <t>vnitřní část 1, zpevněná plocha, dl. 4,00 m, š. 2,00 m</t>
  </si>
  <si>
    <t>4,00*2,00</t>
  </si>
  <si>
    <t>Součet</t>
  </si>
  <si>
    <t>113107423</t>
  </si>
  <si>
    <t>Odstranění podkladu z kameniva drceného tl přes 200 do 300 mm při překopech strojně pl do 15 m2</t>
  </si>
  <si>
    <t>830732265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</si>
  <si>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200 do 300 mm</t>
  </si>
  <si>
    <t>https://podminky.urs.cz/item/CS_URS_2022_01/113107423</t>
  </si>
  <si>
    <t>veřejná část k vodoměrné šachtě, zpevněná plocha, dl. 8,50 m, š. 1,00 m</t>
  </si>
  <si>
    <t>8,50*1,00</t>
  </si>
  <si>
    <t>vnitřní část 1, zpevněná plocha, dl. 4,00 m, š. 1,00 m</t>
  </si>
  <si>
    <t>4,00*1,00</t>
  </si>
  <si>
    <t>3</t>
  </si>
  <si>
    <t>113107437</t>
  </si>
  <si>
    <t>Odstranění podkladu z betonu vyztuženého sítěmi tl přes 150 do 300 mm při překopech strojně pl do 15 m2</t>
  </si>
  <si>
    <t>577604757</t>
  </si>
  <si>
    <t>Odstranění podkladů nebo krytů při překopech inženýrských sítí s přemístěním hmot na skládku ve vzdálenosti do 3 m nebo s naložením na dopravní prostředek strojně plochy jednotlivě do 15 m2 z betonu vyztuženého sítěmi, o tl. vrstvy přes 150 do 300 mm</t>
  </si>
  <si>
    <t>https://podminky.urs.cz/item/CS_URS_2022_01/113107437</t>
  </si>
  <si>
    <t>131213131</t>
  </si>
  <si>
    <t>Hloubení jam do 10 m3 v soudržných horninách třídy těžitelnosti I skupiny 3 při překopech inženýrských sítí ručně</t>
  </si>
  <si>
    <t>m3</t>
  </si>
  <si>
    <t>1515820878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</si>
  <si>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</si>
  <si>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https://podminky.urs.cz/item/CS_URS_2022_01/131213131</t>
  </si>
  <si>
    <t>napojení přípojky na vodovodní řad</t>
  </si>
  <si>
    <t>2,50*2,50*1,80</t>
  </si>
  <si>
    <t>5</t>
  </si>
  <si>
    <t>131251121</t>
  </si>
  <si>
    <t>Hloubení jam do 15 m3 nezapažených v hornině třídy těžitelnosti I skupiny 3 při překopech inženýrských sítí strojně</t>
  </si>
  <si>
    <t>-731905490</t>
  </si>
  <si>
    <t>Hloubení nezapažených jam a zářezů při překopech inženýrských sítí strojně s urovnáním dna do předepsaného profilu a spádu objemu do 15 m3 v hornině třídy těžitelnosti I skupiny 3</t>
  </si>
  <si>
    <t>https://podminky.urs.cz/item/CS_URS_2022_01/131251121</t>
  </si>
  <si>
    <t>vodoměrná šachta</t>
  </si>
  <si>
    <t>6</t>
  </si>
  <si>
    <t>132251104</t>
  </si>
  <si>
    <t>Hloubení rýh nezapažených š do 800 mm v hornině třídy těžitelnosti I skupiny 3 objem přes 100 m3 strojně</t>
  </si>
  <si>
    <t>350314098</t>
  </si>
  <si>
    <t>Hloubení nezapažených rýh šířky do 800 mm strojně s urovnáním dna do předepsaného profilu a spádu v hornině třídy těžitelnosti I skupiny 3 přes 100 m3</t>
  </si>
  <si>
    <t>https://podminky.urs.cz/item/CS_URS_2022_01/132251104</t>
  </si>
  <si>
    <t>veřejná část k vodoměrné šachtě, dl. 98,50 m, š. 0,60 m, průměrná hl. 1,40 m</t>
  </si>
  <si>
    <t>98,50*0,60*1,40</t>
  </si>
  <si>
    <t>vnitřní část 1, dl. 28,85 m, š. 0,60 m, hl. 1,40 m</t>
  </si>
  <si>
    <t>28,85*0,60*1,40</t>
  </si>
  <si>
    <t>vnitřní část 2, dl. 18,00 m, š. 0,60 m, hl. 1,40 m</t>
  </si>
  <si>
    <t>18,00*0,60*1,40</t>
  </si>
  <si>
    <t>7</t>
  </si>
  <si>
    <t>162751117</t>
  </si>
  <si>
    <t>Vodorovné přemístění přes 9 000 do 10000 m výkopku/sypaniny z horniny třídy těžitelnosti I skupiny 1 až 3</t>
  </si>
  <si>
    <t>384032396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</si>
  <si>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</si>
  <si>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</si>
  <si>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hloubení jam</t>
  </si>
  <si>
    <t>11,25+11,25</t>
  </si>
  <si>
    <t>hloubení rýh</t>
  </si>
  <si>
    <t>122,094</t>
  </si>
  <si>
    <t>- zpětný zásyp rýh</t>
  </si>
  <si>
    <t>-69,768</t>
  </si>
  <si>
    <t>8</t>
  </si>
  <si>
    <t>174101101</t>
  </si>
  <si>
    <t>Zásyp jam, šachet rýh nebo kolem objektů sypaninou se zhutněním</t>
  </si>
  <si>
    <t>832439706</t>
  </si>
  <si>
    <t>Zásyp sypaninou z jakékoliv horniny strojně s uložením výkopku ve vrstvách se zhutněním jam, šachet, rýh nebo kolem objektů v těchto vykopávkách</t>
  </si>
  <si>
    <t>https://podminky.urs.cz/item/CS_URS_2022_01/174101101</t>
  </si>
  <si>
    <t>tl. zásypu 0,80 m (hl. výkopu 1,40 m - tl. podsypu 0,10 m - tl. obsypu 0,50 m)</t>
  </si>
  <si>
    <t>předpoklad: zemina z výkopku</t>
  </si>
  <si>
    <t>veřejná část k vodoměrné šachtě, dl. 98,50 m, š. 0,60 m</t>
  </si>
  <si>
    <t>98,50*0,60*0,80</t>
  </si>
  <si>
    <t>vnitřní část 1, dl. 28,85 m, š. 0,60 m</t>
  </si>
  <si>
    <t>28,85*0,60*0,80</t>
  </si>
  <si>
    <t>vnitřní část 2, dl. 18,00 m, š. 0,60 m</t>
  </si>
  <si>
    <t>18,00*0,60*0,80</t>
  </si>
  <si>
    <t>9</t>
  </si>
  <si>
    <t>175151101</t>
  </si>
  <si>
    <t>Obsypání potrubí strojně sypaninou bez prohození, uloženou do 3 m</t>
  </si>
  <si>
    <t>527938723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</si>
  <si>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</si>
  <si>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https://podminky.urs.cz/item/CS_URS_2022_01/175151101</t>
  </si>
  <si>
    <t>tl. obsypu 0,50 m</t>
  </si>
  <si>
    <t>98,50*0,60*0,50</t>
  </si>
  <si>
    <t>28,85*0,60*0,50</t>
  </si>
  <si>
    <t>18,00*0,60*0,50</t>
  </si>
  <si>
    <t>10</t>
  </si>
  <si>
    <t>M</t>
  </si>
  <si>
    <t>58344171</t>
  </si>
  <si>
    <t>štěrkodrť frakce 0/32</t>
  </si>
  <si>
    <t>t</t>
  </si>
  <si>
    <t>-1610036172</t>
  </si>
  <si>
    <t>koeficient množství 2,00 t/m3</t>
  </si>
  <si>
    <t>2,00*43,605</t>
  </si>
  <si>
    <t>11</t>
  </si>
  <si>
    <t>181911102</t>
  </si>
  <si>
    <t>Úprava pláně v hornině třídy těžitelnosti I, skupiny 1 až 2 se zhutněním ručně</t>
  </si>
  <si>
    <t>CS ÚRS 2021 01</t>
  </si>
  <si>
    <t>-3829819</t>
  </si>
  <si>
    <t>Úprava pláně vyrovnáním výškových rozdílů ručně v hornině třídy těžitelnosti I skupiny 1 a 2 se zhutněním</t>
  </si>
  <si>
    <t>https://podminky.urs.cz/item/CS_URS_2021_01/181911102</t>
  </si>
  <si>
    <t>zpevněná plocha, dl. 8,50 m, š. 1,00 m</t>
  </si>
  <si>
    <t>Vodorovné konstrukce</t>
  </si>
  <si>
    <t>12</t>
  </si>
  <si>
    <t>451572111</t>
  </si>
  <si>
    <t>Lože pod potrubí otevřený výkop z kameniva drobného těženého</t>
  </si>
  <si>
    <t>1580817990</t>
  </si>
  <si>
    <t>Lože pod potrubí, stoky a drobné objekty v otevřeném výkopu z kameniva drobného těženého 0 až 4 mm</t>
  </si>
  <si>
    <t>https://podminky.urs.cz/item/CS_URS_2022_01/451572111</t>
  </si>
  <si>
    <t>tl. podsypu 0,10 m</t>
  </si>
  <si>
    <t>98,50*0,60*0,10</t>
  </si>
  <si>
    <t>28,85*0,60*0,10</t>
  </si>
  <si>
    <t>18,00*0,60*0,10</t>
  </si>
  <si>
    <t xml:space="preserve"> Komunikace</t>
  </si>
  <si>
    <t>13</t>
  </si>
  <si>
    <t>564871011</t>
  </si>
  <si>
    <t>Podklad ze štěrkodrtě ŠD plochy do 100 m2 tl 250 mm</t>
  </si>
  <si>
    <t>-1451376219</t>
  </si>
  <si>
    <t>Podklad ze štěrkodrti ŠD s rozprostřením a zhutněním plochy jednotlivě do 100 m2, po zhutnění tl. 250 mm</t>
  </si>
  <si>
    <t>https://podminky.urs.cz/item/CS_URS_2022_01/564871011</t>
  </si>
  <si>
    <t>14</t>
  </si>
  <si>
    <t>567122114</t>
  </si>
  <si>
    <t>Podklad ze směsi stmelené cementem SC C 8/10 (KSC I) tl 150 mm</t>
  </si>
  <si>
    <t>1055654822</t>
  </si>
  <si>
    <t>Podklad ze směsi stmelené cementem SC bez dilatačních spár, s rozprostřením a zhutněním SC C 8/10 (KSC I), po zhutnění tl. 150 mm</t>
  </si>
  <si>
    <t>https://podminky.urs.cz/item/CS_URS_2022_01/567122114</t>
  </si>
  <si>
    <t>596212213</t>
  </si>
  <si>
    <t>Kladení zámkové dlažby pozemních komunikací ručně tl 80 mm skupiny A pl přes 300 m2</t>
  </si>
  <si>
    <t>-1426729170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</si>
  <si>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</si>
  <si>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https://podminky.urs.cz/item/CS_URS_2022_01/596212213</t>
  </si>
  <si>
    <t>zpevněná plocha, dl. 8,50 m, š. 2,00 m</t>
  </si>
  <si>
    <t>16</t>
  </si>
  <si>
    <t>59245213</t>
  </si>
  <si>
    <t>dlažba zámková tvaru I 196x161x80mm přírodní</t>
  </si>
  <si>
    <t>-889427800</t>
  </si>
  <si>
    <t>16,1904761904762*1,05 'Přepočtené koeficientem množství</t>
  </si>
  <si>
    <t xml:space="preserve"> Trubní vedení</t>
  </si>
  <si>
    <t>17</t>
  </si>
  <si>
    <t>850265921</t>
  </si>
  <si>
    <t>Výřez nebo výsek na potrubí z trub litinových tlakových DN 100 při opravách</t>
  </si>
  <si>
    <t>kus</t>
  </si>
  <si>
    <t>1167802404</t>
  </si>
  <si>
    <t>Výřez nebo výsek na potrubí z trub litinových tlakových při opravách DN 100</t>
  </si>
  <si>
    <t>https://podminky.urs.cz/item/CS_URS_2022_01/850265921</t>
  </si>
  <si>
    <t>výřez, zaslepení stávajícího vodovodu u administativní budovy</t>
  </si>
  <si>
    <t>napojení vnitřní části 1 na přívod do administativní budovy</t>
  </si>
  <si>
    <t>18</t>
  </si>
  <si>
    <t>871161211</t>
  </si>
  <si>
    <t>Montáž potrubí z PE100 SDR 11 otevřený výkop svařovaných elektrotvarovkou D 32 x 3,0 mm</t>
  </si>
  <si>
    <t>m</t>
  </si>
  <si>
    <t>-1461693961</t>
  </si>
  <si>
    <t>Montáž vodovodního potrubí z plastů v otevřeném výkopu z polyetylenu PE 100 svařovaných elektrotvarovkou SDR 11/PN16 D 32 x 3,0 mm</t>
  </si>
  <si>
    <t>https://podminky.urs.cz/item/CS_URS_2022_01/871161211</t>
  </si>
  <si>
    <t>vnitřní část 1, dl. 28,85 m</t>
  </si>
  <si>
    <t>28,85</t>
  </si>
  <si>
    <t>vnitřní část 2, dl. 18,00 m</t>
  </si>
  <si>
    <t>18,00</t>
  </si>
  <si>
    <t>19</t>
  </si>
  <si>
    <t>28613110</t>
  </si>
  <si>
    <t>trubka vodovodní PE100 PN 16 SDR11 32x3,0mm</t>
  </si>
  <si>
    <t>891098690</t>
  </si>
  <si>
    <t>46,85*1,015 'Přepočtené koeficientem množství</t>
  </si>
  <si>
    <t>20</t>
  </si>
  <si>
    <t>871171211</t>
  </si>
  <si>
    <t>Montáž potrubí z PE100 SDR 11 otevřený výkop svařovaných elektrotvarovkou D 40 x 3,7 mm</t>
  </si>
  <si>
    <t>-1682468644</t>
  </si>
  <si>
    <t>Montáž vodovodního potrubí z plastů v otevřeném výkopu z polyetylenu PE 100 svařovaných elektrotvarovkou SDR 11/PN16 D 40 x 3,7 mm</t>
  </si>
  <si>
    <t>https://podminky.urs.cz/item/CS_URS_2022_01/871171211</t>
  </si>
  <si>
    <t>28613111</t>
  </si>
  <si>
    <t>trubka vodovodní PE100 PN 16 SDR11 40x3,7mm</t>
  </si>
  <si>
    <t>-2040908576</t>
  </si>
  <si>
    <t>98,5*1,015 'Přepočtené koeficientem množství</t>
  </si>
  <si>
    <t>22</t>
  </si>
  <si>
    <t>877171101</t>
  </si>
  <si>
    <t>Montáž elektrospojek na vodovodním potrubí z PE trub d 40</t>
  </si>
  <si>
    <t>1262534215</t>
  </si>
  <si>
    <t>Montáž tvarovek na vodovodním plastovém potrubí z polyetylenu PE 100 elektrotvarovek SDR 11/PN16 spojek, oblouků nebo redukcí d 40</t>
  </si>
  <si>
    <t>https://podminky.urs.cz/item/CS_URS_2022_01/877171101</t>
  </si>
  <si>
    <t>23</t>
  </si>
  <si>
    <t>28615970</t>
  </si>
  <si>
    <t>elektrospojka SDR11 PE 100 PN16 D 40mm</t>
  </si>
  <si>
    <t>1611290704</t>
  </si>
  <si>
    <t>24</t>
  </si>
  <si>
    <t>28614837</t>
  </si>
  <si>
    <t>koleno 45° SDR11 PE 100 PN16 D 40mm</t>
  </si>
  <si>
    <t>1311744685</t>
  </si>
  <si>
    <t>25</t>
  </si>
  <si>
    <t>879181111</t>
  </si>
  <si>
    <t>Montáž vodovodní přípojky na potrubí DN 40</t>
  </si>
  <si>
    <t>-1410212195</t>
  </si>
  <si>
    <t>Montáž napojení vodovodní přípojky v otevřeném výkopu DN 40</t>
  </si>
  <si>
    <t>https://podminky.urs.cz/item/CS_URS_2022_01/879181111</t>
  </si>
  <si>
    <t>26</t>
  </si>
  <si>
    <t>891162211</t>
  </si>
  <si>
    <t>Montáž závitového vodoměru G 1 v šachtě</t>
  </si>
  <si>
    <t>227210523</t>
  </si>
  <si>
    <t>Montáž vodovodních armatur na potrubí vodoměrů v šachtě závitových G 1</t>
  </si>
  <si>
    <t>https://podminky.urs.cz/item/CS_URS_2022_01/891162211</t>
  </si>
  <si>
    <t>27</t>
  </si>
  <si>
    <t>42290100</t>
  </si>
  <si>
    <t>souprava vodoměrná závitová se šroubením kohouty a zpětnou klapkou 1"-1"</t>
  </si>
  <si>
    <t>1000222919</t>
  </si>
  <si>
    <t>vodoměrná souprava, včetně prodloužení o T kus a 2 ks kulových ventilů</t>
  </si>
  <si>
    <t xml:space="preserve">pro napojení vnitřních částí přípojky </t>
  </si>
  <si>
    <t>28</t>
  </si>
  <si>
    <t>891211321</t>
  </si>
  <si>
    <t>Montáž vodovodních šoupátek domovní přípojky se závitovými konci PN16 otevřený výkop G 2"</t>
  </si>
  <si>
    <t>-1477387632</t>
  </si>
  <si>
    <t>Montáž vodovodních armatur na potrubí šoupátek pro domovní přípojky se závitovými konci PN16 G 2"</t>
  </si>
  <si>
    <t>https://podminky.urs.cz/item/CS_URS_2022_01/891211321</t>
  </si>
  <si>
    <t>29</t>
  </si>
  <si>
    <t>42223010</t>
  </si>
  <si>
    <t>šoupátko domovní přípojky litinové vnitřní/vnitřní závit PN16 2"x2"</t>
  </si>
  <si>
    <t>-1487018989</t>
  </si>
  <si>
    <t>30</t>
  </si>
  <si>
    <t>891379111</t>
  </si>
  <si>
    <t>Montáž navrtávacích pasů na potrubí z jakýchkoli trub DN 300</t>
  </si>
  <si>
    <t>-1792273298</t>
  </si>
  <si>
    <t>Montáž vodovodních armatur na potrubí navrtávacích pasů s ventilem Jt 1 MPa, na potrubí z trub litinových, ocelových nebo plastických hmot DN 300</t>
  </si>
  <si>
    <t>https://podminky.urs.cz/item/CS_URS_2022_01/891379111</t>
  </si>
  <si>
    <t>31</t>
  </si>
  <si>
    <t>42271418</t>
  </si>
  <si>
    <t>pás navrtávací z tvárné litiny DN 300, pro litinové a ocelové potrubí, se závitovým výstupem 1",5/4",6/4",2"</t>
  </si>
  <si>
    <t>-797907432</t>
  </si>
  <si>
    <t>32</t>
  </si>
  <si>
    <t>892241111</t>
  </si>
  <si>
    <t>Tlaková zkouška vodou potrubí DN do 80</t>
  </si>
  <si>
    <t>-1287629743</t>
  </si>
  <si>
    <t>Tlakové zkoušky vodou na potrubí DN do 80</t>
  </si>
  <si>
    <t>https://podminky.urs.cz/item/CS_URS_2022_01/892241111</t>
  </si>
  <si>
    <t>33</t>
  </si>
  <si>
    <t>892273122</t>
  </si>
  <si>
    <t>Proplach a dezinfekce vodovodního potrubí DN od 80 do 125</t>
  </si>
  <si>
    <t>2069443550</t>
  </si>
  <si>
    <t>https://podminky.urs.cz/item/CS_URS_2022_01/892273122</t>
  </si>
  <si>
    <t>34</t>
  </si>
  <si>
    <t>893811262</t>
  </si>
  <si>
    <t>Osazení vodoměrné šachty kruhové z PP obetonované pro statické zatížení D do 1,2 m hl přes 1,2 do 1,4 m</t>
  </si>
  <si>
    <t>1133931897</t>
  </si>
  <si>
    <t>Osazení vodoměrné šachty z polypropylenu PP obetonované pro statické zatížení kruhové, průměru D do 1,2 m, světlé hloubky přes 1,2 m do 1,4 m</t>
  </si>
  <si>
    <t>https://podminky.urs.cz/item/CS_URS_2022_01/893811262</t>
  </si>
  <si>
    <t>35</t>
  </si>
  <si>
    <t>56230564</t>
  </si>
  <si>
    <t>šachta vodoměrná kruhová k obetonování včetně výztuhy 1,2/1,5 m</t>
  </si>
  <si>
    <t>-1909905028</t>
  </si>
  <si>
    <t>36</t>
  </si>
  <si>
    <t>894411311</t>
  </si>
  <si>
    <t>Osazení betonových nebo železobetonových dílců pro šachty skruží rovných</t>
  </si>
  <si>
    <t>360838982</t>
  </si>
  <si>
    <t>https://podminky.urs.cz/item/CS_URS_2022_01/894411311</t>
  </si>
  <si>
    <t>37</t>
  </si>
  <si>
    <t>59224104</t>
  </si>
  <si>
    <t>skruž betonová studniční 100x100x9cm</t>
  </si>
  <si>
    <t>-872893292</t>
  </si>
  <si>
    <t>38</t>
  </si>
  <si>
    <t>899401111</t>
  </si>
  <si>
    <t>Osazení poklopů litinových ventilových</t>
  </si>
  <si>
    <t>377265872</t>
  </si>
  <si>
    <t>https://podminky.urs.cz/item/CS_URS_2022_01/899401111</t>
  </si>
  <si>
    <t>39</t>
  </si>
  <si>
    <t>42291402</t>
  </si>
  <si>
    <t>poklop litinový ventilový</t>
  </si>
  <si>
    <t>-1304095732</t>
  </si>
  <si>
    <t>40</t>
  </si>
  <si>
    <t>56230636</t>
  </si>
  <si>
    <t>deska podkladová uličního poklopu plastového ventilkového a šoupatového</t>
  </si>
  <si>
    <t>610224843</t>
  </si>
  <si>
    <t>41</t>
  </si>
  <si>
    <t>899R</t>
  </si>
  <si>
    <t>Montáž orientačního sloupku</t>
  </si>
  <si>
    <t>64</t>
  </si>
  <si>
    <t>-2021558155</t>
  </si>
  <si>
    <t>Montáž příslušenství vodovodů sloupku orientačního</t>
  </si>
  <si>
    <t>Montáž příslušenství vodovodů sloupku orientačního, vč. dodávky</t>
  </si>
  <si>
    <t>42</t>
  </si>
  <si>
    <t>899713111</t>
  </si>
  <si>
    <t>Orientační tabulky na sloupku betonovém nebo ocelovém</t>
  </si>
  <si>
    <t>-326926672</t>
  </si>
  <si>
    <t>Orientační tabulky na vodovodních a kanalizačních řadech na sloupku ocelovém nebo betonovém</t>
  </si>
  <si>
    <t>https://podminky.urs.cz/item/CS_URS_2022_01/899713111</t>
  </si>
  <si>
    <t>43</t>
  </si>
  <si>
    <t>899721111</t>
  </si>
  <si>
    <t>Signalizační vodič DN do 150 mm na potrubí</t>
  </si>
  <si>
    <t>749405920</t>
  </si>
  <si>
    <t>Signalizační vodič na potrubí DN do 150 mm</t>
  </si>
  <si>
    <t>https://podminky.urs.cz/item/CS_URS_2022_01/899721111</t>
  </si>
  <si>
    <t>44</t>
  </si>
  <si>
    <t>899722112</t>
  </si>
  <si>
    <t>Krytí potrubí z plastů výstražnou fólií z PVC 25 cm</t>
  </si>
  <si>
    <t>1922518257</t>
  </si>
  <si>
    <t>Krytí potrubí z plastů výstražnou fólií z PVC šířky 25 cm</t>
  </si>
  <si>
    <t>https://podminky.urs.cz/item/CS_URS_2022_01/899722112</t>
  </si>
  <si>
    <t>Ostatní konstrukce a práce, bourání</t>
  </si>
  <si>
    <t>45</t>
  </si>
  <si>
    <t>998276101</t>
  </si>
  <si>
    <t>Přesun hmot pro trubní vedení z trub z plastických hmot otevřený výkop</t>
  </si>
  <si>
    <t>-802827700</t>
  </si>
  <si>
    <t>Přesun hmot pro trubní vedení hloubené z trub z plastických hmot nebo sklolaminátových pro vodovody nebo kanalizace v otevřeném výkopu dopravní vzdálenost do 15 m</t>
  </si>
  <si>
    <t>https://podminky.urs.cz/item/CS_URS_2022_01/998276101</t>
  </si>
  <si>
    <t>PSV</t>
  </si>
  <si>
    <t>Práce a dodávky PSV</t>
  </si>
  <si>
    <t>722</t>
  </si>
  <si>
    <t>Zdravotechnika - vnitřní vodovod</t>
  </si>
  <si>
    <t>46</t>
  </si>
  <si>
    <t>722219191</t>
  </si>
  <si>
    <t>Montáž zemních souprav ostatní typ</t>
  </si>
  <si>
    <t>1204819661</t>
  </si>
  <si>
    <t>Armatury přírubové montáž zemních souprav ostatních typů</t>
  </si>
  <si>
    <t>https://podminky.urs.cz/item/CS_URS_2022_01/722219191</t>
  </si>
  <si>
    <t>47</t>
  </si>
  <si>
    <t>42291066</t>
  </si>
  <si>
    <t>souprava zemní pro šoupátka DN 40-50mm Rd 1,25m</t>
  </si>
  <si>
    <t>1016652185</t>
  </si>
  <si>
    <t>997</t>
  </si>
  <si>
    <t>Přesun sutě</t>
  </si>
  <si>
    <t>48</t>
  </si>
  <si>
    <t>997221561</t>
  </si>
  <si>
    <t>Vodorovná doprava suti z kusových materiálů do 1 km</t>
  </si>
  <si>
    <t>-1074932124</t>
  </si>
  <si>
    <t>Vodorovná doprava suti bez naložení, ale se složením a s hrubým urovnáním z kusových materiálů, na vzdálenost do 1 km</t>
  </si>
  <si>
    <t>https://podminky.urs.cz/item/CS_URS_2022_01/997221561</t>
  </si>
  <si>
    <t>49</t>
  </si>
  <si>
    <t>997221569</t>
  </si>
  <si>
    <t>Příplatek ZKD 1 km u vodorovné dopravy suti z kusových materiálů</t>
  </si>
  <si>
    <t>-65409414</t>
  </si>
  <si>
    <t>Vodorovná doprava suti bez naložení, ale se složením a s hrubým urovnáním Příplatek k ceně za každý další i započatý 1 km přes 1 km</t>
  </si>
  <si>
    <t>https://podminky.urs.cz/item/CS_URS_2022_01/997221569</t>
  </si>
  <si>
    <t>předpoklad skládka do 10 km</t>
  </si>
  <si>
    <t>10*20,75</t>
  </si>
  <si>
    <t>50</t>
  </si>
  <si>
    <t>997221861</t>
  </si>
  <si>
    <t>Poplatek za uložení stavebního odpadu na recyklační skládce (skládkovné) z prostého betonu pod kódem 17 01 01</t>
  </si>
  <si>
    <t>-447440264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</si>
  <si>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</si>
  <si>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</si>
  <si>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dlažba</t>
  </si>
  <si>
    <t>7,375</t>
  </si>
  <si>
    <t>51</t>
  </si>
  <si>
    <t>997221862</t>
  </si>
  <si>
    <t>Poplatek za uložení stavebního odpadu na recyklační skládce (skládkovné) z armovaného betonu pod kódem 17 01 01</t>
  </si>
  <si>
    <t>-2063277947</t>
  </si>
  <si>
    <t>Poplatek za uložení stavebního odpadu na recyklační skládce (skládkovné) z armovaného betonu zatříděného do Katalogu odpadů pod kódem 17 01 01</t>
  </si>
  <si>
    <t>https://podminky.urs.cz/item/CS_URS_2022_01/997221862</t>
  </si>
  <si>
    <t>podkladní beton pod dlažbou</t>
  </si>
  <si>
    <t>7,875</t>
  </si>
  <si>
    <t>52</t>
  </si>
  <si>
    <t>997221873</t>
  </si>
  <si>
    <t>Poplatek za uložení stavebního odpadu na recyklační skládce (skládkovné) zeminy a kamení zatříděného do Katalogu odpadů pod kódem 17 05 04</t>
  </si>
  <si>
    <t>1036911225</t>
  </si>
  <si>
    <t>https://podminky.urs.cz/item/CS_URS_2022_01/997221873</t>
  </si>
  <si>
    <t>podkladní vrstva pod dlažbou</t>
  </si>
  <si>
    <t>5,50</t>
  </si>
  <si>
    <t>998</t>
  </si>
  <si>
    <t>Přesun hmot</t>
  </si>
  <si>
    <t>53</t>
  </si>
  <si>
    <t>979054451</t>
  </si>
  <si>
    <t>Očištění vybouraných zámkových dlaždic s původním spárováním z kameniva těženého</t>
  </si>
  <si>
    <t>964634513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</si>
  <si>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</si>
  <si>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</si>
  <si>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>VRN</t>
  </si>
  <si>
    <t xml:space="preserve"> Vedlejší rozpočtové náklady</t>
  </si>
  <si>
    <t>VRN1</t>
  </si>
  <si>
    <t>Průzkumné, geodetické a projektové práce</t>
  </si>
  <si>
    <t>54</t>
  </si>
  <si>
    <t>012203000</t>
  </si>
  <si>
    <t>Geodetické práce při provádění stavby</t>
  </si>
  <si>
    <t>komplet</t>
  </si>
  <si>
    <t>1024</t>
  </si>
  <si>
    <t>-679652774</t>
  </si>
  <si>
    <t>https://podminky.urs.cz/item/CS_URS_2022_01/012203000</t>
  </si>
  <si>
    <t>vytýčení stavby</t>
  </si>
  <si>
    <t>55</t>
  </si>
  <si>
    <t>012303000</t>
  </si>
  <si>
    <t>Geodetické práce po výstavbě</t>
  </si>
  <si>
    <t>CS ÚRS 2022 02</t>
  </si>
  <si>
    <t>1923813595</t>
  </si>
  <si>
    <t>https://podminky.urs.cz/item/CS_URS_2022_02/012303000</t>
  </si>
  <si>
    <t>P</t>
  </si>
  <si>
    <t>Poznámka k položce:_x000d_
Geodetické zaměření dokončeného díla - viz obchodní podmínky k SoD</t>
  </si>
  <si>
    <t>56</t>
  </si>
  <si>
    <t>013254000</t>
  </si>
  <si>
    <t>Dokumentace skutečného provedení stavby</t>
  </si>
  <si>
    <t>-1956749324</t>
  </si>
  <si>
    <t>https://podminky.urs.cz/item/CS_URS_2022_02/013254000</t>
  </si>
  <si>
    <t>Poznámka k položce:_x000d_
Viz obchodní podmínky k SoD</t>
  </si>
  <si>
    <t>VRN7</t>
  </si>
  <si>
    <t>Provozní vlivy</t>
  </si>
  <si>
    <t>57</t>
  </si>
  <si>
    <t>076103001</t>
  </si>
  <si>
    <t>Křížení el. vedení s vedením - projednání omezení</t>
  </si>
  <si>
    <t>-74183649</t>
  </si>
  <si>
    <t>https://podminky.urs.cz/item/CS_URS_2022_01/076103001</t>
  </si>
  <si>
    <t>vytýčení inženýrských sítí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</si>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</sst>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071" TargetMode="External" /><Relationship Id="rId2" Type="http://schemas.openxmlformats.org/officeDocument/2006/relationships/hyperlink" Target="https://podminky.urs.cz/item/CS_URS_2022_01/113107423" TargetMode="External" /><Relationship Id="rId3" Type="http://schemas.openxmlformats.org/officeDocument/2006/relationships/hyperlink" Target="https://podminky.urs.cz/item/CS_URS_2022_01/113107437" TargetMode="External" /><Relationship Id="rId4" Type="http://schemas.openxmlformats.org/officeDocument/2006/relationships/hyperlink" Target="https://podminky.urs.cz/item/CS_URS_2022_01/131213131" TargetMode="External" /><Relationship Id="rId5" Type="http://schemas.openxmlformats.org/officeDocument/2006/relationships/hyperlink" Target="https://podminky.urs.cz/item/CS_URS_2022_01/131251121" TargetMode="External" /><Relationship Id="rId6" Type="http://schemas.openxmlformats.org/officeDocument/2006/relationships/hyperlink" Target="https://podminky.urs.cz/item/CS_URS_2022_01/132251104" TargetMode="External" /><Relationship Id="rId7" Type="http://schemas.openxmlformats.org/officeDocument/2006/relationships/hyperlink" Target="https://podminky.urs.cz/item/CS_URS_2022_01/162751117" TargetMode="External" /><Relationship Id="rId8" Type="http://schemas.openxmlformats.org/officeDocument/2006/relationships/hyperlink" Target="https://podminky.urs.cz/item/CS_URS_2022_01/174101101" TargetMode="External" /><Relationship Id="rId9" Type="http://schemas.openxmlformats.org/officeDocument/2006/relationships/hyperlink" Target="https://podminky.urs.cz/item/CS_URS_2022_01/175151101" TargetMode="External" /><Relationship Id="rId10" Type="http://schemas.openxmlformats.org/officeDocument/2006/relationships/hyperlink" Target="https://podminky.urs.cz/item/CS_URS_2021_01/181911102" TargetMode="External" /><Relationship Id="rId11" Type="http://schemas.openxmlformats.org/officeDocument/2006/relationships/hyperlink" Target="https://podminky.urs.cz/item/CS_URS_2022_01/451572111" TargetMode="External" /><Relationship Id="rId12" Type="http://schemas.openxmlformats.org/officeDocument/2006/relationships/hyperlink" Target="https://podminky.urs.cz/item/CS_URS_2022_01/564871011" TargetMode="External" /><Relationship Id="rId13" Type="http://schemas.openxmlformats.org/officeDocument/2006/relationships/hyperlink" Target="https://podminky.urs.cz/item/CS_URS_2022_01/567122114" TargetMode="External" /><Relationship Id="rId14" Type="http://schemas.openxmlformats.org/officeDocument/2006/relationships/hyperlink" Target="https://podminky.urs.cz/item/CS_URS_2022_01/596212213" TargetMode="External" /><Relationship Id="rId15" Type="http://schemas.openxmlformats.org/officeDocument/2006/relationships/hyperlink" Target="https://podminky.urs.cz/item/CS_URS_2022_01/850265921" TargetMode="External" /><Relationship Id="rId16" Type="http://schemas.openxmlformats.org/officeDocument/2006/relationships/hyperlink" Target="https://podminky.urs.cz/item/CS_URS_2022_01/871161211" TargetMode="External" /><Relationship Id="rId17" Type="http://schemas.openxmlformats.org/officeDocument/2006/relationships/hyperlink" Target="https://podminky.urs.cz/item/CS_URS_2022_01/871171211" TargetMode="External" /><Relationship Id="rId18" Type="http://schemas.openxmlformats.org/officeDocument/2006/relationships/hyperlink" Target="https://podminky.urs.cz/item/CS_URS_2022_01/877171101" TargetMode="External" /><Relationship Id="rId19" Type="http://schemas.openxmlformats.org/officeDocument/2006/relationships/hyperlink" Target="https://podminky.urs.cz/item/CS_URS_2022_01/879181111" TargetMode="External" /><Relationship Id="rId20" Type="http://schemas.openxmlformats.org/officeDocument/2006/relationships/hyperlink" Target="https://podminky.urs.cz/item/CS_URS_2022_01/891162211" TargetMode="External" /><Relationship Id="rId21" Type="http://schemas.openxmlformats.org/officeDocument/2006/relationships/hyperlink" Target="https://podminky.urs.cz/item/CS_URS_2022_01/891211321" TargetMode="External" /><Relationship Id="rId22" Type="http://schemas.openxmlformats.org/officeDocument/2006/relationships/hyperlink" Target="https://podminky.urs.cz/item/CS_URS_2022_01/891379111" TargetMode="External" /><Relationship Id="rId23" Type="http://schemas.openxmlformats.org/officeDocument/2006/relationships/hyperlink" Target="https://podminky.urs.cz/item/CS_URS_2022_01/892241111" TargetMode="External" /><Relationship Id="rId24" Type="http://schemas.openxmlformats.org/officeDocument/2006/relationships/hyperlink" Target="https://podminky.urs.cz/item/CS_URS_2022_01/892273122" TargetMode="External" /><Relationship Id="rId25" Type="http://schemas.openxmlformats.org/officeDocument/2006/relationships/hyperlink" Target="https://podminky.urs.cz/item/CS_URS_2022_01/893811262" TargetMode="External" /><Relationship Id="rId26" Type="http://schemas.openxmlformats.org/officeDocument/2006/relationships/hyperlink" Target="https://podminky.urs.cz/item/CS_URS_2022_01/894411311" TargetMode="External" /><Relationship Id="rId27" Type="http://schemas.openxmlformats.org/officeDocument/2006/relationships/hyperlink" Target="https://podminky.urs.cz/item/CS_URS_2022_01/899401111" TargetMode="External" /><Relationship Id="rId28" Type="http://schemas.openxmlformats.org/officeDocument/2006/relationships/hyperlink" Target="https://podminky.urs.cz/item/CS_URS_2022_01/899713111" TargetMode="External" /><Relationship Id="rId29" Type="http://schemas.openxmlformats.org/officeDocument/2006/relationships/hyperlink" Target="https://podminky.urs.cz/item/CS_URS_2022_01/899721111" TargetMode="External" /><Relationship Id="rId30" Type="http://schemas.openxmlformats.org/officeDocument/2006/relationships/hyperlink" Target="https://podminky.urs.cz/item/CS_URS_2022_01/899722112" TargetMode="External" /><Relationship Id="rId31" Type="http://schemas.openxmlformats.org/officeDocument/2006/relationships/hyperlink" Target="https://podminky.urs.cz/item/CS_URS_2022_01/998276101" TargetMode="External" /><Relationship Id="rId32" Type="http://schemas.openxmlformats.org/officeDocument/2006/relationships/hyperlink" Target="https://podminky.urs.cz/item/CS_URS_2022_01/722219191" TargetMode="External" /><Relationship Id="rId33" Type="http://schemas.openxmlformats.org/officeDocument/2006/relationships/hyperlink" Target="https://podminky.urs.cz/item/CS_URS_2022_01/997221561" TargetMode="External" /><Relationship Id="rId34" Type="http://schemas.openxmlformats.org/officeDocument/2006/relationships/hyperlink" Target="https://podminky.urs.cz/item/CS_URS_2022_01/997221569" TargetMode="External" /><Relationship Id="rId35" Type="http://schemas.openxmlformats.org/officeDocument/2006/relationships/hyperlink" Target="https://podminky.urs.cz/item/CS_URS_2022_01/997221861" TargetMode="External" /><Relationship Id="rId36" Type="http://schemas.openxmlformats.org/officeDocument/2006/relationships/hyperlink" Target="https://podminky.urs.cz/item/CS_URS_2022_01/997221862" TargetMode="External" /><Relationship Id="rId37" Type="http://schemas.openxmlformats.org/officeDocument/2006/relationships/hyperlink" Target="https://podminky.urs.cz/item/CS_URS_2022_01/997221873" TargetMode="External" /><Relationship Id="rId38" Type="http://schemas.openxmlformats.org/officeDocument/2006/relationships/hyperlink" Target="https://podminky.urs.cz/item/CS_URS_2022_01/979054451" TargetMode="External" /><Relationship Id="rId39" Type="http://schemas.openxmlformats.org/officeDocument/2006/relationships/hyperlink" Target="https://podminky.urs.cz/item/CS_URS_2022_01/012203000" TargetMode="External" /><Relationship Id="rId40" Type="http://schemas.openxmlformats.org/officeDocument/2006/relationships/hyperlink" Target="https://podminky.urs.cz/item/CS_URS_2022_02/012303000" TargetMode="External" /><Relationship Id="rId41" Type="http://schemas.openxmlformats.org/officeDocument/2006/relationships/hyperlink" Target="https://podminky.urs.cz/item/CS_URS_2022_02/013254000" TargetMode="External" /><Relationship Id="rId42" Type="http://schemas.openxmlformats.org/officeDocument/2006/relationships/hyperlink" Target="https://podminky.urs.cz/item/CS_URS_2022_01/076103001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2022-292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VD Hamry, zřízení vodovodní přípojky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Hamry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18. 11. 2022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Povodí Labe, státní podník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Komplex CR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24.75" customHeight="1">
      <c r="A55" s="111" t="s">
        <v>75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'2022-292 - VD Hamry, zříz...'!J28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'2022-292 - VD Hamry, zříz...'!P86</f>
        <v>0</v>
      </c>
      <c r="AV55" s="120">
        <f>'2022-292 - VD Hamry, zříz...'!J31</f>
        <v>0</v>
      </c>
      <c r="AW55" s="120">
        <f>'2022-292 - VD Hamry, zříz...'!J32</f>
        <v>0</v>
      </c>
      <c r="AX55" s="120">
        <f>'2022-292 - VD Hamry, zříz...'!J33</f>
        <v>0</v>
      </c>
      <c r="AY55" s="120">
        <f>'2022-292 - VD Hamry, zříz...'!J34</f>
        <v>0</v>
      </c>
      <c r="AZ55" s="120">
        <f>'2022-292 - VD Hamry, zříz...'!F31</f>
        <v>0</v>
      </c>
      <c r="BA55" s="120">
        <f>'2022-292 - VD Hamry, zříz...'!F32</f>
        <v>0</v>
      </c>
      <c r="BB55" s="120">
        <f>'2022-292 - VD Hamry, zříz...'!F33</f>
        <v>0</v>
      </c>
      <c r="BC55" s="120">
        <f>'2022-292 - VD Hamry, zříz...'!F34</f>
        <v>0</v>
      </c>
      <c r="BD55" s="122">
        <f>'2022-292 - VD Hamry, zříz...'!F35</f>
        <v>0</v>
      </c>
      <c r="BE55" s="7"/>
      <c r="BT55" s="123" t="s">
        <v>77</v>
      </c>
      <c r="BU55" s="123" t="s">
        <v>78</v>
      </c>
      <c r="BV55" s="123" t="s">
        <v>73</v>
      </c>
      <c r="BW55" s="123" t="s">
        <v>5</v>
      </c>
      <c r="BX55" s="123" t="s">
        <v>74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1domv4eY1n7gEcLHGV54qch9Y0LKIdUNVaFDCmeYQ/erqFFpiR1h36UgJ9arLqsqisAghCauuYKM0I2h47skyA==" hashValue="k0fMUNi97v2XaQY3iXZ8WSUHFM5pKfmdVhgtt/iXWow8w0k17Amk6juZxBX2OzOlZe1m2SdTimXMAGTRjkJAQ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292 - VD Hamry, zří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79</v>
      </c>
    </row>
    <row r="4" s="1" customFormat="1" ht="24.96" customHeight="1">
      <c r="B4" s="21"/>
      <c r="D4" s="126" t="s">
        <v>80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18. 11. 2022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19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27</v>
      </c>
      <c r="F13" s="39"/>
      <c r="G13" s="39"/>
      <c r="H13" s="39"/>
      <c r="I13" s="128" t="s">
        <v>28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29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28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31</v>
      </c>
      <c r="E18" s="39"/>
      <c r="F18" s="39"/>
      <c r="G18" s="39"/>
      <c r="H18" s="39"/>
      <c r="I18" s="128" t="s">
        <v>26</v>
      </c>
      <c r="J18" s="131" t="s">
        <v>19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32</v>
      </c>
      <c r="F19" s="39"/>
      <c r="G19" s="39"/>
      <c r="H19" s="39"/>
      <c r="I19" s="128" t="s">
        <v>28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34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28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36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37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38</v>
      </c>
      <c r="E28" s="39"/>
      <c r="F28" s="39"/>
      <c r="G28" s="39"/>
      <c r="H28" s="39"/>
      <c r="I28" s="39"/>
      <c r="J28" s="139">
        <f>ROUND(J86,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40</v>
      </c>
      <c r="G30" s="39"/>
      <c r="H30" s="39"/>
      <c r="I30" s="140" t="s">
        <v>39</v>
      </c>
      <c r="J30" s="140" t="s">
        <v>41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42</v>
      </c>
      <c r="E31" s="128" t="s">
        <v>43</v>
      </c>
      <c r="F31" s="142">
        <f>ROUND((SUM(BE86:BE355)),  2)</f>
        <v>0</v>
      </c>
      <c r="G31" s="39"/>
      <c r="H31" s="39"/>
      <c r="I31" s="143">
        <v>0.20999999999999999</v>
      </c>
      <c r="J31" s="142">
        <f>ROUND(((SUM(BE86:BE355))*I31),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44</v>
      </c>
      <c r="F32" s="142">
        <f>ROUND((SUM(BF86:BF355)),  2)</f>
        <v>0</v>
      </c>
      <c r="G32" s="39"/>
      <c r="H32" s="39"/>
      <c r="I32" s="143">
        <v>0.14999999999999999</v>
      </c>
      <c r="J32" s="142">
        <f>ROUND(((SUM(BF86:BF355))*I32),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45</v>
      </c>
      <c r="F33" s="142">
        <f>ROUND((SUM(BG86:BG355)),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46</v>
      </c>
      <c r="F34" s="142">
        <f>ROUND((SUM(BH86:BH355)),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47</v>
      </c>
      <c r="F35" s="142">
        <f>ROUND((SUM(BI86:BI355)),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48</v>
      </c>
      <c r="E37" s="146"/>
      <c r="F37" s="146"/>
      <c r="G37" s="147" t="s">
        <v>49</v>
      </c>
      <c r="H37" s="148" t="s">
        <v>50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81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VD Hamry, zřízení vodovodní přípojky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Hamry</v>
      </c>
      <c r="G48" s="41"/>
      <c r="H48" s="41"/>
      <c r="I48" s="33" t="s">
        <v>23</v>
      </c>
      <c r="J48" s="73" t="str">
        <f>IF(J10="","",J10)</f>
        <v>18. 11. 2022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Povodí Labe, státní podník</v>
      </c>
      <c r="G50" s="41"/>
      <c r="H50" s="41"/>
      <c r="I50" s="33" t="s">
        <v>31</v>
      </c>
      <c r="J50" s="37" t="str">
        <f>E19</f>
        <v>Komplex CR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29</v>
      </c>
      <c r="D51" s="41"/>
      <c r="E51" s="41"/>
      <c r="F51" s="28" t="str">
        <f>IF(E16="","",E16)</f>
        <v>Vyplň údaj</v>
      </c>
      <c r="G51" s="41"/>
      <c r="H51" s="41"/>
      <c r="I51" s="33" t="s">
        <v>34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82</v>
      </c>
      <c r="D53" s="156"/>
      <c r="E53" s="156"/>
      <c r="F53" s="156"/>
      <c r="G53" s="156"/>
      <c r="H53" s="156"/>
      <c r="I53" s="156"/>
      <c r="J53" s="157" t="s">
        <v>83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70</v>
      </c>
      <c r="D55" s="41"/>
      <c r="E55" s="41"/>
      <c r="F55" s="41"/>
      <c r="G55" s="41"/>
      <c r="H55" s="41"/>
      <c r="I55" s="41"/>
      <c r="J55" s="103">
        <f>J86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84</v>
      </c>
    </row>
    <row r="56" s="9" customFormat="1" ht="24.96" customHeight="1">
      <c r="A56" s="9"/>
      <c r="B56" s="159"/>
      <c r="C56" s="160"/>
      <c r="D56" s="161" t="s">
        <v>85</v>
      </c>
      <c r="E56" s="162"/>
      <c r="F56" s="162"/>
      <c r="G56" s="162"/>
      <c r="H56" s="162"/>
      <c r="I56" s="162"/>
      <c r="J56" s="163">
        <f>J87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86</v>
      </c>
      <c r="E57" s="168"/>
      <c r="F57" s="168"/>
      <c r="G57" s="168"/>
      <c r="H57" s="168"/>
      <c r="I57" s="168"/>
      <c r="J57" s="169">
        <f>J88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87</v>
      </c>
      <c r="E58" s="168"/>
      <c r="F58" s="168"/>
      <c r="G58" s="168"/>
      <c r="H58" s="168"/>
      <c r="I58" s="168"/>
      <c r="J58" s="169">
        <f>J175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88</v>
      </c>
      <c r="E59" s="168"/>
      <c r="F59" s="168"/>
      <c r="G59" s="168"/>
      <c r="H59" s="168"/>
      <c r="I59" s="168"/>
      <c r="J59" s="169">
        <f>J187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89</v>
      </c>
      <c r="E60" s="168"/>
      <c r="F60" s="168"/>
      <c r="G60" s="168"/>
      <c r="H60" s="168"/>
      <c r="I60" s="168"/>
      <c r="J60" s="169">
        <f>J206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90</v>
      </c>
      <c r="E61" s="168"/>
      <c r="F61" s="168"/>
      <c r="G61" s="168"/>
      <c r="H61" s="168"/>
      <c r="I61" s="168"/>
      <c r="J61" s="169">
        <f>J294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91</v>
      </c>
      <c r="E62" s="162"/>
      <c r="F62" s="162"/>
      <c r="G62" s="162"/>
      <c r="H62" s="162"/>
      <c r="I62" s="162"/>
      <c r="J62" s="163">
        <f>J298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92</v>
      </c>
      <c r="E63" s="168"/>
      <c r="F63" s="168"/>
      <c r="G63" s="168"/>
      <c r="H63" s="168"/>
      <c r="I63" s="168"/>
      <c r="J63" s="169">
        <f>J299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93</v>
      </c>
      <c r="E64" s="168"/>
      <c r="F64" s="168"/>
      <c r="G64" s="168"/>
      <c r="H64" s="168"/>
      <c r="I64" s="168"/>
      <c r="J64" s="169">
        <f>J305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94</v>
      </c>
      <c r="E65" s="168"/>
      <c r="F65" s="168"/>
      <c r="G65" s="168"/>
      <c r="H65" s="168"/>
      <c r="I65" s="168"/>
      <c r="J65" s="169">
        <f>J329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59"/>
      <c r="C66" s="160"/>
      <c r="D66" s="161" t="s">
        <v>95</v>
      </c>
      <c r="E66" s="162"/>
      <c r="F66" s="162"/>
      <c r="G66" s="162"/>
      <c r="H66" s="162"/>
      <c r="I66" s="162"/>
      <c r="J66" s="163">
        <f>J335</f>
        <v>0</v>
      </c>
      <c r="K66" s="160"/>
      <c r="L66" s="16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65"/>
      <c r="C67" s="166"/>
      <c r="D67" s="167" t="s">
        <v>96</v>
      </c>
      <c r="E67" s="168"/>
      <c r="F67" s="168"/>
      <c r="G67" s="168"/>
      <c r="H67" s="168"/>
      <c r="I67" s="168"/>
      <c r="J67" s="169">
        <f>J336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97</v>
      </c>
      <c r="E68" s="168"/>
      <c r="F68" s="168"/>
      <c r="G68" s="168"/>
      <c r="H68" s="168"/>
      <c r="I68" s="168"/>
      <c r="J68" s="169">
        <f>J350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2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2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2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98</v>
      </c>
      <c r="D75" s="41"/>
      <c r="E75" s="41"/>
      <c r="F75" s="41"/>
      <c r="G75" s="41"/>
      <c r="H75" s="41"/>
      <c r="I75" s="41"/>
      <c r="J75" s="41"/>
      <c r="K75" s="41"/>
      <c r="L75" s="12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2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E7</f>
        <v>VD Hamry, zřízení vodovodní přípojky</v>
      </c>
      <c r="F78" s="41"/>
      <c r="G78" s="41"/>
      <c r="H78" s="41"/>
      <c r="I78" s="41"/>
      <c r="J78" s="41"/>
      <c r="K78" s="4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2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21</v>
      </c>
      <c r="D80" s="41"/>
      <c r="E80" s="41"/>
      <c r="F80" s="28" t="str">
        <f>F10</f>
        <v>Hamry</v>
      </c>
      <c r="G80" s="41"/>
      <c r="H80" s="41"/>
      <c r="I80" s="33" t="s">
        <v>23</v>
      </c>
      <c r="J80" s="73" t="str">
        <f>IF(J10="","",J10)</f>
        <v>18. 11. 2022</v>
      </c>
      <c r="K80" s="41"/>
      <c r="L80" s="12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2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25</v>
      </c>
      <c r="D82" s="41"/>
      <c r="E82" s="41"/>
      <c r="F82" s="28" t="str">
        <f>E13</f>
        <v>Povodí Labe, státní podník</v>
      </c>
      <c r="G82" s="41"/>
      <c r="H82" s="41"/>
      <c r="I82" s="33" t="s">
        <v>31</v>
      </c>
      <c r="J82" s="37" t="str">
        <f>E19</f>
        <v>Komplex CR s.r.o.</v>
      </c>
      <c r="K82" s="41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29</v>
      </c>
      <c r="D83" s="41"/>
      <c r="E83" s="41"/>
      <c r="F83" s="28" t="str">
        <f>IF(E16="","",E16)</f>
        <v>Vyplň údaj</v>
      </c>
      <c r="G83" s="41"/>
      <c r="H83" s="41"/>
      <c r="I83" s="33" t="s">
        <v>34</v>
      </c>
      <c r="J83" s="37" t="str">
        <f>E22</f>
        <v xml:space="preserve"> </v>
      </c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11" customFormat="1" ht="29.28" customHeight="1">
      <c r="A85" s="171"/>
      <c r="B85" s="172"/>
      <c r="C85" s="173" t="s">
        <v>99</v>
      </c>
      <c r="D85" s="174" t="s">
        <v>57</v>
      </c>
      <c r="E85" s="174" t="s">
        <v>53</v>
      </c>
      <c r="F85" s="174" t="s">
        <v>54</v>
      </c>
      <c r="G85" s="174" t="s">
        <v>100</v>
      </c>
      <c r="H85" s="174" t="s">
        <v>101</v>
      </c>
      <c r="I85" s="174" t="s">
        <v>102</v>
      </c>
      <c r="J85" s="174" t="s">
        <v>83</v>
      </c>
      <c r="K85" s="175" t="s">
        <v>103</v>
      </c>
      <c r="L85" s="176"/>
      <c r="M85" s="93" t="s">
        <v>19</v>
      </c>
      <c r="N85" s="94" t="s">
        <v>42</v>
      </c>
      <c r="O85" s="94" t="s">
        <v>104</v>
      </c>
      <c r="P85" s="94" t="s">
        <v>105</v>
      </c>
      <c r="Q85" s="94" t="s">
        <v>106</v>
      </c>
      <c r="R85" s="94" t="s">
        <v>107</v>
      </c>
      <c r="S85" s="94" t="s">
        <v>108</v>
      </c>
      <c r="T85" s="95" t="s">
        <v>109</v>
      </c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</row>
    <row r="86" s="2" customFormat="1" ht="22.8" customHeight="1">
      <c r="A86" s="39"/>
      <c r="B86" s="40"/>
      <c r="C86" s="100" t="s">
        <v>110</v>
      </c>
      <c r="D86" s="41"/>
      <c r="E86" s="41"/>
      <c r="F86" s="41"/>
      <c r="G86" s="41"/>
      <c r="H86" s="41"/>
      <c r="I86" s="41"/>
      <c r="J86" s="177">
        <f>BK86</f>
        <v>0</v>
      </c>
      <c r="K86" s="41"/>
      <c r="L86" s="45"/>
      <c r="M86" s="96"/>
      <c r="N86" s="178"/>
      <c r="O86" s="97"/>
      <c r="P86" s="179">
        <f>P87+P298+P335</f>
        <v>0</v>
      </c>
      <c r="Q86" s="97"/>
      <c r="R86" s="179">
        <f>R87+R298+R335</f>
        <v>111.32058674</v>
      </c>
      <c r="S86" s="97"/>
      <c r="T86" s="180">
        <f>T87+T298+T335</f>
        <v>20.75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71</v>
      </c>
      <c r="AU86" s="18" t="s">
        <v>84</v>
      </c>
      <c r="BK86" s="181">
        <f>BK87+BK298+BK335</f>
        <v>0</v>
      </c>
    </row>
    <row r="87" s="12" customFormat="1" ht="25.92" customHeight="1">
      <c r="A87" s="12"/>
      <c r="B87" s="182"/>
      <c r="C87" s="183"/>
      <c r="D87" s="184" t="s">
        <v>71</v>
      </c>
      <c r="E87" s="185" t="s">
        <v>111</v>
      </c>
      <c r="F87" s="185" t="s">
        <v>112</v>
      </c>
      <c r="G87" s="183"/>
      <c r="H87" s="183"/>
      <c r="I87" s="186"/>
      <c r="J87" s="187">
        <f>BK87</f>
        <v>0</v>
      </c>
      <c r="K87" s="183"/>
      <c r="L87" s="188"/>
      <c r="M87" s="189"/>
      <c r="N87" s="190"/>
      <c r="O87" s="190"/>
      <c r="P87" s="191">
        <f>P88+P175+P187+P206+P294</f>
        <v>0</v>
      </c>
      <c r="Q87" s="190"/>
      <c r="R87" s="191">
        <f>R88+R175+R187+R206+R294</f>
        <v>111.31708673999999</v>
      </c>
      <c r="S87" s="190"/>
      <c r="T87" s="192">
        <f>T88+T175+T187+T206+T294</f>
        <v>20.75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3" t="s">
        <v>77</v>
      </c>
      <c r="AT87" s="194" t="s">
        <v>71</v>
      </c>
      <c r="AU87" s="194" t="s">
        <v>72</v>
      </c>
      <c r="AY87" s="193" t="s">
        <v>113</v>
      </c>
      <c r="BK87" s="195">
        <f>BK88+BK175+BK187+BK206+BK294</f>
        <v>0</v>
      </c>
    </row>
    <row r="88" s="12" customFormat="1" ht="22.8" customHeight="1">
      <c r="A88" s="12"/>
      <c r="B88" s="182"/>
      <c r="C88" s="183"/>
      <c r="D88" s="184" t="s">
        <v>71</v>
      </c>
      <c r="E88" s="196" t="s">
        <v>77</v>
      </c>
      <c r="F88" s="196" t="s">
        <v>114</v>
      </c>
      <c r="G88" s="183"/>
      <c r="H88" s="183"/>
      <c r="I88" s="186"/>
      <c r="J88" s="197">
        <f>BK88</f>
        <v>0</v>
      </c>
      <c r="K88" s="183"/>
      <c r="L88" s="188"/>
      <c r="M88" s="189"/>
      <c r="N88" s="190"/>
      <c r="O88" s="190"/>
      <c r="P88" s="191">
        <f>SUM(P89:P174)</f>
        <v>0</v>
      </c>
      <c r="Q88" s="190"/>
      <c r="R88" s="191">
        <f>SUM(R89:R174)</f>
        <v>87.209999999999994</v>
      </c>
      <c r="S88" s="190"/>
      <c r="T88" s="192">
        <f>SUM(T89:T174)</f>
        <v>20.75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3" t="s">
        <v>77</v>
      </c>
      <c r="AT88" s="194" t="s">
        <v>71</v>
      </c>
      <c r="AU88" s="194" t="s">
        <v>77</v>
      </c>
      <c r="AY88" s="193" t="s">
        <v>113</v>
      </c>
      <c r="BK88" s="195">
        <f>SUM(BK89:BK174)</f>
        <v>0</v>
      </c>
    </row>
    <row r="89" s="2" customFormat="1" ht="16.5" customHeight="1">
      <c r="A89" s="39"/>
      <c r="B89" s="40"/>
      <c r="C89" s="198" t="s">
        <v>77</v>
      </c>
      <c r="D89" s="198" t="s">
        <v>115</v>
      </c>
      <c r="E89" s="199" t="s">
        <v>116</v>
      </c>
      <c r="F89" s="200" t="s">
        <v>117</v>
      </c>
      <c r="G89" s="201" t="s">
        <v>118</v>
      </c>
      <c r="H89" s="202">
        <v>25</v>
      </c>
      <c r="I89" s="203"/>
      <c r="J89" s="204">
        <f>ROUND(I89*H89,2)</f>
        <v>0</v>
      </c>
      <c r="K89" s="200" t="s">
        <v>119</v>
      </c>
      <c r="L89" s="45"/>
      <c r="M89" s="205" t="s">
        <v>19</v>
      </c>
      <c r="N89" s="206" t="s">
        <v>43</v>
      </c>
      <c r="O89" s="85"/>
      <c r="P89" s="207">
        <f>O89*H89</f>
        <v>0</v>
      </c>
      <c r="Q89" s="207">
        <v>0</v>
      </c>
      <c r="R89" s="207">
        <f>Q89*H89</f>
        <v>0</v>
      </c>
      <c r="S89" s="207">
        <v>0.29499999999999998</v>
      </c>
      <c r="T89" s="208">
        <f>S89*H89</f>
        <v>7.375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09" t="s">
        <v>120</v>
      </c>
      <c r="AT89" s="209" t="s">
        <v>115</v>
      </c>
      <c r="AU89" s="209" t="s">
        <v>79</v>
      </c>
      <c r="AY89" s="18" t="s">
        <v>113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18" t="s">
        <v>77</v>
      </c>
      <c r="BK89" s="210">
        <f>ROUND(I89*H89,2)</f>
        <v>0</v>
      </c>
      <c r="BL89" s="18" t="s">
        <v>120</v>
      </c>
      <c r="BM89" s="209" t="s">
        <v>121</v>
      </c>
    </row>
    <row r="90" s="2" customFormat="1">
      <c r="A90" s="39"/>
      <c r="B90" s="40"/>
      <c r="C90" s="41"/>
      <c r="D90" s="211" t="s">
        <v>122</v>
      </c>
      <c r="E90" s="41"/>
      <c r="F90" s="212" t="s">
        <v>123</v>
      </c>
      <c r="G90" s="41"/>
      <c r="H90" s="41"/>
      <c r="I90" s="213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122</v>
      </c>
      <c r="AU90" s="18" t="s">
        <v>79</v>
      </c>
    </row>
    <row r="91" s="2" customFormat="1">
      <c r="A91" s="39"/>
      <c r="B91" s="40"/>
      <c r="C91" s="41"/>
      <c r="D91" s="216" t="s">
        <v>124</v>
      </c>
      <c r="E91" s="41"/>
      <c r="F91" s="217" t="s">
        <v>125</v>
      </c>
      <c r="G91" s="41"/>
      <c r="H91" s="41"/>
      <c r="I91" s="213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124</v>
      </c>
      <c r="AU91" s="18" t="s">
        <v>79</v>
      </c>
    </row>
    <row r="92" s="13" customFormat="1">
      <c r="A92" s="13"/>
      <c r="B92" s="218"/>
      <c r="C92" s="219"/>
      <c r="D92" s="211" t="s">
        <v>126</v>
      </c>
      <c r="E92" s="220" t="s">
        <v>19</v>
      </c>
      <c r="F92" s="221" t="s">
        <v>127</v>
      </c>
      <c r="G92" s="219"/>
      <c r="H92" s="220" t="s">
        <v>19</v>
      </c>
      <c r="I92" s="222"/>
      <c r="J92" s="219"/>
      <c r="K92" s="219"/>
      <c r="L92" s="223"/>
      <c r="M92" s="224"/>
      <c r="N92" s="225"/>
      <c r="O92" s="225"/>
      <c r="P92" s="225"/>
      <c r="Q92" s="225"/>
      <c r="R92" s="225"/>
      <c r="S92" s="225"/>
      <c r="T92" s="22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7" t="s">
        <v>126</v>
      </c>
      <c r="AU92" s="227" t="s">
        <v>79</v>
      </c>
      <c r="AV92" s="13" t="s">
        <v>77</v>
      </c>
      <c r="AW92" s="13" t="s">
        <v>33</v>
      </c>
      <c r="AX92" s="13" t="s">
        <v>72</v>
      </c>
      <c r="AY92" s="227" t="s">
        <v>113</v>
      </c>
    </row>
    <row r="93" s="14" customFormat="1">
      <c r="A93" s="14"/>
      <c r="B93" s="228"/>
      <c r="C93" s="229"/>
      <c r="D93" s="211" t="s">
        <v>126</v>
      </c>
      <c r="E93" s="230" t="s">
        <v>19</v>
      </c>
      <c r="F93" s="231" t="s">
        <v>128</v>
      </c>
      <c r="G93" s="229"/>
      <c r="H93" s="232">
        <v>17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8" t="s">
        <v>126</v>
      </c>
      <c r="AU93" s="238" t="s">
        <v>79</v>
      </c>
      <c r="AV93" s="14" t="s">
        <v>79</v>
      </c>
      <c r="AW93" s="14" t="s">
        <v>33</v>
      </c>
      <c r="AX93" s="14" t="s">
        <v>72</v>
      </c>
      <c r="AY93" s="238" t="s">
        <v>113</v>
      </c>
    </row>
    <row r="94" s="13" customFormat="1">
      <c r="A94" s="13"/>
      <c r="B94" s="218"/>
      <c r="C94" s="219"/>
      <c r="D94" s="211" t="s">
        <v>126</v>
      </c>
      <c r="E94" s="220" t="s">
        <v>19</v>
      </c>
      <c r="F94" s="221" t="s">
        <v>129</v>
      </c>
      <c r="G94" s="219"/>
      <c r="H94" s="220" t="s">
        <v>19</v>
      </c>
      <c r="I94" s="222"/>
      <c r="J94" s="219"/>
      <c r="K94" s="219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126</v>
      </c>
      <c r="AU94" s="227" t="s">
        <v>79</v>
      </c>
      <c r="AV94" s="13" t="s">
        <v>77</v>
      </c>
      <c r="AW94" s="13" t="s">
        <v>33</v>
      </c>
      <c r="AX94" s="13" t="s">
        <v>72</v>
      </c>
      <c r="AY94" s="227" t="s">
        <v>113</v>
      </c>
    </row>
    <row r="95" s="14" customFormat="1">
      <c r="A95" s="14"/>
      <c r="B95" s="228"/>
      <c r="C95" s="229"/>
      <c r="D95" s="211" t="s">
        <v>126</v>
      </c>
      <c r="E95" s="230" t="s">
        <v>19</v>
      </c>
      <c r="F95" s="231" t="s">
        <v>130</v>
      </c>
      <c r="G95" s="229"/>
      <c r="H95" s="232">
        <v>8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8" t="s">
        <v>126</v>
      </c>
      <c r="AU95" s="238" t="s">
        <v>79</v>
      </c>
      <c r="AV95" s="14" t="s">
        <v>79</v>
      </c>
      <c r="AW95" s="14" t="s">
        <v>33</v>
      </c>
      <c r="AX95" s="14" t="s">
        <v>72</v>
      </c>
      <c r="AY95" s="238" t="s">
        <v>113</v>
      </c>
    </row>
    <row r="96" s="15" customFormat="1">
      <c r="A96" s="15"/>
      <c r="B96" s="239"/>
      <c r="C96" s="240"/>
      <c r="D96" s="211" t="s">
        <v>126</v>
      </c>
      <c r="E96" s="241" t="s">
        <v>19</v>
      </c>
      <c r="F96" s="242" t="s">
        <v>131</v>
      </c>
      <c r="G96" s="240"/>
      <c r="H96" s="243">
        <v>25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49" t="s">
        <v>126</v>
      </c>
      <c r="AU96" s="249" t="s">
        <v>79</v>
      </c>
      <c r="AV96" s="15" t="s">
        <v>120</v>
      </c>
      <c r="AW96" s="15" t="s">
        <v>33</v>
      </c>
      <c r="AX96" s="15" t="s">
        <v>77</v>
      </c>
      <c r="AY96" s="249" t="s">
        <v>113</v>
      </c>
    </row>
    <row r="97" s="2" customFormat="1" ht="21.75" customHeight="1">
      <c r="A97" s="39"/>
      <c r="B97" s="40"/>
      <c r="C97" s="198" t="s">
        <v>79</v>
      </c>
      <c r="D97" s="198" t="s">
        <v>115</v>
      </c>
      <c r="E97" s="199" t="s">
        <v>132</v>
      </c>
      <c r="F97" s="200" t="s">
        <v>133</v>
      </c>
      <c r="G97" s="201" t="s">
        <v>118</v>
      </c>
      <c r="H97" s="202">
        <v>12.5</v>
      </c>
      <c r="I97" s="203"/>
      <c r="J97" s="204">
        <f>ROUND(I97*H97,2)</f>
        <v>0</v>
      </c>
      <c r="K97" s="200" t="s">
        <v>119</v>
      </c>
      <c r="L97" s="45"/>
      <c r="M97" s="205" t="s">
        <v>19</v>
      </c>
      <c r="N97" s="206" t="s">
        <v>43</v>
      </c>
      <c r="O97" s="85"/>
      <c r="P97" s="207">
        <f>O97*H97</f>
        <v>0</v>
      </c>
      <c r="Q97" s="207">
        <v>0</v>
      </c>
      <c r="R97" s="207">
        <f>Q97*H97</f>
        <v>0</v>
      </c>
      <c r="S97" s="207">
        <v>0.44</v>
      </c>
      <c r="T97" s="208">
        <f>S97*H97</f>
        <v>5.5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120</v>
      </c>
      <c r="AT97" s="209" t="s">
        <v>115</v>
      </c>
      <c r="AU97" s="209" t="s">
        <v>79</v>
      </c>
      <c r="AY97" s="18" t="s">
        <v>113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77</v>
      </c>
      <c r="BK97" s="210">
        <f>ROUND(I97*H97,2)</f>
        <v>0</v>
      </c>
      <c r="BL97" s="18" t="s">
        <v>120</v>
      </c>
      <c r="BM97" s="209" t="s">
        <v>134</v>
      </c>
    </row>
    <row r="98" s="2" customFormat="1">
      <c r="A98" s="39"/>
      <c r="B98" s="40"/>
      <c r="C98" s="41"/>
      <c r="D98" s="211" t="s">
        <v>122</v>
      </c>
      <c r="E98" s="41"/>
      <c r="F98" s="212" t="s">
        <v>135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122</v>
      </c>
      <c r="AU98" s="18" t="s">
        <v>79</v>
      </c>
    </row>
    <row r="99" s="2" customFormat="1">
      <c r="A99" s="39"/>
      <c r="B99" s="40"/>
      <c r="C99" s="41"/>
      <c r="D99" s="216" t="s">
        <v>124</v>
      </c>
      <c r="E99" s="41"/>
      <c r="F99" s="217" t="s">
        <v>136</v>
      </c>
      <c r="G99" s="41"/>
      <c r="H99" s="41"/>
      <c r="I99" s="213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124</v>
      </c>
      <c r="AU99" s="18" t="s">
        <v>79</v>
      </c>
    </row>
    <row r="100" s="13" customFormat="1">
      <c r="A100" s="13"/>
      <c r="B100" s="218"/>
      <c r="C100" s="219"/>
      <c r="D100" s="211" t="s">
        <v>126</v>
      </c>
      <c r="E100" s="220" t="s">
        <v>19</v>
      </c>
      <c r="F100" s="221" t="s">
        <v>137</v>
      </c>
      <c r="G100" s="219"/>
      <c r="H100" s="220" t="s">
        <v>19</v>
      </c>
      <c r="I100" s="222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7" t="s">
        <v>126</v>
      </c>
      <c r="AU100" s="227" t="s">
        <v>79</v>
      </c>
      <c r="AV100" s="13" t="s">
        <v>77</v>
      </c>
      <c r="AW100" s="13" t="s">
        <v>33</v>
      </c>
      <c r="AX100" s="13" t="s">
        <v>72</v>
      </c>
      <c r="AY100" s="227" t="s">
        <v>113</v>
      </c>
    </row>
    <row r="101" s="14" customFormat="1">
      <c r="A101" s="14"/>
      <c r="B101" s="228"/>
      <c r="C101" s="229"/>
      <c r="D101" s="211" t="s">
        <v>126</v>
      </c>
      <c r="E101" s="230" t="s">
        <v>19</v>
      </c>
      <c r="F101" s="231" t="s">
        <v>138</v>
      </c>
      <c r="G101" s="229"/>
      <c r="H101" s="232">
        <v>8.5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8" t="s">
        <v>126</v>
      </c>
      <c r="AU101" s="238" t="s">
        <v>79</v>
      </c>
      <c r="AV101" s="14" t="s">
        <v>79</v>
      </c>
      <c r="AW101" s="14" t="s">
        <v>33</v>
      </c>
      <c r="AX101" s="14" t="s">
        <v>72</v>
      </c>
      <c r="AY101" s="238" t="s">
        <v>113</v>
      </c>
    </row>
    <row r="102" s="13" customFormat="1">
      <c r="A102" s="13"/>
      <c r="B102" s="218"/>
      <c r="C102" s="219"/>
      <c r="D102" s="211" t="s">
        <v>126</v>
      </c>
      <c r="E102" s="220" t="s">
        <v>19</v>
      </c>
      <c r="F102" s="221" t="s">
        <v>139</v>
      </c>
      <c r="G102" s="219"/>
      <c r="H102" s="220" t="s">
        <v>19</v>
      </c>
      <c r="I102" s="222"/>
      <c r="J102" s="219"/>
      <c r="K102" s="219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126</v>
      </c>
      <c r="AU102" s="227" t="s">
        <v>79</v>
      </c>
      <c r="AV102" s="13" t="s">
        <v>77</v>
      </c>
      <c r="AW102" s="13" t="s">
        <v>33</v>
      </c>
      <c r="AX102" s="13" t="s">
        <v>72</v>
      </c>
      <c r="AY102" s="227" t="s">
        <v>113</v>
      </c>
    </row>
    <row r="103" s="14" customFormat="1">
      <c r="A103" s="14"/>
      <c r="B103" s="228"/>
      <c r="C103" s="229"/>
      <c r="D103" s="211" t="s">
        <v>126</v>
      </c>
      <c r="E103" s="230" t="s">
        <v>19</v>
      </c>
      <c r="F103" s="231" t="s">
        <v>140</v>
      </c>
      <c r="G103" s="229"/>
      <c r="H103" s="232">
        <v>4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8" t="s">
        <v>126</v>
      </c>
      <c r="AU103" s="238" t="s">
        <v>79</v>
      </c>
      <c r="AV103" s="14" t="s">
        <v>79</v>
      </c>
      <c r="AW103" s="14" t="s">
        <v>33</v>
      </c>
      <c r="AX103" s="14" t="s">
        <v>72</v>
      </c>
      <c r="AY103" s="238" t="s">
        <v>113</v>
      </c>
    </row>
    <row r="104" s="15" customFormat="1">
      <c r="A104" s="15"/>
      <c r="B104" s="239"/>
      <c r="C104" s="240"/>
      <c r="D104" s="211" t="s">
        <v>126</v>
      </c>
      <c r="E104" s="241" t="s">
        <v>19</v>
      </c>
      <c r="F104" s="242" t="s">
        <v>131</v>
      </c>
      <c r="G104" s="240"/>
      <c r="H104" s="243">
        <v>12.5</v>
      </c>
      <c r="I104" s="244"/>
      <c r="J104" s="240"/>
      <c r="K104" s="240"/>
      <c r="L104" s="245"/>
      <c r="M104" s="246"/>
      <c r="N104" s="247"/>
      <c r="O104" s="247"/>
      <c r="P104" s="247"/>
      <c r="Q104" s="247"/>
      <c r="R104" s="247"/>
      <c r="S104" s="247"/>
      <c r="T104" s="24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49" t="s">
        <v>126</v>
      </c>
      <c r="AU104" s="249" t="s">
        <v>79</v>
      </c>
      <c r="AV104" s="15" t="s">
        <v>120</v>
      </c>
      <c r="AW104" s="15" t="s">
        <v>33</v>
      </c>
      <c r="AX104" s="15" t="s">
        <v>77</v>
      </c>
      <c r="AY104" s="249" t="s">
        <v>113</v>
      </c>
    </row>
    <row r="105" s="2" customFormat="1" ht="21.75" customHeight="1">
      <c r="A105" s="39"/>
      <c r="B105" s="40"/>
      <c r="C105" s="198" t="s">
        <v>141</v>
      </c>
      <c r="D105" s="198" t="s">
        <v>115</v>
      </c>
      <c r="E105" s="199" t="s">
        <v>142</v>
      </c>
      <c r="F105" s="200" t="s">
        <v>143</v>
      </c>
      <c r="G105" s="201" t="s">
        <v>118</v>
      </c>
      <c r="H105" s="202">
        <v>12.5</v>
      </c>
      <c r="I105" s="203"/>
      <c r="J105" s="204">
        <f>ROUND(I105*H105,2)</f>
        <v>0</v>
      </c>
      <c r="K105" s="200" t="s">
        <v>119</v>
      </c>
      <c r="L105" s="45"/>
      <c r="M105" s="205" t="s">
        <v>19</v>
      </c>
      <c r="N105" s="206" t="s">
        <v>43</v>
      </c>
      <c r="O105" s="85"/>
      <c r="P105" s="207">
        <f>O105*H105</f>
        <v>0</v>
      </c>
      <c r="Q105" s="207">
        <v>0</v>
      </c>
      <c r="R105" s="207">
        <f>Q105*H105</f>
        <v>0</v>
      </c>
      <c r="S105" s="207">
        <v>0.63</v>
      </c>
      <c r="T105" s="208">
        <f>S105*H105</f>
        <v>7.875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120</v>
      </c>
      <c r="AT105" s="209" t="s">
        <v>115</v>
      </c>
      <c r="AU105" s="209" t="s">
        <v>79</v>
      </c>
      <c r="AY105" s="18" t="s">
        <v>113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77</v>
      </c>
      <c r="BK105" s="210">
        <f>ROUND(I105*H105,2)</f>
        <v>0</v>
      </c>
      <c r="BL105" s="18" t="s">
        <v>120</v>
      </c>
      <c r="BM105" s="209" t="s">
        <v>144</v>
      </c>
    </row>
    <row r="106" s="2" customFormat="1">
      <c r="A106" s="39"/>
      <c r="B106" s="40"/>
      <c r="C106" s="41"/>
      <c r="D106" s="211" t="s">
        <v>122</v>
      </c>
      <c r="E106" s="41"/>
      <c r="F106" s="212" t="s">
        <v>145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122</v>
      </c>
      <c r="AU106" s="18" t="s">
        <v>79</v>
      </c>
    </row>
    <row r="107" s="2" customFormat="1">
      <c r="A107" s="39"/>
      <c r="B107" s="40"/>
      <c r="C107" s="41"/>
      <c r="D107" s="216" t="s">
        <v>124</v>
      </c>
      <c r="E107" s="41"/>
      <c r="F107" s="217" t="s">
        <v>146</v>
      </c>
      <c r="G107" s="41"/>
      <c r="H107" s="41"/>
      <c r="I107" s="213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124</v>
      </c>
      <c r="AU107" s="18" t="s">
        <v>79</v>
      </c>
    </row>
    <row r="108" s="13" customFormat="1">
      <c r="A108" s="13"/>
      <c r="B108" s="218"/>
      <c r="C108" s="219"/>
      <c r="D108" s="211" t="s">
        <v>126</v>
      </c>
      <c r="E108" s="220" t="s">
        <v>19</v>
      </c>
      <c r="F108" s="221" t="s">
        <v>137</v>
      </c>
      <c r="G108" s="219"/>
      <c r="H108" s="220" t="s">
        <v>19</v>
      </c>
      <c r="I108" s="222"/>
      <c r="J108" s="219"/>
      <c r="K108" s="219"/>
      <c r="L108" s="223"/>
      <c r="M108" s="224"/>
      <c r="N108" s="225"/>
      <c r="O108" s="225"/>
      <c r="P108" s="225"/>
      <c r="Q108" s="225"/>
      <c r="R108" s="225"/>
      <c r="S108" s="225"/>
      <c r="T108" s="22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7" t="s">
        <v>126</v>
      </c>
      <c r="AU108" s="227" t="s">
        <v>79</v>
      </c>
      <c r="AV108" s="13" t="s">
        <v>77</v>
      </c>
      <c r="AW108" s="13" t="s">
        <v>33</v>
      </c>
      <c r="AX108" s="13" t="s">
        <v>72</v>
      </c>
      <c r="AY108" s="227" t="s">
        <v>113</v>
      </c>
    </row>
    <row r="109" s="14" customFormat="1">
      <c r="A109" s="14"/>
      <c r="B109" s="228"/>
      <c r="C109" s="229"/>
      <c r="D109" s="211" t="s">
        <v>126</v>
      </c>
      <c r="E109" s="230" t="s">
        <v>19</v>
      </c>
      <c r="F109" s="231" t="s">
        <v>138</v>
      </c>
      <c r="G109" s="229"/>
      <c r="H109" s="232">
        <v>8.5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38" t="s">
        <v>126</v>
      </c>
      <c r="AU109" s="238" t="s">
        <v>79</v>
      </c>
      <c r="AV109" s="14" t="s">
        <v>79</v>
      </c>
      <c r="AW109" s="14" t="s">
        <v>33</v>
      </c>
      <c r="AX109" s="14" t="s">
        <v>72</v>
      </c>
      <c r="AY109" s="238" t="s">
        <v>113</v>
      </c>
    </row>
    <row r="110" s="13" customFormat="1">
      <c r="A110" s="13"/>
      <c r="B110" s="218"/>
      <c r="C110" s="219"/>
      <c r="D110" s="211" t="s">
        <v>126</v>
      </c>
      <c r="E110" s="220" t="s">
        <v>19</v>
      </c>
      <c r="F110" s="221" t="s">
        <v>139</v>
      </c>
      <c r="G110" s="219"/>
      <c r="H110" s="220" t="s">
        <v>19</v>
      </c>
      <c r="I110" s="222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7" t="s">
        <v>126</v>
      </c>
      <c r="AU110" s="227" t="s">
        <v>79</v>
      </c>
      <c r="AV110" s="13" t="s">
        <v>77</v>
      </c>
      <c r="AW110" s="13" t="s">
        <v>33</v>
      </c>
      <c r="AX110" s="13" t="s">
        <v>72</v>
      </c>
      <c r="AY110" s="227" t="s">
        <v>113</v>
      </c>
    </row>
    <row r="111" s="14" customFormat="1">
      <c r="A111" s="14"/>
      <c r="B111" s="228"/>
      <c r="C111" s="229"/>
      <c r="D111" s="211" t="s">
        <v>126</v>
      </c>
      <c r="E111" s="230" t="s">
        <v>19</v>
      </c>
      <c r="F111" s="231" t="s">
        <v>140</v>
      </c>
      <c r="G111" s="229"/>
      <c r="H111" s="232">
        <v>4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8" t="s">
        <v>126</v>
      </c>
      <c r="AU111" s="238" t="s">
        <v>79</v>
      </c>
      <c r="AV111" s="14" t="s">
        <v>79</v>
      </c>
      <c r="AW111" s="14" t="s">
        <v>33</v>
      </c>
      <c r="AX111" s="14" t="s">
        <v>72</v>
      </c>
      <c r="AY111" s="238" t="s">
        <v>113</v>
      </c>
    </row>
    <row r="112" s="15" customFormat="1">
      <c r="A112" s="15"/>
      <c r="B112" s="239"/>
      <c r="C112" s="240"/>
      <c r="D112" s="211" t="s">
        <v>126</v>
      </c>
      <c r="E112" s="241" t="s">
        <v>19</v>
      </c>
      <c r="F112" s="242" t="s">
        <v>131</v>
      </c>
      <c r="G112" s="240"/>
      <c r="H112" s="243">
        <v>12.5</v>
      </c>
      <c r="I112" s="244"/>
      <c r="J112" s="240"/>
      <c r="K112" s="240"/>
      <c r="L112" s="245"/>
      <c r="M112" s="246"/>
      <c r="N112" s="247"/>
      <c r="O112" s="247"/>
      <c r="P112" s="247"/>
      <c r="Q112" s="247"/>
      <c r="R112" s="247"/>
      <c r="S112" s="247"/>
      <c r="T112" s="24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49" t="s">
        <v>126</v>
      </c>
      <c r="AU112" s="249" t="s">
        <v>79</v>
      </c>
      <c r="AV112" s="15" t="s">
        <v>120</v>
      </c>
      <c r="AW112" s="15" t="s">
        <v>33</v>
      </c>
      <c r="AX112" s="15" t="s">
        <v>77</v>
      </c>
      <c r="AY112" s="249" t="s">
        <v>113</v>
      </c>
    </row>
    <row r="113" s="2" customFormat="1" ht="24.15" customHeight="1">
      <c r="A113" s="39"/>
      <c r="B113" s="40"/>
      <c r="C113" s="198" t="s">
        <v>120</v>
      </c>
      <c r="D113" s="198" t="s">
        <v>115</v>
      </c>
      <c r="E113" s="199" t="s">
        <v>147</v>
      </c>
      <c r="F113" s="200" t="s">
        <v>148</v>
      </c>
      <c r="G113" s="201" t="s">
        <v>149</v>
      </c>
      <c r="H113" s="202">
        <v>11.25</v>
      </c>
      <c r="I113" s="203"/>
      <c r="J113" s="204">
        <f>ROUND(I113*H113,2)</f>
        <v>0</v>
      </c>
      <c r="K113" s="200" t="s">
        <v>119</v>
      </c>
      <c r="L113" s="45"/>
      <c r="M113" s="205" t="s">
        <v>19</v>
      </c>
      <c r="N113" s="206" t="s">
        <v>43</v>
      </c>
      <c r="O113" s="85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09" t="s">
        <v>120</v>
      </c>
      <c r="AT113" s="209" t="s">
        <v>115</v>
      </c>
      <c r="AU113" s="209" t="s">
        <v>79</v>
      </c>
      <c r="AY113" s="18" t="s">
        <v>113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18" t="s">
        <v>77</v>
      </c>
      <c r="BK113" s="210">
        <f>ROUND(I113*H113,2)</f>
        <v>0</v>
      </c>
      <c r="BL113" s="18" t="s">
        <v>120</v>
      </c>
      <c r="BM113" s="209" t="s">
        <v>150</v>
      </c>
    </row>
    <row r="114" s="2" customFormat="1">
      <c r="A114" s="39"/>
      <c r="B114" s="40"/>
      <c r="C114" s="41"/>
      <c r="D114" s="211" t="s">
        <v>122</v>
      </c>
      <c r="E114" s="41"/>
      <c r="F114" s="212" t="s">
        <v>151</v>
      </c>
      <c r="G114" s="41"/>
      <c r="H114" s="41"/>
      <c r="I114" s="213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122</v>
      </c>
      <c r="AU114" s="18" t="s">
        <v>79</v>
      </c>
    </row>
    <row r="115" s="2" customFormat="1">
      <c r="A115" s="39"/>
      <c r="B115" s="40"/>
      <c r="C115" s="41"/>
      <c r="D115" s="216" t="s">
        <v>124</v>
      </c>
      <c r="E115" s="41"/>
      <c r="F115" s="217" t="s">
        <v>152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124</v>
      </c>
      <c r="AU115" s="18" t="s">
        <v>79</v>
      </c>
    </row>
    <row r="116" s="13" customFormat="1">
      <c r="A116" s="13"/>
      <c r="B116" s="218"/>
      <c r="C116" s="219"/>
      <c r="D116" s="211" t="s">
        <v>126</v>
      </c>
      <c r="E116" s="220" t="s">
        <v>19</v>
      </c>
      <c r="F116" s="221" t="s">
        <v>153</v>
      </c>
      <c r="G116" s="219"/>
      <c r="H116" s="220" t="s">
        <v>19</v>
      </c>
      <c r="I116" s="222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7" t="s">
        <v>126</v>
      </c>
      <c r="AU116" s="227" t="s">
        <v>79</v>
      </c>
      <c r="AV116" s="13" t="s">
        <v>77</v>
      </c>
      <c r="AW116" s="13" t="s">
        <v>33</v>
      </c>
      <c r="AX116" s="13" t="s">
        <v>72</v>
      </c>
      <c r="AY116" s="227" t="s">
        <v>113</v>
      </c>
    </row>
    <row r="117" s="14" customFormat="1">
      <c r="A117" s="14"/>
      <c r="B117" s="228"/>
      <c r="C117" s="229"/>
      <c r="D117" s="211" t="s">
        <v>126</v>
      </c>
      <c r="E117" s="230" t="s">
        <v>19</v>
      </c>
      <c r="F117" s="231" t="s">
        <v>154</v>
      </c>
      <c r="G117" s="229"/>
      <c r="H117" s="232">
        <v>11.25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8" t="s">
        <v>126</v>
      </c>
      <c r="AU117" s="238" t="s">
        <v>79</v>
      </c>
      <c r="AV117" s="14" t="s">
        <v>79</v>
      </c>
      <c r="AW117" s="14" t="s">
        <v>33</v>
      </c>
      <c r="AX117" s="14" t="s">
        <v>77</v>
      </c>
      <c r="AY117" s="238" t="s">
        <v>113</v>
      </c>
    </row>
    <row r="118" s="2" customFormat="1" ht="24.15" customHeight="1">
      <c r="A118" s="39"/>
      <c r="B118" s="40"/>
      <c r="C118" s="198" t="s">
        <v>155</v>
      </c>
      <c r="D118" s="198" t="s">
        <v>115</v>
      </c>
      <c r="E118" s="199" t="s">
        <v>156</v>
      </c>
      <c r="F118" s="200" t="s">
        <v>157</v>
      </c>
      <c r="G118" s="201" t="s">
        <v>149</v>
      </c>
      <c r="H118" s="202">
        <v>11.25</v>
      </c>
      <c r="I118" s="203"/>
      <c r="J118" s="204">
        <f>ROUND(I118*H118,2)</f>
        <v>0</v>
      </c>
      <c r="K118" s="200" t="s">
        <v>119</v>
      </c>
      <c r="L118" s="45"/>
      <c r="M118" s="205" t="s">
        <v>19</v>
      </c>
      <c r="N118" s="206" t="s">
        <v>43</v>
      </c>
      <c r="O118" s="85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120</v>
      </c>
      <c r="AT118" s="209" t="s">
        <v>115</v>
      </c>
      <c r="AU118" s="209" t="s">
        <v>79</v>
      </c>
      <c r="AY118" s="18" t="s">
        <v>113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77</v>
      </c>
      <c r="BK118" s="210">
        <f>ROUND(I118*H118,2)</f>
        <v>0</v>
      </c>
      <c r="BL118" s="18" t="s">
        <v>120</v>
      </c>
      <c r="BM118" s="209" t="s">
        <v>158</v>
      </c>
    </row>
    <row r="119" s="2" customFormat="1">
      <c r="A119" s="39"/>
      <c r="B119" s="40"/>
      <c r="C119" s="41"/>
      <c r="D119" s="211" t="s">
        <v>122</v>
      </c>
      <c r="E119" s="41"/>
      <c r="F119" s="212" t="s">
        <v>159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122</v>
      </c>
      <c r="AU119" s="18" t="s">
        <v>79</v>
      </c>
    </row>
    <row r="120" s="2" customFormat="1">
      <c r="A120" s="39"/>
      <c r="B120" s="40"/>
      <c r="C120" s="41"/>
      <c r="D120" s="216" t="s">
        <v>124</v>
      </c>
      <c r="E120" s="41"/>
      <c r="F120" s="217" t="s">
        <v>160</v>
      </c>
      <c r="G120" s="41"/>
      <c r="H120" s="41"/>
      <c r="I120" s="213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124</v>
      </c>
      <c r="AU120" s="18" t="s">
        <v>79</v>
      </c>
    </row>
    <row r="121" s="13" customFormat="1">
      <c r="A121" s="13"/>
      <c r="B121" s="218"/>
      <c r="C121" s="219"/>
      <c r="D121" s="211" t="s">
        <v>126</v>
      </c>
      <c r="E121" s="220" t="s">
        <v>19</v>
      </c>
      <c r="F121" s="221" t="s">
        <v>161</v>
      </c>
      <c r="G121" s="219"/>
      <c r="H121" s="220" t="s">
        <v>19</v>
      </c>
      <c r="I121" s="222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7" t="s">
        <v>126</v>
      </c>
      <c r="AU121" s="227" t="s">
        <v>79</v>
      </c>
      <c r="AV121" s="13" t="s">
        <v>77</v>
      </c>
      <c r="AW121" s="13" t="s">
        <v>33</v>
      </c>
      <c r="AX121" s="13" t="s">
        <v>72</v>
      </c>
      <c r="AY121" s="227" t="s">
        <v>113</v>
      </c>
    </row>
    <row r="122" s="14" customFormat="1">
      <c r="A122" s="14"/>
      <c r="B122" s="228"/>
      <c r="C122" s="229"/>
      <c r="D122" s="211" t="s">
        <v>126</v>
      </c>
      <c r="E122" s="230" t="s">
        <v>19</v>
      </c>
      <c r="F122" s="231" t="s">
        <v>154</v>
      </c>
      <c r="G122" s="229"/>
      <c r="H122" s="232">
        <v>11.25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38" t="s">
        <v>126</v>
      </c>
      <c r="AU122" s="238" t="s">
        <v>79</v>
      </c>
      <c r="AV122" s="14" t="s">
        <v>79</v>
      </c>
      <c r="AW122" s="14" t="s">
        <v>33</v>
      </c>
      <c r="AX122" s="14" t="s">
        <v>77</v>
      </c>
      <c r="AY122" s="238" t="s">
        <v>113</v>
      </c>
    </row>
    <row r="123" s="2" customFormat="1" ht="21.75" customHeight="1">
      <c r="A123" s="39"/>
      <c r="B123" s="40"/>
      <c r="C123" s="198" t="s">
        <v>162</v>
      </c>
      <c r="D123" s="198" t="s">
        <v>115</v>
      </c>
      <c r="E123" s="199" t="s">
        <v>163</v>
      </c>
      <c r="F123" s="200" t="s">
        <v>164</v>
      </c>
      <c r="G123" s="201" t="s">
        <v>149</v>
      </c>
      <c r="H123" s="202">
        <v>122.09399999999999</v>
      </c>
      <c r="I123" s="203"/>
      <c r="J123" s="204">
        <f>ROUND(I123*H123,2)</f>
        <v>0</v>
      </c>
      <c r="K123" s="200" t="s">
        <v>119</v>
      </c>
      <c r="L123" s="45"/>
      <c r="M123" s="205" t="s">
        <v>19</v>
      </c>
      <c r="N123" s="206" t="s">
        <v>43</v>
      </c>
      <c r="O123" s="85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120</v>
      </c>
      <c r="AT123" s="209" t="s">
        <v>115</v>
      </c>
      <c r="AU123" s="209" t="s">
        <v>79</v>
      </c>
      <c r="AY123" s="18" t="s">
        <v>113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77</v>
      </c>
      <c r="BK123" s="210">
        <f>ROUND(I123*H123,2)</f>
        <v>0</v>
      </c>
      <c r="BL123" s="18" t="s">
        <v>120</v>
      </c>
      <c r="BM123" s="209" t="s">
        <v>165</v>
      </c>
    </row>
    <row r="124" s="2" customFormat="1">
      <c r="A124" s="39"/>
      <c r="B124" s="40"/>
      <c r="C124" s="41"/>
      <c r="D124" s="211" t="s">
        <v>122</v>
      </c>
      <c r="E124" s="41"/>
      <c r="F124" s="212" t="s">
        <v>166</v>
      </c>
      <c r="G124" s="41"/>
      <c r="H124" s="41"/>
      <c r="I124" s="213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122</v>
      </c>
      <c r="AU124" s="18" t="s">
        <v>79</v>
      </c>
    </row>
    <row r="125" s="2" customFormat="1">
      <c r="A125" s="39"/>
      <c r="B125" s="40"/>
      <c r="C125" s="41"/>
      <c r="D125" s="216" t="s">
        <v>124</v>
      </c>
      <c r="E125" s="41"/>
      <c r="F125" s="217" t="s">
        <v>167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124</v>
      </c>
      <c r="AU125" s="18" t="s">
        <v>79</v>
      </c>
    </row>
    <row r="126" s="13" customFormat="1">
      <c r="A126" s="13"/>
      <c r="B126" s="218"/>
      <c r="C126" s="219"/>
      <c r="D126" s="211" t="s">
        <v>126</v>
      </c>
      <c r="E126" s="220" t="s">
        <v>19</v>
      </c>
      <c r="F126" s="221" t="s">
        <v>168</v>
      </c>
      <c r="G126" s="219"/>
      <c r="H126" s="220" t="s">
        <v>19</v>
      </c>
      <c r="I126" s="222"/>
      <c r="J126" s="219"/>
      <c r="K126" s="219"/>
      <c r="L126" s="223"/>
      <c r="M126" s="224"/>
      <c r="N126" s="225"/>
      <c r="O126" s="225"/>
      <c r="P126" s="225"/>
      <c r="Q126" s="225"/>
      <c r="R126" s="225"/>
      <c r="S126" s="225"/>
      <c r="T126" s="22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7" t="s">
        <v>126</v>
      </c>
      <c r="AU126" s="227" t="s">
        <v>79</v>
      </c>
      <c r="AV126" s="13" t="s">
        <v>77</v>
      </c>
      <c r="AW126" s="13" t="s">
        <v>33</v>
      </c>
      <c r="AX126" s="13" t="s">
        <v>72</v>
      </c>
      <c r="AY126" s="227" t="s">
        <v>113</v>
      </c>
    </row>
    <row r="127" s="14" customFormat="1">
      <c r="A127" s="14"/>
      <c r="B127" s="228"/>
      <c r="C127" s="229"/>
      <c r="D127" s="211" t="s">
        <v>126</v>
      </c>
      <c r="E127" s="230" t="s">
        <v>19</v>
      </c>
      <c r="F127" s="231" t="s">
        <v>169</v>
      </c>
      <c r="G127" s="229"/>
      <c r="H127" s="232">
        <v>82.739999999999995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38" t="s">
        <v>126</v>
      </c>
      <c r="AU127" s="238" t="s">
        <v>79</v>
      </c>
      <c r="AV127" s="14" t="s">
        <v>79</v>
      </c>
      <c r="AW127" s="14" t="s">
        <v>33</v>
      </c>
      <c r="AX127" s="14" t="s">
        <v>72</v>
      </c>
      <c r="AY127" s="238" t="s">
        <v>113</v>
      </c>
    </row>
    <row r="128" s="13" customFormat="1">
      <c r="A128" s="13"/>
      <c r="B128" s="218"/>
      <c r="C128" s="219"/>
      <c r="D128" s="211" t="s">
        <v>126</v>
      </c>
      <c r="E128" s="220" t="s">
        <v>19</v>
      </c>
      <c r="F128" s="221" t="s">
        <v>170</v>
      </c>
      <c r="G128" s="219"/>
      <c r="H128" s="220" t="s">
        <v>19</v>
      </c>
      <c r="I128" s="222"/>
      <c r="J128" s="219"/>
      <c r="K128" s="219"/>
      <c r="L128" s="223"/>
      <c r="M128" s="224"/>
      <c r="N128" s="225"/>
      <c r="O128" s="225"/>
      <c r="P128" s="225"/>
      <c r="Q128" s="225"/>
      <c r="R128" s="225"/>
      <c r="S128" s="225"/>
      <c r="T128" s="22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126</v>
      </c>
      <c r="AU128" s="227" t="s">
        <v>79</v>
      </c>
      <c r="AV128" s="13" t="s">
        <v>77</v>
      </c>
      <c r="AW128" s="13" t="s">
        <v>33</v>
      </c>
      <c r="AX128" s="13" t="s">
        <v>72</v>
      </c>
      <c r="AY128" s="227" t="s">
        <v>113</v>
      </c>
    </row>
    <row r="129" s="14" customFormat="1">
      <c r="A129" s="14"/>
      <c r="B129" s="228"/>
      <c r="C129" s="229"/>
      <c r="D129" s="211" t="s">
        <v>126</v>
      </c>
      <c r="E129" s="230" t="s">
        <v>19</v>
      </c>
      <c r="F129" s="231" t="s">
        <v>171</v>
      </c>
      <c r="G129" s="229"/>
      <c r="H129" s="232">
        <v>24.234000000000002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38" t="s">
        <v>126</v>
      </c>
      <c r="AU129" s="238" t="s">
        <v>79</v>
      </c>
      <c r="AV129" s="14" t="s">
        <v>79</v>
      </c>
      <c r="AW129" s="14" t="s">
        <v>33</v>
      </c>
      <c r="AX129" s="14" t="s">
        <v>72</v>
      </c>
      <c r="AY129" s="238" t="s">
        <v>113</v>
      </c>
    </row>
    <row r="130" s="13" customFormat="1">
      <c r="A130" s="13"/>
      <c r="B130" s="218"/>
      <c r="C130" s="219"/>
      <c r="D130" s="211" t="s">
        <v>126</v>
      </c>
      <c r="E130" s="220" t="s">
        <v>19</v>
      </c>
      <c r="F130" s="221" t="s">
        <v>172</v>
      </c>
      <c r="G130" s="219"/>
      <c r="H130" s="220" t="s">
        <v>19</v>
      </c>
      <c r="I130" s="222"/>
      <c r="J130" s="219"/>
      <c r="K130" s="219"/>
      <c r="L130" s="223"/>
      <c r="M130" s="224"/>
      <c r="N130" s="225"/>
      <c r="O130" s="225"/>
      <c r="P130" s="225"/>
      <c r="Q130" s="225"/>
      <c r="R130" s="225"/>
      <c r="S130" s="225"/>
      <c r="T130" s="22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7" t="s">
        <v>126</v>
      </c>
      <c r="AU130" s="227" t="s">
        <v>79</v>
      </c>
      <c r="AV130" s="13" t="s">
        <v>77</v>
      </c>
      <c r="AW130" s="13" t="s">
        <v>33</v>
      </c>
      <c r="AX130" s="13" t="s">
        <v>72</v>
      </c>
      <c r="AY130" s="227" t="s">
        <v>113</v>
      </c>
    </row>
    <row r="131" s="14" customFormat="1">
      <c r="A131" s="14"/>
      <c r="B131" s="228"/>
      <c r="C131" s="229"/>
      <c r="D131" s="211" t="s">
        <v>126</v>
      </c>
      <c r="E131" s="230" t="s">
        <v>19</v>
      </c>
      <c r="F131" s="231" t="s">
        <v>173</v>
      </c>
      <c r="G131" s="229"/>
      <c r="H131" s="232">
        <v>15.119999999999999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38" t="s">
        <v>126</v>
      </c>
      <c r="AU131" s="238" t="s">
        <v>79</v>
      </c>
      <c r="AV131" s="14" t="s">
        <v>79</v>
      </c>
      <c r="AW131" s="14" t="s">
        <v>33</v>
      </c>
      <c r="AX131" s="14" t="s">
        <v>72</v>
      </c>
      <c r="AY131" s="238" t="s">
        <v>113</v>
      </c>
    </row>
    <row r="132" s="15" customFormat="1">
      <c r="A132" s="15"/>
      <c r="B132" s="239"/>
      <c r="C132" s="240"/>
      <c r="D132" s="211" t="s">
        <v>126</v>
      </c>
      <c r="E132" s="241" t="s">
        <v>19</v>
      </c>
      <c r="F132" s="242" t="s">
        <v>131</v>
      </c>
      <c r="G132" s="240"/>
      <c r="H132" s="243">
        <v>122.09399999999999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49" t="s">
        <v>126</v>
      </c>
      <c r="AU132" s="249" t="s">
        <v>79</v>
      </c>
      <c r="AV132" s="15" t="s">
        <v>120</v>
      </c>
      <c r="AW132" s="15" t="s">
        <v>33</v>
      </c>
      <c r="AX132" s="15" t="s">
        <v>77</v>
      </c>
      <c r="AY132" s="249" t="s">
        <v>113</v>
      </c>
    </row>
    <row r="133" s="2" customFormat="1" ht="21.75" customHeight="1">
      <c r="A133" s="39"/>
      <c r="B133" s="40"/>
      <c r="C133" s="198" t="s">
        <v>174</v>
      </c>
      <c r="D133" s="198" t="s">
        <v>115</v>
      </c>
      <c r="E133" s="199" t="s">
        <v>175</v>
      </c>
      <c r="F133" s="200" t="s">
        <v>176</v>
      </c>
      <c r="G133" s="201" t="s">
        <v>149</v>
      </c>
      <c r="H133" s="202">
        <v>74.825999999999993</v>
      </c>
      <c r="I133" s="203"/>
      <c r="J133" s="204">
        <f>ROUND(I133*H133,2)</f>
        <v>0</v>
      </c>
      <c r="K133" s="200" t="s">
        <v>119</v>
      </c>
      <c r="L133" s="45"/>
      <c r="M133" s="205" t="s">
        <v>19</v>
      </c>
      <c r="N133" s="206" t="s">
        <v>43</v>
      </c>
      <c r="O133" s="85"/>
      <c r="P133" s="207">
        <f>O133*H133</f>
        <v>0</v>
      </c>
      <c r="Q133" s="207">
        <v>0</v>
      </c>
      <c r="R133" s="207">
        <f>Q133*H133</f>
        <v>0</v>
      </c>
      <c r="S133" s="207">
        <v>0</v>
      </c>
      <c r="T133" s="20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09" t="s">
        <v>120</v>
      </c>
      <c r="AT133" s="209" t="s">
        <v>115</v>
      </c>
      <c r="AU133" s="209" t="s">
        <v>79</v>
      </c>
      <c r="AY133" s="18" t="s">
        <v>113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18" t="s">
        <v>77</v>
      </c>
      <c r="BK133" s="210">
        <f>ROUND(I133*H133,2)</f>
        <v>0</v>
      </c>
      <c r="BL133" s="18" t="s">
        <v>120</v>
      </c>
      <c r="BM133" s="209" t="s">
        <v>177</v>
      </c>
    </row>
    <row r="134" s="2" customFormat="1">
      <c r="A134" s="39"/>
      <c r="B134" s="40"/>
      <c r="C134" s="41"/>
      <c r="D134" s="211" t="s">
        <v>122</v>
      </c>
      <c r="E134" s="41"/>
      <c r="F134" s="212" t="s">
        <v>178</v>
      </c>
      <c r="G134" s="41"/>
      <c r="H134" s="41"/>
      <c r="I134" s="213"/>
      <c r="J134" s="41"/>
      <c r="K134" s="41"/>
      <c r="L134" s="45"/>
      <c r="M134" s="214"/>
      <c r="N134" s="215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122</v>
      </c>
      <c r="AU134" s="18" t="s">
        <v>79</v>
      </c>
    </row>
    <row r="135" s="2" customFormat="1">
      <c r="A135" s="39"/>
      <c r="B135" s="40"/>
      <c r="C135" s="41"/>
      <c r="D135" s="216" t="s">
        <v>124</v>
      </c>
      <c r="E135" s="41"/>
      <c r="F135" s="217" t="s">
        <v>179</v>
      </c>
      <c r="G135" s="41"/>
      <c r="H135" s="41"/>
      <c r="I135" s="213"/>
      <c r="J135" s="41"/>
      <c r="K135" s="41"/>
      <c r="L135" s="45"/>
      <c r="M135" s="214"/>
      <c r="N135" s="215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124</v>
      </c>
      <c r="AU135" s="18" t="s">
        <v>79</v>
      </c>
    </row>
    <row r="136" s="13" customFormat="1">
      <c r="A136" s="13"/>
      <c r="B136" s="218"/>
      <c r="C136" s="219"/>
      <c r="D136" s="211" t="s">
        <v>126</v>
      </c>
      <c r="E136" s="220" t="s">
        <v>19</v>
      </c>
      <c r="F136" s="221" t="s">
        <v>180</v>
      </c>
      <c r="G136" s="219"/>
      <c r="H136" s="220" t="s">
        <v>19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7" t="s">
        <v>126</v>
      </c>
      <c r="AU136" s="227" t="s">
        <v>79</v>
      </c>
      <c r="AV136" s="13" t="s">
        <v>77</v>
      </c>
      <c r="AW136" s="13" t="s">
        <v>33</v>
      </c>
      <c r="AX136" s="13" t="s">
        <v>72</v>
      </c>
      <c r="AY136" s="227" t="s">
        <v>113</v>
      </c>
    </row>
    <row r="137" s="14" customFormat="1">
      <c r="A137" s="14"/>
      <c r="B137" s="228"/>
      <c r="C137" s="229"/>
      <c r="D137" s="211" t="s">
        <v>126</v>
      </c>
      <c r="E137" s="230" t="s">
        <v>19</v>
      </c>
      <c r="F137" s="231" t="s">
        <v>181</v>
      </c>
      <c r="G137" s="229"/>
      <c r="H137" s="232">
        <v>22.5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8" t="s">
        <v>126</v>
      </c>
      <c r="AU137" s="238" t="s">
        <v>79</v>
      </c>
      <c r="AV137" s="14" t="s">
        <v>79</v>
      </c>
      <c r="AW137" s="14" t="s">
        <v>33</v>
      </c>
      <c r="AX137" s="14" t="s">
        <v>72</v>
      </c>
      <c r="AY137" s="238" t="s">
        <v>113</v>
      </c>
    </row>
    <row r="138" s="13" customFormat="1">
      <c r="A138" s="13"/>
      <c r="B138" s="218"/>
      <c r="C138" s="219"/>
      <c r="D138" s="211" t="s">
        <v>126</v>
      </c>
      <c r="E138" s="220" t="s">
        <v>19</v>
      </c>
      <c r="F138" s="221" t="s">
        <v>182</v>
      </c>
      <c r="G138" s="219"/>
      <c r="H138" s="220" t="s">
        <v>19</v>
      </c>
      <c r="I138" s="222"/>
      <c r="J138" s="219"/>
      <c r="K138" s="219"/>
      <c r="L138" s="223"/>
      <c r="M138" s="224"/>
      <c r="N138" s="225"/>
      <c r="O138" s="225"/>
      <c r="P138" s="225"/>
      <c r="Q138" s="225"/>
      <c r="R138" s="225"/>
      <c r="S138" s="225"/>
      <c r="T138" s="22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7" t="s">
        <v>126</v>
      </c>
      <c r="AU138" s="227" t="s">
        <v>79</v>
      </c>
      <c r="AV138" s="13" t="s">
        <v>77</v>
      </c>
      <c r="AW138" s="13" t="s">
        <v>33</v>
      </c>
      <c r="AX138" s="13" t="s">
        <v>72</v>
      </c>
      <c r="AY138" s="227" t="s">
        <v>113</v>
      </c>
    </row>
    <row r="139" s="14" customFormat="1">
      <c r="A139" s="14"/>
      <c r="B139" s="228"/>
      <c r="C139" s="229"/>
      <c r="D139" s="211" t="s">
        <v>126</v>
      </c>
      <c r="E139" s="230" t="s">
        <v>19</v>
      </c>
      <c r="F139" s="231" t="s">
        <v>183</v>
      </c>
      <c r="G139" s="229"/>
      <c r="H139" s="232">
        <v>122.09399999999999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38" t="s">
        <v>126</v>
      </c>
      <c r="AU139" s="238" t="s">
        <v>79</v>
      </c>
      <c r="AV139" s="14" t="s">
        <v>79</v>
      </c>
      <c r="AW139" s="14" t="s">
        <v>33</v>
      </c>
      <c r="AX139" s="14" t="s">
        <v>72</v>
      </c>
      <c r="AY139" s="238" t="s">
        <v>113</v>
      </c>
    </row>
    <row r="140" s="13" customFormat="1">
      <c r="A140" s="13"/>
      <c r="B140" s="218"/>
      <c r="C140" s="219"/>
      <c r="D140" s="211" t="s">
        <v>126</v>
      </c>
      <c r="E140" s="220" t="s">
        <v>19</v>
      </c>
      <c r="F140" s="221" t="s">
        <v>184</v>
      </c>
      <c r="G140" s="219"/>
      <c r="H140" s="220" t="s">
        <v>19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7" t="s">
        <v>126</v>
      </c>
      <c r="AU140" s="227" t="s">
        <v>79</v>
      </c>
      <c r="AV140" s="13" t="s">
        <v>77</v>
      </c>
      <c r="AW140" s="13" t="s">
        <v>33</v>
      </c>
      <c r="AX140" s="13" t="s">
        <v>72</v>
      </c>
      <c r="AY140" s="227" t="s">
        <v>113</v>
      </c>
    </row>
    <row r="141" s="14" customFormat="1">
      <c r="A141" s="14"/>
      <c r="B141" s="228"/>
      <c r="C141" s="229"/>
      <c r="D141" s="211" t="s">
        <v>126</v>
      </c>
      <c r="E141" s="230" t="s">
        <v>19</v>
      </c>
      <c r="F141" s="231" t="s">
        <v>185</v>
      </c>
      <c r="G141" s="229"/>
      <c r="H141" s="232">
        <v>-69.768000000000001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38" t="s">
        <v>126</v>
      </c>
      <c r="AU141" s="238" t="s">
        <v>79</v>
      </c>
      <c r="AV141" s="14" t="s">
        <v>79</v>
      </c>
      <c r="AW141" s="14" t="s">
        <v>33</v>
      </c>
      <c r="AX141" s="14" t="s">
        <v>72</v>
      </c>
      <c r="AY141" s="238" t="s">
        <v>113</v>
      </c>
    </row>
    <row r="142" s="15" customFormat="1">
      <c r="A142" s="15"/>
      <c r="B142" s="239"/>
      <c r="C142" s="240"/>
      <c r="D142" s="211" t="s">
        <v>126</v>
      </c>
      <c r="E142" s="241" t="s">
        <v>19</v>
      </c>
      <c r="F142" s="242" t="s">
        <v>131</v>
      </c>
      <c r="G142" s="240"/>
      <c r="H142" s="243">
        <v>74.825999999999993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49" t="s">
        <v>126</v>
      </c>
      <c r="AU142" s="249" t="s">
        <v>79</v>
      </c>
      <c r="AV142" s="15" t="s">
        <v>120</v>
      </c>
      <c r="AW142" s="15" t="s">
        <v>33</v>
      </c>
      <c r="AX142" s="15" t="s">
        <v>77</v>
      </c>
      <c r="AY142" s="249" t="s">
        <v>113</v>
      </c>
    </row>
    <row r="143" s="2" customFormat="1" ht="16.5" customHeight="1">
      <c r="A143" s="39"/>
      <c r="B143" s="40"/>
      <c r="C143" s="198" t="s">
        <v>186</v>
      </c>
      <c r="D143" s="198" t="s">
        <v>115</v>
      </c>
      <c r="E143" s="199" t="s">
        <v>187</v>
      </c>
      <c r="F143" s="200" t="s">
        <v>188</v>
      </c>
      <c r="G143" s="201" t="s">
        <v>149</v>
      </c>
      <c r="H143" s="202">
        <v>69.768000000000001</v>
      </c>
      <c r="I143" s="203"/>
      <c r="J143" s="204">
        <f>ROUND(I143*H143,2)</f>
        <v>0</v>
      </c>
      <c r="K143" s="200" t="s">
        <v>119</v>
      </c>
      <c r="L143" s="45"/>
      <c r="M143" s="205" t="s">
        <v>19</v>
      </c>
      <c r="N143" s="206" t="s">
        <v>43</v>
      </c>
      <c r="O143" s="85"/>
      <c r="P143" s="207">
        <f>O143*H143</f>
        <v>0</v>
      </c>
      <c r="Q143" s="207">
        <v>0</v>
      </c>
      <c r="R143" s="207">
        <f>Q143*H143</f>
        <v>0</v>
      </c>
      <c r="S143" s="207">
        <v>0</v>
      </c>
      <c r="T143" s="20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120</v>
      </c>
      <c r="AT143" s="209" t="s">
        <v>115</v>
      </c>
      <c r="AU143" s="209" t="s">
        <v>79</v>
      </c>
      <c r="AY143" s="18" t="s">
        <v>113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77</v>
      </c>
      <c r="BK143" s="210">
        <f>ROUND(I143*H143,2)</f>
        <v>0</v>
      </c>
      <c r="BL143" s="18" t="s">
        <v>120</v>
      </c>
      <c r="BM143" s="209" t="s">
        <v>189</v>
      </c>
    </row>
    <row r="144" s="2" customFormat="1">
      <c r="A144" s="39"/>
      <c r="B144" s="40"/>
      <c r="C144" s="41"/>
      <c r="D144" s="211" t="s">
        <v>122</v>
      </c>
      <c r="E144" s="41"/>
      <c r="F144" s="212" t="s">
        <v>190</v>
      </c>
      <c r="G144" s="41"/>
      <c r="H144" s="41"/>
      <c r="I144" s="213"/>
      <c r="J144" s="41"/>
      <c r="K144" s="41"/>
      <c r="L144" s="45"/>
      <c r="M144" s="214"/>
      <c r="N144" s="21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122</v>
      </c>
      <c r="AU144" s="18" t="s">
        <v>79</v>
      </c>
    </row>
    <row r="145" s="2" customFormat="1">
      <c r="A145" s="39"/>
      <c r="B145" s="40"/>
      <c r="C145" s="41"/>
      <c r="D145" s="216" t="s">
        <v>124</v>
      </c>
      <c r="E145" s="41"/>
      <c r="F145" s="217" t="s">
        <v>191</v>
      </c>
      <c r="G145" s="41"/>
      <c r="H145" s="41"/>
      <c r="I145" s="213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124</v>
      </c>
      <c r="AU145" s="18" t="s">
        <v>79</v>
      </c>
    </row>
    <row r="146" s="13" customFormat="1">
      <c r="A146" s="13"/>
      <c r="B146" s="218"/>
      <c r="C146" s="219"/>
      <c r="D146" s="211" t="s">
        <v>126</v>
      </c>
      <c r="E146" s="220" t="s">
        <v>19</v>
      </c>
      <c r="F146" s="221" t="s">
        <v>192</v>
      </c>
      <c r="G146" s="219"/>
      <c r="H146" s="220" t="s">
        <v>19</v>
      </c>
      <c r="I146" s="222"/>
      <c r="J146" s="219"/>
      <c r="K146" s="219"/>
      <c r="L146" s="223"/>
      <c r="M146" s="224"/>
      <c r="N146" s="225"/>
      <c r="O146" s="225"/>
      <c r="P146" s="225"/>
      <c r="Q146" s="225"/>
      <c r="R146" s="225"/>
      <c r="S146" s="225"/>
      <c r="T146" s="22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7" t="s">
        <v>126</v>
      </c>
      <c r="AU146" s="227" t="s">
        <v>79</v>
      </c>
      <c r="AV146" s="13" t="s">
        <v>77</v>
      </c>
      <c r="AW146" s="13" t="s">
        <v>33</v>
      </c>
      <c r="AX146" s="13" t="s">
        <v>72</v>
      </c>
      <c r="AY146" s="227" t="s">
        <v>113</v>
      </c>
    </row>
    <row r="147" s="13" customFormat="1">
      <c r="A147" s="13"/>
      <c r="B147" s="218"/>
      <c r="C147" s="219"/>
      <c r="D147" s="211" t="s">
        <v>126</v>
      </c>
      <c r="E147" s="220" t="s">
        <v>19</v>
      </c>
      <c r="F147" s="221" t="s">
        <v>193</v>
      </c>
      <c r="G147" s="219"/>
      <c r="H147" s="220" t="s">
        <v>19</v>
      </c>
      <c r="I147" s="222"/>
      <c r="J147" s="219"/>
      <c r="K147" s="219"/>
      <c r="L147" s="223"/>
      <c r="M147" s="224"/>
      <c r="N147" s="225"/>
      <c r="O147" s="225"/>
      <c r="P147" s="225"/>
      <c r="Q147" s="225"/>
      <c r="R147" s="225"/>
      <c r="S147" s="225"/>
      <c r="T147" s="22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7" t="s">
        <v>126</v>
      </c>
      <c r="AU147" s="227" t="s">
        <v>79</v>
      </c>
      <c r="AV147" s="13" t="s">
        <v>77</v>
      </c>
      <c r="AW147" s="13" t="s">
        <v>33</v>
      </c>
      <c r="AX147" s="13" t="s">
        <v>72</v>
      </c>
      <c r="AY147" s="227" t="s">
        <v>113</v>
      </c>
    </row>
    <row r="148" s="13" customFormat="1">
      <c r="A148" s="13"/>
      <c r="B148" s="218"/>
      <c r="C148" s="219"/>
      <c r="D148" s="211" t="s">
        <v>126</v>
      </c>
      <c r="E148" s="220" t="s">
        <v>19</v>
      </c>
      <c r="F148" s="221" t="s">
        <v>194</v>
      </c>
      <c r="G148" s="219"/>
      <c r="H148" s="220" t="s">
        <v>19</v>
      </c>
      <c r="I148" s="222"/>
      <c r="J148" s="219"/>
      <c r="K148" s="219"/>
      <c r="L148" s="223"/>
      <c r="M148" s="224"/>
      <c r="N148" s="225"/>
      <c r="O148" s="225"/>
      <c r="P148" s="225"/>
      <c r="Q148" s="225"/>
      <c r="R148" s="225"/>
      <c r="S148" s="225"/>
      <c r="T148" s="22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7" t="s">
        <v>126</v>
      </c>
      <c r="AU148" s="227" t="s">
        <v>79</v>
      </c>
      <c r="AV148" s="13" t="s">
        <v>77</v>
      </c>
      <c r="AW148" s="13" t="s">
        <v>33</v>
      </c>
      <c r="AX148" s="13" t="s">
        <v>72</v>
      </c>
      <c r="AY148" s="227" t="s">
        <v>113</v>
      </c>
    </row>
    <row r="149" s="14" customFormat="1">
      <c r="A149" s="14"/>
      <c r="B149" s="228"/>
      <c r="C149" s="229"/>
      <c r="D149" s="211" t="s">
        <v>126</v>
      </c>
      <c r="E149" s="230" t="s">
        <v>19</v>
      </c>
      <c r="F149" s="231" t="s">
        <v>195</v>
      </c>
      <c r="G149" s="229"/>
      <c r="H149" s="232">
        <v>47.280000000000001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8" t="s">
        <v>126</v>
      </c>
      <c r="AU149" s="238" t="s">
        <v>79</v>
      </c>
      <c r="AV149" s="14" t="s">
        <v>79</v>
      </c>
      <c r="AW149" s="14" t="s">
        <v>33</v>
      </c>
      <c r="AX149" s="14" t="s">
        <v>72</v>
      </c>
      <c r="AY149" s="238" t="s">
        <v>113</v>
      </c>
    </row>
    <row r="150" s="13" customFormat="1">
      <c r="A150" s="13"/>
      <c r="B150" s="218"/>
      <c r="C150" s="219"/>
      <c r="D150" s="211" t="s">
        <v>126</v>
      </c>
      <c r="E150" s="220" t="s">
        <v>19</v>
      </c>
      <c r="F150" s="221" t="s">
        <v>196</v>
      </c>
      <c r="G150" s="219"/>
      <c r="H150" s="220" t="s">
        <v>19</v>
      </c>
      <c r="I150" s="222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7" t="s">
        <v>126</v>
      </c>
      <c r="AU150" s="227" t="s">
        <v>79</v>
      </c>
      <c r="AV150" s="13" t="s">
        <v>77</v>
      </c>
      <c r="AW150" s="13" t="s">
        <v>33</v>
      </c>
      <c r="AX150" s="13" t="s">
        <v>72</v>
      </c>
      <c r="AY150" s="227" t="s">
        <v>113</v>
      </c>
    </row>
    <row r="151" s="14" customFormat="1">
      <c r="A151" s="14"/>
      <c r="B151" s="228"/>
      <c r="C151" s="229"/>
      <c r="D151" s="211" t="s">
        <v>126</v>
      </c>
      <c r="E151" s="230" t="s">
        <v>19</v>
      </c>
      <c r="F151" s="231" t="s">
        <v>197</v>
      </c>
      <c r="G151" s="229"/>
      <c r="H151" s="232">
        <v>13.848000000000001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8" t="s">
        <v>126</v>
      </c>
      <c r="AU151" s="238" t="s">
        <v>79</v>
      </c>
      <c r="AV151" s="14" t="s">
        <v>79</v>
      </c>
      <c r="AW151" s="14" t="s">
        <v>33</v>
      </c>
      <c r="AX151" s="14" t="s">
        <v>72</v>
      </c>
      <c r="AY151" s="238" t="s">
        <v>113</v>
      </c>
    </row>
    <row r="152" s="13" customFormat="1">
      <c r="A152" s="13"/>
      <c r="B152" s="218"/>
      <c r="C152" s="219"/>
      <c r="D152" s="211" t="s">
        <v>126</v>
      </c>
      <c r="E152" s="220" t="s">
        <v>19</v>
      </c>
      <c r="F152" s="221" t="s">
        <v>198</v>
      </c>
      <c r="G152" s="219"/>
      <c r="H152" s="220" t="s">
        <v>19</v>
      </c>
      <c r="I152" s="222"/>
      <c r="J152" s="219"/>
      <c r="K152" s="219"/>
      <c r="L152" s="223"/>
      <c r="M152" s="224"/>
      <c r="N152" s="225"/>
      <c r="O152" s="225"/>
      <c r="P152" s="225"/>
      <c r="Q152" s="225"/>
      <c r="R152" s="225"/>
      <c r="S152" s="225"/>
      <c r="T152" s="22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7" t="s">
        <v>126</v>
      </c>
      <c r="AU152" s="227" t="s">
        <v>79</v>
      </c>
      <c r="AV152" s="13" t="s">
        <v>77</v>
      </c>
      <c r="AW152" s="13" t="s">
        <v>33</v>
      </c>
      <c r="AX152" s="13" t="s">
        <v>72</v>
      </c>
      <c r="AY152" s="227" t="s">
        <v>113</v>
      </c>
    </row>
    <row r="153" s="14" customFormat="1">
      <c r="A153" s="14"/>
      <c r="B153" s="228"/>
      <c r="C153" s="229"/>
      <c r="D153" s="211" t="s">
        <v>126</v>
      </c>
      <c r="E153" s="230" t="s">
        <v>19</v>
      </c>
      <c r="F153" s="231" t="s">
        <v>199</v>
      </c>
      <c r="G153" s="229"/>
      <c r="H153" s="232">
        <v>8.6400000000000006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8" t="s">
        <v>126</v>
      </c>
      <c r="AU153" s="238" t="s">
        <v>79</v>
      </c>
      <c r="AV153" s="14" t="s">
        <v>79</v>
      </c>
      <c r="AW153" s="14" t="s">
        <v>33</v>
      </c>
      <c r="AX153" s="14" t="s">
        <v>72</v>
      </c>
      <c r="AY153" s="238" t="s">
        <v>113</v>
      </c>
    </row>
    <row r="154" s="15" customFormat="1">
      <c r="A154" s="15"/>
      <c r="B154" s="239"/>
      <c r="C154" s="240"/>
      <c r="D154" s="211" t="s">
        <v>126</v>
      </c>
      <c r="E154" s="241" t="s">
        <v>19</v>
      </c>
      <c r="F154" s="242" t="s">
        <v>131</v>
      </c>
      <c r="G154" s="240"/>
      <c r="H154" s="243">
        <v>69.768000000000001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49" t="s">
        <v>126</v>
      </c>
      <c r="AU154" s="249" t="s">
        <v>79</v>
      </c>
      <c r="AV154" s="15" t="s">
        <v>120</v>
      </c>
      <c r="AW154" s="15" t="s">
        <v>33</v>
      </c>
      <c r="AX154" s="15" t="s">
        <v>77</v>
      </c>
      <c r="AY154" s="249" t="s">
        <v>113</v>
      </c>
    </row>
    <row r="155" s="2" customFormat="1" ht="16.5" customHeight="1">
      <c r="A155" s="39"/>
      <c r="B155" s="40"/>
      <c r="C155" s="198" t="s">
        <v>200</v>
      </c>
      <c r="D155" s="198" t="s">
        <v>115</v>
      </c>
      <c r="E155" s="199" t="s">
        <v>201</v>
      </c>
      <c r="F155" s="200" t="s">
        <v>202</v>
      </c>
      <c r="G155" s="201" t="s">
        <v>149</v>
      </c>
      <c r="H155" s="202">
        <v>43.604999999999997</v>
      </c>
      <c r="I155" s="203"/>
      <c r="J155" s="204">
        <f>ROUND(I155*H155,2)</f>
        <v>0</v>
      </c>
      <c r="K155" s="200" t="s">
        <v>119</v>
      </c>
      <c r="L155" s="45"/>
      <c r="M155" s="205" t="s">
        <v>19</v>
      </c>
      <c r="N155" s="206" t="s">
        <v>43</v>
      </c>
      <c r="O155" s="85"/>
      <c r="P155" s="207">
        <f>O155*H155</f>
        <v>0</v>
      </c>
      <c r="Q155" s="207">
        <v>0</v>
      </c>
      <c r="R155" s="207">
        <f>Q155*H155</f>
        <v>0</v>
      </c>
      <c r="S155" s="207">
        <v>0</v>
      </c>
      <c r="T155" s="20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120</v>
      </c>
      <c r="AT155" s="209" t="s">
        <v>115</v>
      </c>
      <c r="AU155" s="209" t="s">
        <v>79</v>
      </c>
      <c r="AY155" s="18" t="s">
        <v>113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77</v>
      </c>
      <c r="BK155" s="210">
        <f>ROUND(I155*H155,2)</f>
        <v>0</v>
      </c>
      <c r="BL155" s="18" t="s">
        <v>120</v>
      </c>
      <c r="BM155" s="209" t="s">
        <v>203</v>
      </c>
    </row>
    <row r="156" s="2" customFormat="1">
      <c r="A156" s="39"/>
      <c r="B156" s="40"/>
      <c r="C156" s="41"/>
      <c r="D156" s="211" t="s">
        <v>122</v>
      </c>
      <c r="E156" s="41"/>
      <c r="F156" s="212" t="s">
        <v>204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122</v>
      </c>
      <c r="AU156" s="18" t="s">
        <v>79</v>
      </c>
    </row>
    <row r="157" s="2" customFormat="1">
      <c r="A157" s="39"/>
      <c r="B157" s="40"/>
      <c r="C157" s="41"/>
      <c r="D157" s="216" t="s">
        <v>124</v>
      </c>
      <c r="E157" s="41"/>
      <c r="F157" s="217" t="s">
        <v>205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124</v>
      </c>
      <c r="AU157" s="18" t="s">
        <v>79</v>
      </c>
    </row>
    <row r="158" s="13" customFormat="1">
      <c r="A158" s="13"/>
      <c r="B158" s="218"/>
      <c r="C158" s="219"/>
      <c r="D158" s="211" t="s">
        <v>126</v>
      </c>
      <c r="E158" s="220" t="s">
        <v>19</v>
      </c>
      <c r="F158" s="221" t="s">
        <v>206</v>
      </c>
      <c r="G158" s="219"/>
      <c r="H158" s="220" t="s">
        <v>19</v>
      </c>
      <c r="I158" s="222"/>
      <c r="J158" s="219"/>
      <c r="K158" s="219"/>
      <c r="L158" s="223"/>
      <c r="M158" s="224"/>
      <c r="N158" s="225"/>
      <c r="O158" s="225"/>
      <c r="P158" s="225"/>
      <c r="Q158" s="225"/>
      <c r="R158" s="225"/>
      <c r="S158" s="225"/>
      <c r="T158" s="22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7" t="s">
        <v>126</v>
      </c>
      <c r="AU158" s="227" t="s">
        <v>79</v>
      </c>
      <c r="AV158" s="13" t="s">
        <v>77</v>
      </c>
      <c r="AW158" s="13" t="s">
        <v>33</v>
      </c>
      <c r="AX158" s="13" t="s">
        <v>72</v>
      </c>
      <c r="AY158" s="227" t="s">
        <v>113</v>
      </c>
    </row>
    <row r="159" s="13" customFormat="1">
      <c r="A159" s="13"/>
      <c r="B159" s="218"/>
      <c r="C159" s="219"/>
      <c r="D159" s="211" t="s">
        <v>126</v>
      </c>
      <c r="E159" s="220" t="s">
        <v>19</v>
      </c>
      <c r="F159" s="221" t="s">
        <v>194</v>
      </c>
      <c r="G159" s="219"/>
      <c r="H159" s="220" t="s">
        <v>19</v>
      </c>
      <c r="I159" s="222"/>
      <c r="J159" s="219"/>
      <c r="K159" s="219"/>
      <c r="L159" s="223"/>
      <c r="M159" s="224"/>
      <c r="N159" s="225"/>
      <c r="O159" s="225"/>
      <c r="P159" s="225"/>
      <c r="Q159" s="225"/>
      <c r="R159" s="225"/>
      <c r="S159" s="225"/>
      <c r="T159" s="22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7" t="s">
        <v>126</v>
      </c>
      <c r="AU159" s="227" t="s">
        <v>79</v>
      </c>
      <c r="AV159" s="13" t="s">
        <v>77</v>
      </c>
      <c r="AW159" s="13" t="s">
        <v>33</v>
      </c>
      <c r="AX159" s="13" t="s">
        <v>72</v>
      </c>
      <c r="AY159" s="227" t="s">
        <v>113</v>
      </c>
    </row>
    <row r="160" s="14" customFormat="1">
      <c r="A160" s="14"/>
      <c r="B160" s="228"/>
      <c r="C160" s="229"/>
      <c r="D160" s="211" t="s">
        <v>126</v>
      </c>
      <c r="E160" s="230" t="s">
        <v>19</v>
      </c>
      <c r="F160" s="231" t="s">
        <v>207</v>
      </c>
      <c r="G160" s="229"/>
      <c r="H160" s="232">
        <v>29.550000000000001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8" t="s">
        <v>126</v>
      </c>
      <c r="AU160" s="238" t="s">
        <v>79</v>
      </c>
      <c r="AV160" s="14" t="s">
        <v>79</v>
      </c>
      <c r="AW160" s="14" t="s">
        <v>33</v>
      </c>
      <c r="AX160" s="14" t="s">
        <v>72</v>
      </c>
      <c r="AY160" s="238" t="s">
        <v>113</v>
      </c>
    </row>
    <row r="161" s="13" customFormat="1">
      <c r="A161" s="13"/>
      <c r="B161" s="218"/>
      <c r="C161" s="219"/>
      <c r="D161" s="211" t="s">
        <v>126</v>
      </c>
      <c r="E161" s="220" t="s">
        <v>19</v>
      </c>
      <c r="F161" s="221" t="s">
        <v>196</v>
      </c>
      <c r="G161" s="219"/>
      <c r="H161" s="220" t="s">
        <v>19</v>
      </c>
      <c r="I161" s="222"/>
      <c r="J161" s="219"/>
      <c r="K161" s="219"/>
      <c r="L161" s="223"/>
      <c r="M161" s="224"/>
      <c r="N161" s="225"/>
      <c r="O161" s="225"/>
      <c r="P161" s="225"/>
      <c r="Q161" s="225"/>
      <c r="R161" s="225"/>
      <c r="S161" s="225"/>
      <c r="T161" s="22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7" t="s">
        <v>126</v>
      </c>
      <c r="AU161" s="227" t="s">
        <v>79</v>
      </c>
      <c r="AV161" s="13" t="s">
        <v>77</v>
      </c>
      <c r="AW161" s="13" t="s">
        <v>33</v>
      </c>
      <c r="AX161" s="13" t="s">
        <v>72</v>
      </c>
      <c r="AY161" s="227" t="s">
        <v>113</v>
      </c>
    </row>
    <row r="162" s="14" customFormat="1">
      <c r="A162" s="14"/>
      <c r="B162" s="228"/>
      <c r="C162" s="229"/>
      <c r="D162" s="211" t="s">
        <v>126</v>
      </c>
      <c r="E162" s="230" t="s">
        <v>19</v>
      </c>
      <c r="F162" s="231" t="s">
        <v>208</v>
      </c>
      <c r="G162" s="229"/>
      <c r="H162" s="232">
        <v>8.6549999999999994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8" t="s">
        <v>126</v>
      </c>
      <c r="AU162" s="238" t="s">
        <v>79</v>
      </c>
      <c r="AV162" s="14" t="s">
        <v>79</v>
      </c>
      <c r="AW162" s="14" t="s">
        <v>33</v>
      </c>
      <c r="AX162" s="14" t="s">
        <v>72</v>
      </c>
      <c r="AY162" s="238" t="s">
        <v>113</v>
      </c>
    </row>
    <row r="163" s="13" customFormat="1">
      <c r="A163" s="13"/>
      <c r="B163" s="218"/>
      <c r="C163" s="219"/>
      <c r="D163" s="211" t="s">
        <v>126</v>
      </c>
      <c r="E163" s="220" t="s">
        <v>19</v>
      </c>
      <c r="F163" s="221" t="s">
        <v>198</v>
      </c>
      <c r="G163" s="219"/>
      <c r="H163" s="220" t="s">
        <v>19</v>
      </c>
      <c r="I163" s="222"/>
      <c r="J163" s="219"/>
      <c r="K163" s="219"/>
      <c r="L163" s="223"/>
      <c r="M163" s="224"/>
      <c r="N163" s="225"/>
      <c r="O163" s="225"/>
      <c r="P163" s="225"/>
      <c r="Q163" s="225"/>
      <c r="R163" s="225"/>
      <c r="S163" s="225"/>
      <c r="T163" s="22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7" t="s">
        <v>126</v>
      </c>
      <c r="AU163" s="227" t="s">
        <v>79</v>
      </c>
      <c r="AV163" s="13" t="s">
        <v>77</v>
      </c>
      <c r="AW163" s="13" t="s">
        <v>33</v>
      </c>
      <c r="AX163" s="13" t="s">
        <v>72</v>
      </c>
      <c r="AY163" s="227" t="s">
        <v>113</v>
      </c>
    </row>
    <row r="164" s="14" customFormat="1">
      <c r="A164" s="14"/>
      <c r="B164" s="228"/>
      <c r="C164" s="229"/>
      <c r="D164" s="211" t="s">
        <v>126</v>
      </c>
      <c r="E164" s="230" t="s">
        <v>19</v>
      </c>
      <c r="F164" s="231" t="s">
        <v>209</v>
      </c>
      <c r="G164" s="229"/>
      <c r="H164" s="232">
        <v>5.4000000000000004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8" t="s">
        <v>126</v>
      </c>
      <c r="AU164" s="238" t="s">
        <v>79</v>
      </c>
      <c r="AV164" s="14" t="s">
        <v>79</v>
      </c>
      <c r="AW164" s="14" t="s">
        <v>33</v>
      </c>
      <c r="AX164" s="14" t="s">
        <v>72</v>
      </c>
      <c r="AY164" s="238" t="s">
        <v>113</v>
      </c>
    </row>
    <row r="165" s="15" customFormat="1">
      <c r="A165" s="15"/>
      <c r="B165" s="239"/>
      <c r="C165" s="240"/>
      <c r="D165" s="211" t="s">
        <v>126</v>
      </c>
      <c r="E165" s="241" t="s">
        <v>19</v>
      </c>
      <c r="F165" s="242" t="s">
        <v>131</v>
      </c>
      <c r="G165" s="240"/>
      <c r="H165" s="243">
        <v>43.604999999999997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49" t="s">
        <v>126</v>
      </c>
      <c r="AU165" s="249" t="s">
        <v>79</v>
      </c>
      <c r="AV165" s="15" t="s">
        <v>120</v>
      </c>
      <c r="AW165" s="15" t="s">
        <v>33</v>
      </c>
      <c r="AX165" s="15" t="s">
        <v>77</v>
      </c>
      <c r="AY165" s="249" t="s">
        <v>113</v>
      </c>
    </row>
    <row r="166" s="2" customFormat="1" ht="16.5" customHeight="1">
      <c r="A166" s="39"/>
      <c r="B166" s="40"/>
      <c r="C166" s="250" t="s">
        <v>210</v>
      </c>
      <c r="D166" s="250" t="s">
        <v>211</v>
      </c>
      <c r="E166" s="251" t="s">
        <v>212</v>
      </c>
      <c r="F166" s="252" t="s">
        <v>213</v>
      </c>
      <c r="G166" s="253" t="s">
        <v>214</v>
      </c>
      <c r="H166" s="254">
        <v>87.209999999999994</v>
      </c>
      <c r="I166" s="255"/>
      <c r="J166" s="256">
        <f>ROUND(I166*H166,2)</f>
        <v>0</v>
      </c>
      <c r="K166" s="252" t="s">
        <v>119</v>
      </c>
      <c r="L166" s="257"/>
      <c r="M166" s="258" t="s">
        <v>19</v>
      </c>
      <c r="N166" s="259" t="s">
        <v>43</v>
      </c>
      <c r="O166" s="85"/>
      <c r="P166" s="207">
        <f>O166*H166</f>
        <v>0</v>
      </c>
      <c r="Q166" s="207">
        <v>1</v>
      </c>
      <c r="R166" s="207">
        <f>Q166*H166</f>
        <v>87.209999999999994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186</v>
      </c>
      <c r="AT166" s="209" t="s">
        <v>211</v>
      </c>
      <c r="AU166" s="209" t="s">
        <v>79</v>
      </c>
      <c r="AY166" s="18" t="s">
        <v>113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77</v>
      </c>
      <c r="BK166" s="210">
        <f>ROUND(I166*H166,2)</f>
        <v>0</v>
      </c>
      <c r="BL166" s="18" t="s">
        <v>120</v>
      </c>
      <c r="BM166" s="209" t="s">
        <v>215</v>
      </c>
    </row>
    <row r="167" s="2" customFormat="1">
      <c r="A167" s="39"/>
      <c r="B167" s="40"/>
      <c r="C167" s="41"/>
      <c r="D167" s="211" t="s">
        <v>122</v>
      </c>
      <c r="E167" s="41"/>
      <c r="F167" s="212" t="s">
        <v>213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122</v>
      </c>
      <c r="AU167" s="18" t="s">
        <v>79</v>
      </c>
    </row>
    <row r="168" s="13" customFormat="1">
      <c r="A168" s="13"/>
      <c r="B168" s="218"/>
      <c r="C168" s="219"/>
      <c r="D168" s="211" t="s">
        <v>126</v>
      </c>
      <c r="E168" s="220" t="s">
        <v>19</v>
      </c>
      <c r="F168" s="221" t="s">
        <v>216</v>
      </c>
      <c r="G168" s="219"/>
      <c r="H168" s="220" t="s">
        <v>19</v>
      </c>
      <c r="I168" s="222"/>
      <c r="J168" s="219"/>
      <c r="K168" s="219"/>
      <c r="L168" s="223"/>
      <c r="M168" s="224"/>
      <c r="N168" s="225"/>
      <c r="O168" s="225"/>
      <c r="P168" s="225"/>
      <c r="Q168" s="225"/>
      <c r="R168" s="225"/>
      <c r="S168" s="225"/>
      <c r="T168" s="22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7" t="s">
        <v>126</v>
      </c>
      <c r="AU168" s="227" t="s">
        <v>79</v>
      </c>
      <c r="AV168" s="13" t="s">
        <v>77</v>
      </c>
      <c r="AW168" s="13" t="s">
        <v>33</v>
      </c>
      <c r="AX168" s="13" t="s">
        <v>72</v>
      </c>
      <c r="AY168" s="227" t="s">
        <v>113</v>
      </c>
    </row>
    <row r="169" s="14" customFormat="1">
      <c r="A169" s="14"/>
      <c r="B169" s="228"/>
      <c r="C169" s="229"/>
      <c r="D169" s="211" t="s">
        <v>126</v>
      </c>
      <c r="E169" s="230" t="s">
        <v>19</v>
      </c>
      <c r="F169" s="231" t="s">
        <v>217</v>
      </c>
      <c r="G169" s="229"/>
      <c r="H169" s="232">
        <v>87.209999999999994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8" t="s">
        <v>126</v>
      </c>
      <c r="AU169" s="238" t="s">
        <v>79</v>
      </c>
      <c r="AV169" s="14" t="s">
        <v>79</v>
      </c>
      <c r="AW169" s="14" t="s">
        <v>33</v>
      </c>
      <c r="AX169" s="14" t="s">
        <v>77</v>
      </c>
      <c r="AY169" s="238" t="s">
        <v>113</v>
      </c>
    </row>
    <row r="170" s="2" customFormat="1" ht="16.5" customHeight="1">
      <c r="A170" s="39"/>
      <c r="B170" s="40"/>
      <c r="C170" s="198" t="s">
        <v>218</v>
      </c>
      <c r="D170" s="198" t="s">
        <v>115</v>
      </c>
      <c r="E170" s="199" t="s">
        <v>219</v>
      </c>
      <c r="F170" s="200" t="s">
        <v>220</v>
      </c>
      <c r="G170" s="201" t="s">
        <v>118</v>
      </c>
      <c r="H170" s="202">
        <v>8.5</v>
      </c>
      <c r="I170" s="203"/>
      <c r="J170" s="204">
        <f>ROUND(I170*H170,2)</f>
        <v>0</v>
      </c>
      <c r="K170" s="200" t="s">
        <v>221</v>
      </c>
      <c r="L170" s="45"/>
      <c r="M170" s="205" t="s">
        <v>19</v>
      </c>
      <c r="N170" s="206" t="s">
        <v>43</v>
      </c>
      <c r="O170" s="85"/>
      <c r="P170" s="207">
        <f>O170*H170</f>
        <v>0</v>
      </c>
      <c r="Q170" s="207">
        <v>0</v>
      </c>
      <c r="R170" s="207">
        <f>Q170*H170</f>
        <v>0</v>
      </c>
      <c r="S170" s="207">
        <v>0</v>
      </c>
      <c r="T170" s="20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09" t="s">
        <v>120</v>
      </c>
      <c r="AT170" s="209" t="s">
        <v>115</v>
      </c>
      <c r="AU170" s="209" t="s">
        <v>79</v>
      </c>
      <c r="AY170" s="18" t="s">
        <v>113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18" t="s">
        <v>77</v>
      </c>
      <c r="BK170" s="210">
        <f>ROUND(I170*H170,2)</f>
        <v>0</v>
      </c>
      <c r="BL170" s="18" t="s">
        <v>120</v>
      </c>
      <c r="BM170" s="209" t="s">
        <v>222</v>
      </c>
    </row>
    <row r="171" s="2" customFormat="1">
      <c r="A171" s="39"/>
      <c r="B171" s="40"/>
      <c r="C171" s="41"/>
      <c r="D171" s="211" t="s">
        <v>122</v>
      </c>
      <c r="E171" s="41"/>
      <c r="F171" s="212" t="s">
        <v>223</v>
      </c>
      <c r="G171" s="41"/>
      <c r="H171" s="41"/>
      <c r="I171" s="213"/>
      <c r="J171" s="41"/>
      <c r="K171" s="41"/>
      <c r="L171" s="45"/>
      <c r="M171" s="214"/>
      <c r="N171" s="21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122</v>
      </c>
      <c r="AU171" s="18" t="s">
        <v>79</v>
      </c>
    </row>
    <row r="172" s="2" customFormat="1">
      <c r="A172" s="39"/>
      <c r="B172" s="40"/>
      <c r="C172" s="41"/>
      <c r="D172" s="216" t="s">
        <v>124</v>
      </c>
      <c r="E172" s="41"/>
      <c r="F172" s="217" t="s">
        <v>224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124</v>
      </c>
      <c r="AU172" s="18" t="s">
        <v>79</v>
      </c>
    </row>
    <row r="173" s="13" customFormat="1">
      <c r="A173" s="13"/>
      <c r="B173" s="218"/>
      <c r="C173" s="219"/>
      <c r="D173" s="211" t="s">
        <v>126</v>
      </c>
      <c r="E173" s="220" t="s">
        <v>19</v>
      </c>
      <c r="F173" s="221" t="s">
        <v>225</v>
      </c>
      <c r="G173" s="219"/>
      <c r="H173" s="220" t="s">
        <v>19</v>
      </c>
      <c r="I173" s="222"/>
      <c r="J173" s="219"/>
      <c r="K173" s="219"/>
      <c r="L173" s="223"/>
      <c r="M173" s="224"/>
      <c r="N173" s="225"/>
      <c r="O173" s="225"/>
      <c r="P173" s="225"/>
      <c r="Q173" s="225"/>
      <c r="R173" s="225"/>
      <c r="S173" s="225"/>
      <c r="T173" s="22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7" t="s">
        <v>126</v>
      </c>
      <c r="AU173" s="227" t="s">
        <v>79</v>
      </c>
      <c r="AV173" s="13" t="s">
        <v>77</v>
      </c>
      <c r="AW173" s="13" t="s">
        <v>33</v>
      </c>
      <c r="AX173" s="13" t="s">
        <v>72</v>
      </c>
      <c r="AY173" s="227" t="s">
        <v>113</v>
      </c>
    </row>
    <row r="174" s="14" customFormat="1">
      <c r="A174" s="14"/>
      <c r="B174" s="228"/>
      <c r="C174" s="229"/>
      <c r="D174" s="211" t="s">
        <v>126</v>
      </c>
      <c r="E174" s="230" t="s">
        <v>19</v>
      </c>
      <c r="F174" s="231" t="s">
        <v>138</v>
      </c>
      <c r="G174" s="229"/>
      <c r="H174" s="232">
        <v>8.5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8" t="s">
        <v>126</v>
      </c>
      <c r="AU174" s="238" t="s">
        <v>79</v>
      </c>
      <c r="AV174" s="14" t="s">
        <v>79</v>
      </c>
      <c r="AW174" s="14" t="s">
        <v>33</v>
      </c>
      <c r="AX174" s="14" t="s">
        <v>77</v>
      </c>
      <c r="AY174" s="238" t="s">
        <v>113</v>
      </c>
    </row>
    <row r="175" s="12" customFormat="1" ht="22.8" customHeight="1">
      <c r="A175" s="12"/>
      <c r="B175" s="182"/>
      <c r="C175" s="183"/>
      <c r="D175" s="184" t="s">
        <v>71</v>
      </c>
      <c r="E175" s="196" t="s">
        <v>120</v>
      </c>
      <c r="F175" s="196" t="s">
        <v>226</v>
      </c>
      <c r="G175" s="183"/>
      <c r="H175" s="183"/>
      <c r="I175" s="186"/>
      <c r="J175" s="197">
        <f>BK175</f>
        <v>0</v>
      </c>
      <c r="K175" s="183"/>
      <c r="L175" s="188"/>
      <c r="M175" s="189"/>
      <c r="N175" s="190"/>
      <c r="O175" s="190"/>
      <c r="P175" s="191">
        <f>SUM(P176:P186)</f>
        <v>0</v>
      </c>
      <c r="Q175" s="190"/>
      <c r="R175" s="191">
        <f>SUM(R176:R186)</f>
        <v>16.489405170000001</v>
      </c>
      <c r="S175" s="190"/>
      <c r="T175" s="192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93" t="s">
        <v>77</v>
      </c>
      <c r="AT175" s="194" t="s">
        <v>71</v>
      </c>
      <c r="AU175" s="194" t="s">
        <v>77</v>
      </c>
      <c r="AY175" s="193" t="s">
        <v>113</v>
      </c>
      <c r="BK175" s="195">
        <f>SUM(BK176:BK186)</f>
        <v>0</v>
      </c>
    </row>
    <row r="176" s="2" customFormat="1" ht="16.5" customHeight="1">
      <c r="A176" s="39"/>
      <c r="B176" s="40"/>
      <c r="C176" s="198" t="s">
        <v>227</v>
      </c>
      <c r="D176" s="198" t="s">
        <v>115</v>
      </c>
      <c r="E176" s="199" t="s">
        <v>228</v>
      </c>
      <c r="F176" s="200" t="s">
        <v>229</v>
      </c>
      <c r="G176" s="201" t="s">
        <v>149</v>
      </c>
      <c r="H176" s="202">
        <v>8.7210000000000001</v>
      </c>
      <c r="I176" s="203"/>
      <c r="J176" s="204">
        <f>ROUND(I176*H176,2)</f>
        <v>0</v>
      </c>
      <c r="K176" s="200" t="s">
        <v>119</v>
      </c>
      <c r="L176" s="45"/>
      <c r="M176" s="205" t="s">
        <v>19</v>
      </c>
      <c r="N176" s="206" t="s">
        <v>43</v>
      </c>
      <c r="O176" s="85"/>
      <c r="P176" s="207">
        <f>O176*H176</f>
        <v>0</v>
      </c>
      <c r="Q176" s="207">
        <v>1.8907700000000001</v>
      </c>
      <c r="R176" s="207">
        <f>Q176*H176</f>
        <v>16.489405170000001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120</v>
      </c>
      <c r="AT176" s="209" t="s">
        <v>115</v>
      </c>
      <c r="AU176" s="209" t="s">
        <v>79</v>
      </c>
      <c r="AY176" s="18" t="s">
        <v>113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77</v>
      </c>
      <c r="BK176" s="210">
        <f>ROUND(I176*H176,2)</f>
        <v>0</v>
      </c>
      <c r="BL176" s="18" t="s">
        <v>120</v>
      </c>
      <c r="BM176" s="209" t="s">
        <v>230</v>
      </c>
    </row>
    <row r="177" s="2" customFormat="1">
      <c r="A177" s="39"/>
      <c r="B177" s="40"/>
      <c r="C177" s="41"/>
      <c r="D177" s="211" t="s">
        <v>122</v>
      </c>
      <c r="E177" s="41"/>
      <c r="F177" s="212" t="s">
        <v>231</v>
      </c>
      <c r="G177" s="41"/>
      <c r="H177" s="41"/>
      <c r="I177" s="213"/>
      <c r="J177" s="41"/>
      <c r="K177" s="41"/>
      <c r="L177" s="45"/>
      <c r="M177" s="214"/>
      <c r="N177" s="21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122</v>
      </c>
      <c r="AU177" s="18" t="s">
        <v>79</v>
      </c>
    </row>
    <row r="178" s="2" customFormat="1">
      <c r="A178" s="39"/>
      <c r="B178" s="40"/>
      <c r="C178" s="41"/>
      <c r="D178" s="216" t="s">
        <v>124</v>
      </c>
      <c r="E178" s="41"/>
      <c r="F178" s="217" t="s">
        <v>232</v>
      </c>
      <c r="G178" s="41"/>
      <c r="H178" s="41"/>
      <c r="I178" s="213"/>
      <c r="J178" s="41"/>
      <c r="K178" s="41"/>
      <c r="L178" s="45"/>
      <c r="M178" s="214"/>
      <c r="N178" s="215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124</v>
      </c>
      <c r="AU178" s="18" t="s">
        <v>79</v>
      </c>
    </row>
    <row r="179" s="13" customFormat="1">
      <c r="A179" s="13"/>
      <c r="B179" s="218"/>
      <c r="C179" s="219"/>
      <c r="D179" s="211" t="s">
        <v>126</v>
      </c>
      <c r="E179" s="220" t="s">
        <v>19</v>
      </c>
      <c r="F179" s="221" t="s">
        <v>233</v>
      </c>
      <c r="G179" s="219"/>
      <c r="H179" s="220" t="s">
        <v>19</v>
      </c>
      <c r="I179" s="222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7" t="s">
        <v>126</v>
      </c>
      <c r="AU179" s="227" t="s">
        <v>79</v>
      </c>
      <c r="AV179" s="13" t="s">
        <v>77</v>
      </c>
      <c r="AW179" s="13" t="s">
        <v>33</v>
      </c>
      <c r="AX179" s="13" t="s">
        <v>72</v>
      </c>
      <c r="AY179" s="227" t="s">
        <v>113</v>
      </c>
    </row>
    <row r="180" s="13" customFormat="1">
      <c r="A180" s="13"/>
      <c r="B180" s="218"/>
      <c r="C180" s="219"/>
      <c r="D180" s="211" t="s">
        <v>126</v>
      </c>
      <c r="E180" s="220" t="s">
        <v>19</v>
      </c>
      <c r="F180" s="221" t="s">
        <v>194</v>
      </c>
      <c r="G180" s="219"/>
      <c r="H180" s="220" t="s">
        <v>19</v>
      </c>
      <c r="I180" s="222"/>
      <c r="J180" s="219"/>
      <c r="K180" s="219"/>
      <c r="L180" s="223"/>
      <c r="M180" s="224"/>
      <c r="N180" s="225"/>
      <c r="O180" s="225"/>
      <c r="P180" s="225"/>
      <c r="Q180" s="225"/>
      <c r="R180" s="225"/>
      <c r="S180" s="225"/>
      <c r="T180" s="22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7" t="s">
        <v>126</v>
      </c>
      <c r="AU180" s="227" t="s">
        <v>79</v>
      </c>
      <c r="AV180" s="13" t="s">
        <v>77</v>
      </c>
      <c r="AW180" s="13" t="s">
        <v>33</v>
      </c>
      <c r="AX180" s="13" t="s">
        <v>72</v>
      </c>
      <c r="AY180" s="227" t="s">
        <v>113</v>
      </c>
    </row>
    <row r="181" s="14" customFormat="1">
      <c r="A181" s="14"/>
      <c r="B181" s="228"/>
      <c r="C181" s="229"/>
      <c r="D181" s="211" t="s">
        <v>126</v>
      </c>
      <c r="E181" s="230" t="s">
        <v>19</v>
      </c>
      <c r="F181" s="231" t="s">
        <v>234</v>
      </c>
      <c r="G181" s="229"/>
      <c r="H181" s="232">
        <v>5.9100000000000001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8" t="s">
        <v>126</v>
      </c>
      <c r="AU181" s="238" t="s">
        <v>79</v>
      </c>
      <c r="AV181" s="14" t="s">
        <v>79</v>
      </c>
      <c r="AW181" s="14" t="s">
        <v>33</v>
      </c>
      <c r="AX181" s="14" t="s">
        <v>72</v>
      </c>
      <c r="AY181" s="238" t="s">
        <v>113</v>
      </c>
    </row>
    <row r="182" s="13" customFormat="1">
      <c r="A182" s="13"/>
      <c r="B182" s="218"/>
      <c r="C182" s="219"/>
      <c r="D182" s="211" t="s">
        <v>126</v>
      </c>
      <c r="E182" s="220" t="s">
        <v>19</v>
      </c>
      <c r="F182" s="221" t="s">
        <v>196</v>
      </c>
      <c r="G182" s="219"/>
      <c r="H182" s="220" t="s">
        <v>19</v>
      </c>
      <c r="I182" s="222"/>
      <c r="J182" s="219"/>
      <c r="K182" s="219"/>
      <c r="L182" s="223"/>
      <c r="M182" s="224"/>
      <c r="N182" s="225"/>
      <c r="O182" s="225"/>
      <c r="P182" s="225"/>
      <c r="Q182" s="225"/>
      <c r="R182" s="225"/>
      <c r="S182" s="225"/>
      <c r="T182" s="22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7" t="s">
        <v>126</v>
      </c>
      <c r="AU182" s="227" t="s">
        <v>79</v>
      </c>
      <c r="AV182" s="13" t="s">
        <v>77</v>
      </c>
      <c r="AW182" s="13" t="s">
        <v>33</v>
      </c>
      <c r="AX182" s="13" t="s">
        <v>72</v>
      </c>
      <c r="AY182" s="227" t="s">
        <v>113</v>
      </c>
    </row>
    <row r="183" s="14" customFormat="1">
      <c r="A183" s="14"/>
      <c r="B183" s="228"/>
      <c r="C183" s="229"/>
      <c r="D183" s="211" t="s">
        <v>126</v>
      </c>
      <c r="E183" s="230" t="s">
        <v>19</v>
      </c>
      <c r="F183" s="231" t="s">
        <v>235</v>
      </c>
      <c r="G183" s="229"/>
      <c r="H183" s="232">
        <v>1.7310000000000001</v>
      </c>
      <c r="I183" s="233"/>
      <c r="J183" s="229"/>
      <c r="K183" s="229"/>
      <c r="L183" s="234"/>
      <c r="M183" s="235"/>
      <c r="N183" s="236"/>
      <c r="O183" s="236"/>
      <c r="P183" s="236"/>
      <c r="Q183" s="236"/>
      <c r="R183" s="236"/>
      <c r="S183" s="236"/>
      <c r="T183" s="23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8" t="s">
        <v>126</v>
      </c>
      <c r="AU183" s="238" t="s">
        <v>79</v>
      </c>
      <c r="AV183" s="14" t="s">
        <v>79</v>
      </c>
      <c r="AW183" s="14" t="s">
        <v>33</v>
      </c>
      <c r="AX183" s="14" t="s">
        <v>72</v>
      </c>
      <c r="AY183" s="238" t="s">
        <v>113</v>
      </c>
    </row>
    <row r="184" s="13" customFormat="1">
      <c r="A184" s="13"/>
      <c r="B184" s="218"/>
      <c r="C184" s="219"/>
      <c r="D184" s="211" t="s">
        <v>126</v>
      </c>
      <c r="E184" s="220" t="s">
        <v>19</v>
      </c>
      <c r="F184" s="221" t="s">
        <v>198</v>
      </c>
      <c r="G184" s="219"/>
      <c r="H184" s="220" t="s">
        <v>19</v>
      </c>
      <c r="I184" s="222"/>
      <c r="J184" s="219"/>
      <c r="K184" s="219"/>
      <c r="L184" s="223"/>
      <c r="M184" s="224"/>
      <c r="N184" s="225"/>
      <c r="O184" s="225"/>
      <c r="P184" s="225"/>
      <c r="Q184" s="225"/>
      <c r="R184" s="225"/>
      <c r="S184" s="225"/>
      <c r="T184" s="22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7" t="s">
        <v>126</v>
      </c>
      <c r="AU184" s="227" t="s">
        <v>79</v>
      </c>
      <c r="AV184" s="13" t="s">
        <v>77</v>
      </c>
      <c r="AW184" s="13" t="s">
        <v>33</v>
      </c>
      <c r="AX184" s="13" t="s">
        <v>72</v>
      </c>
      <c r="AY184" s="227" t="s">
        <v>113</v>
      </c>
    </row>
    <row r="185" s="14" customFormat="1">
      <c r="A185" s="14"/>
      <c r="B185" s="228"/>
      <c r="C185" s="229"/>
      <c r="D185" s="211" t="s">
        <v>126</v>
      </c>
      <c r="E185" s="230" t="s">
        <v>19</v>
      </c>
      <c r="F185" s="231" t="s">
        <v>236</v>
      </c>
      <c r="G185" s="229"/>
      <c r="H185" s="232">
        <v>1.0800000000000001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8" t="s">
        <v>126</v>
      </c>
      <c r="AU185" s="238" t="s">
        <v>79</v>
      </c>
      <c r="AV185" s="14" t="s">
        <v>79</v>
      </c>
      <c r="AW185" s="14" t="s">
        <v>33</v>
      </c>
      <c r="AX185" s="14" t="s">
        <v>72</v>
      </c>
      <c r="AY185" s="238" t="s">
        <v>113</v>
      </c>
    </row>
    <row r="186" s="15" customFormat="1">
      <c r="A186" s="15"/>
      <c r="B186" s="239"/>
      <c r="C186" s="240"/>
      <c r="D186" s="211" t="s">
        <v>126</v>
      </c>
      <c r="E186" s="241" t="s">
        <v>19</v>
      </c>
      <c r="F186" s="242" t="s">
        <v>131</v>
      </c>
      <c r="G186" s="240"/>
      <c r="H186" s="243">
        <v>8.7210000000000001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49" t="s">
        <v>126</v>
      </c>
      <c r="AU186" s="249" t="s">
        <v>79</v>
      </c>
      <c r="AV186" s="15" t="s">
        <v>120</v>
      </c>
      <c r="AW186" s="15" t="s">
        <v>33</v>
      </c>
      <c r="AX186" s="15" t="s">
        <v>77</v>
      </c>
      <c r="AY186" s="249" t="s">
        <v>113</v>
      </c>
    </row>
    <row r="187" s="12" customFormat="1" ht="22.8" customHeight="1">
      <c r="A187" s="12"/>
      <c r="B187" s="182"/>
      <c r="C187" s="183"/>
      <c r="D187" s="184" t="s">
        <v>71</v>
      </c>
      <c r="E187" s="196" t="s">
        <v>155</v>
      </c>
      <c r="F187" s="196" t="s">
        <v>237</v>
      </c>
      <c r="G187" s="183"/>
      <c r="H187" s="183"/>
      <c r="I187" s="186"/>
      <c r="J187" s="197">
        <f>BK187</f>
        <v>0</v>
      </c>
      <c r="K187" s="183"/>
      <c r="L187" s="188"/>
      <c r="M187" s="189"/>
      <c r="N187" s="190"/>
      <c r="O187" s="190"/>
      <c r="P187" s="191">
        <f>SUM(P188:P205)</f>
        <v>0</v>
      </c>
      <c r="Q187" s="190"/>
      <c r="R187" s="191">
        <f>SUM(R188:R205)</f>
        <v>4.8895400000000002</v>
      </c>
      <c r="S187" s="190"/>
      <c r="T187" s="192">
        <f>SUM(T188:T205)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93" t="s">
        <v>77</v>
      </c>
      <c r="AT187" s="194" t="s">
        <v>71</v>
      </c>
      <c r="AU187" s="194" t="s">
        <v>77</v>
      </c>
      <c r="AY187" s="193" t="s">
        <v>113</v>
      </c>
      <c r="BK187" s="195">
        <f>SUM(BK188:BK205)</f>
        <v>0</v>
      </c>
    </row>
    <row r="188" s="2" customFormat="1" ht="16.5" customHeight="1">
      <c r="A188" s="39"/>
      <c r="B188" s="40"/>
      <c r="C188" s="198" t="s">
        <v>238</v>
      </c>
      <c r="D188" s="198" t="s">
        <v>115</v>
      </c>
      <c r="E188" s="199" t="s">
        <v>239</v>
      </c>
      <c r="F188" s="200" t="s">
        <v>240</v>
      </c>
      <c r="G188" s="201" t="s">
        <v>118</v>
      </c>
      <c r="H188" s="202">
        <v>8.5</v>
      </c>
      <c r="I188" s="203"/>
      <c r="J188" s="204">
        <f>ROUND(I188*H188,2)</f>
        <v>0</v>
      </c>
      <c r="K188" s="200" t="s">
        <v>119</v>
      </c>
      <c r="L188" s="45"/>
      <c r="M188" s="205" t="s">
        <v>19</v>
      </c>
      <c r="N188" s="206" t="s">
        <v>43</v>
      </c>
      <c r="O188" s="85"/>
      <c r="P188" s="207">
        <f>O188*H188</f>
        <v>0</v>
      </c>
      <c r="Q188" s="207">
        <v>0</v>
      </c>
      <c r="R188" s="207">
        <f>Q188*H188</f>
        <v>0</v>
      </c>
      <c r="S188" s="207">
        <v>0</v>
      </c>
      <c r="T188" s="2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9" t="s">
        <v>120</v>
      </c>
      <c r="AT188" s="209" t="s">
        <v>115</v>
      </c>
      <c r="AU188" s="209" t="s">
        <v>79</v>
      </c>
      <c r="AY188" s="18" t="s">
        <v>113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8" t="s">
        <v>77</v>
      </c>
      <c r="BK188" s="210">
        <f>ROUND(I188*H188,2)</f>
        <v>0</v>
      </c>
      <c r="BL188" s="18" t="s">
        <v>120</v>
      </c>
      <c r="BM188" s="209" t="s">
        <v>241</v>
      </c>
    </row>
    <row r="189" s="2" customFormat="1">
      <c r="A189" s="39"/>
      <c r="B189" s="40"/>
      <c r="C189" s="41"/>
      <c r="D189" s="211" t="s">
        <v>122</v>
      </c>
      <c r="E189" s="41"/>
      <c r="F189" s="212" t="s">
        <v>242</v>
      </c>
      <c r="G189" s="41"/>
      <c r="H189" s="41"/>
      <c r="I189" s="213"/>
      <c r="J189" s="41"/>
      <c r="K189" s="41"/>
      <c r="L189" s="45"/>
      <c r="M189" s="214"/>
      <c r="N189" s="21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122</v>
      </c>
      <c r="AU189" s="18" t="s">
        <v>79</v>
      </c>
    </row>
    <row r="190" s="2" customFormat="1">
      <c r="A190" s="39"/>
      <c r="B190" s="40"/>
      <c r="C190" s="41"/>
      <c r="D190" s="216" t="s">
        <v>124</v>
      </c>
      <c r="E190" s="41"/>
      <c r="F190" s="217" t="s">
        <v>243</v>
      </c>
      <c r="G190" s="41"/>
      <c r="H190" s="41"/>
      <c r="I190" s="213"/>
      <c r="J190" s="41"/>
      <c r="K190" s="41"/>
      <c r="L190" s="45"/>
      <c r="M190" s="214"/>
      <c r="N190" s="215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124</v>
      </c>
      <c r="AU190" s="18" t="s">
        <v>79</v>
      </c>
    </row>
    <row r="191" s="13" customFormat="1">
      <c r="A191" s="13"/>
      <c r="B191" s="218"/>
      <c r="C191" s="219"/>
      <c r="D191" s="211" t="s">
        <v>126</v>
      </c>
      <c r="E191" s="220" t="s">
        <v>19</v>
      </c>
      <c r="F191" s="221" t="s">
        <v>225</v>
      </c>
      <c r="G191" s="219"/>
      <c r="H191" s="220" t="s">
        <v>19</v>
      </c>
      <c r="I191" s="222"/>
      <c r="J191" s="219"/>
      <c r="K191" s="219"/>
      <c r="L191" s="223"/>
      <c r="M191" s="224"/>
      <c r="N191" s="225"/>
      <c r="O191" s="225"/>
      <c r="P191" s="225"/>
      <c r="Q191" s="225"/>
      <c r="R191" s="225"/>
      <c r="S191" s="225"/>
      <c r="T191" s="22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7" t="s">
        <v>126</v>
      </c>
      <c r="AU191" s="227" t="s">
        <v>79</v>
      </c>
      <c r="AV191" s="13" t="s">
        <v>77</v>
      </c>
      <c r="AW191" s="13" t="s">
        <v>33</v>
      </c>
      <c r="AX191" s="13" t="s">
        <v>72</v>
      </c>
      <c r="AY191" s="227" t="s">
        <v>113</v>
      </c>
    </row>
    <row r="192" s="14" customFormat="1">
      <c r="A192" s="14"/>
      <c r="B192" s="228"/>
      <c r="C192" s="229"/>
      <c r="D192" s="211" t="s">
        <v>126</v>
      </c>
      <c r="E192" s="230" t="s">
        <v>19</v>
      </c>
      <c r="F192" s="231" t="s">
        <v>138</v>
      </c>
      <c r="G192" s="229"/>
      <c r="H192" s="232">
        <v>8.5</v>
      </c>
      <c r="I192" s="233"/>
      <c r="J192" s="229"/>
      <c r="K192" s="229"/>
      <c r="L192" s="234"/>
      <c r="M192" s="235"/>
      <c r="N192" s="236"/>
      <c r="O192" s="236"/>
      <c r="P192" s="236"/>
      <c r="Q192" s="236"/>
      <c r="R192" s="236"/>
      <c r="S192" s="236"/>
      <c r="T192" s="23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38" t="s">
        <v>126</v>
      </c>
      <c r="AU192" s="238" t="s">
        <v>79</v>
      </c>
      <c r="AV192" s="14" t="s">
        <v>79</v>
      </c>
      <c r="AW192" s="14" t="s">
        <v>33</v>
      </c>
      <c r="AX192" s="14" t="s">
        <v>77</v>
      </c>
      <c r="AY192" s="238" t="s">
        <v>113</v>
      </c>
    </row>
    <row r="193" s="2" customFormat="1" ht="16.5" customHeight="1">
      <c r="A193" s="39"/>
      <c r="B193" s="40"/>
      <c r="C193" s="198" t="s">
        <v>244</v>
      </c>
      <c r="D193" s="198" t="s">
        <v>115</v>
      </c>
      <c r="E193" s="199" t="s">
        <v>245</v>
      </c>
      <c r="F193" s="200" t="s">
        <v>246</v>
      </c>
      <c r="G193" s="201" t="s">
        <v>118</v>
      </c>
      <c r="H193" s="202">
        <v>8.5</v>
      </c>
      <c r="I193" s="203"/>
      <c r="J193" s="204">
        <f>ROUND(I193*H193,2)</f>
        <v>0</v>
      </c>
      <c r="K193" s="200" t="s">
        <v>119</v>
      </c>
      <c r="L193" s="45"/>
      <c r="M193" s="205" t="s">
        <v>19</v>
      </c>
      <c r="N193" s="206" t="s">
        <v>43</v>
      </c>
      <c r="O193" s="85"/>
      <c r="P193" s="207">
        <f>O193*H193</f>
        <v>0</v>
      </c>
      <c r="Q193" s="207">
        <v>0</v>
      </c>
      <c r="R193" s="207">
        <f>Q193*H193</f>
        <v>0</v>
      </c>
      <c r="S193" s="207">
        <v>0</v>
      </c>
      <c r="T193" s="20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09" t="s">
        <v>120</v>
      </c>
      <c r="AT193" s="209" t="s">
        <v>115</v>
      </c>
      <c r="AU193" s="209" t="s">
        <v>79</v>
      </c>
      <c r="AY193" s="18" t="s">
        <v>113</v>
      </c>
      <c r="BE193" s="210">
        <f>IF(N193="základní",J193,0)</f>
        <v>0</v>
      </c>
      <c r="BF193" s="210">
        <f>IF(N193="snížená",J193,0)</f>
        <v>0</v>
      </c>
      <c r="BG193" s="210">
        <f>IF(N193="zákl. přenesená",J193,0)</f>
        <v>0</v>
      </c>
      <c r="BH193" s="210">
        <f>IF(N193="sníž. přenesená",J193,0)</f>
        <v>0</v>
      </c>
      <c r="BI193" s="210">
        <f>IF(N193="nulová",J193,0)</f>
        <v>0</v>
      </c>
      <c r="BJ193" s="18" t="s">
        <v>77</v>
      </c>
      <c r="BK193" s="210">
        <f>ROUND(I193*H193,2)</f>
        <v>0</v>
      </c>
      <c r="BL193" s="18" t="s">
        <v>120</v>
      </c>
      <c r="BM193" s="209" t="s">
        <v>247</v>
      </c>
    </row>
    <row r="194" s="2" customFormat="1">
      <c r="A194" s="39"/>
      <c r="B194" s="40"/>
      <c r="C194" s="41"/>
      <c r="D194" s="211" t="s">
        <v>122</v>
      </c>
      <c r="E194" s="41"/>
      <c r="F194" s="212" t="s">
        <v>248</v>
      </c>
      <c r="G194" s="41"/>
      <c r="H194" s="41"/>
      <c r="I194" s="213"/>
      <c r="J194" s="41"/>
      <c r="K194" s="41"/>
      <c r="L194" s="45"/>
      <c r="M194" s="214"/>
      <c r="N194" s="215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122</v>
      </c>
      <c r="AU194" s="18" t="s">
        <v>79</v>
      </c>
    </row>
    <row r="195" s="2" customFormat="1">
      <c r="A195" s="39"/>
      <c r="B195" s="40"/>
      <c r="C195" s="41"/>
      <c r="D195" s="216" t="s">
        <v>124</v>
      </c>
      <c r="E195" s="41"/>
      <c r="F195" s="217" t="s">
        <v>249</v>
      </c>
      <c r="G195" s="41"/>
      <c r="H195" s="41"/>
      <c r="I195" s="213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124</v>
      </c>
      <c r="AU195" s="18" t="s">
        <v>79</v>
      </c>
    </row>
    <row r="196" s="13" customFormat="1">
      <c r="A196" s="13"/>
      <c r="B196" s="218"/>
      <c r="C196" s="219"/>
      <c r="D196" s="211" t="s">
        <v>126</v>
      </c>
      <c r="E196" s="220" t="s">
        <v>19</v>
      </c>
      <c r="F196" s="221" t="s">
        <v>225</v>
      </c>
      <c r="G196" s="219"/>
      <c r="H196" s="220" t="s">
        <v>19</v>
      </c>
      <c r="I196" s="222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7" t="s">
        <v>126</v>
      </c>
      <c r="AU196" s="227" t="s">
        <v>79</v>
      </c>
      <c r="AV196" s="13" t="s">
        <v>77</v>
      </c>
      <c r="AW196" s="13" t="s">
        <v>33</v>
      </c>
      <c r="AX196" s="13" t="s">
        <v>72</v>
      </c>
      <c r="AY196" s="227" t="s">
        <v>113</v>
      </c>
    </row>
    <row r="197" s="14" customFormat="1">
      <c r="A197" s="14"/>
      <c r="B197" s="228"/>
      <c r="C197" s="229"/>
      <c r="D197" s="211" t="s">
        <v>126</v>
      </c>
      <c r="E197" s="230" t="s">
        <v>19</v>
      </c>
      <c r="F197" s="231" t="s">
        <v>138</v>
      </c>
      <c r="G197" s="229"/>
      <c r="H197" s="232">
        <v>8.5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38" t="s">
        <v>126</v>
      </c>
      <c r="AU197" s="238" t="s">
        <v>79</v>
      </c>
      <c r="AV197" s="14" t="s">
        <v>79</v>
      </c>
      <c r="AW197" s="14" t="s">
        <v>33</v>
      </c>
      <c r="AX197" s="14" t="s">
        <v>77</v>
      </c>
      <c r="AY197" s="238" t="s">
        <v>113</v>
      </c>
    </row>
    <row r="198" s="2" customFormat="1" ht="16.5" customHeight="1">
      <c r="A198" s="39"/>
      <c r="B198" s="40"/>
      <c r="C198" s="198" t="s">
        <v>8</v>
      </c>
      <c r="D198" s="198" t="s">
        <v>115</v>
      </c>
      <c r="E198" s="199" t="s">
        <v>250</v>
      </c>
      <c r="F198" s="200" t="s">
        <v>251</v>
      </c>
      <c r="G198" s="201" t="s">
        <v>118</v>
      </c>
      <c r="H198" s="202">
        <v>17</v>
      </c>
      <c r="I198" s="203"/>
      <c r="J198" s="204">
        <f>ROUND(I198*H198,2)</f>
        <v>0</v>
      </c>
      <c r="K198" s="200" t="s">
        <v>119</v>
      </c>
      <c r="L198" s="45"/>
      <c r="M198" s="205" t="s">
        <v>19</v>
      </c>
      <c r="N198" s="206" t="s">
        <v>43</v>
      </c>
      <c r="O198" s="85"/>
      <c r="P198" s="207">
        <f>O198*H198</f>
        <v>0</v>
      </c>
      <c r="Q198" s="207">
        <v>0.11162</v>
      </c>
      <c r="R198" s="207">
        <f>Q198*H198</f>
        <v>1.89754</v>
      </c>
      <c r="S198" s="207">
        <v>0</v>
      </c>
      <c r="T198" s="20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120</v>
      </c>
      <c r="AT198" s="209" t="s">
        <v>115</v>
      </c>
      <c r="AU198" s="209" t="s">
        <v>79</v>
      </c>
      <c r="AY198" s="18" t="s">
        <v>113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77</v>
      </c>
      <c r="BK198" s="210">
        <f>ROUND(I198*H198,2)</f>
        <v>0</v>
      </c>
      <c r="BL198" s="18" t="s">
        <v>120</v>
      </c>
      <c r="BM198" s="209" t="s">
        <v>252</v>
      </c>
    </row>
    <row r="199" s="2" customFormat="1">
      <c r="A199" s="39"/>
      <c r="B199" s="40"/>
      <c r="C199" s="41"/>
      <c r="D199" s="211" t="s">
        <v>122</v>
      </c>
      <c r="E199" s="41"/>
      <c r="F199" s="212" t="s">
        <v>253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122</v>
      </c>
      <c r="AU199" s="18" t="s">
        <v>79</v>
      </c>
    </row>
    <row r="200" s="2" customFormat="1">
      <c r="A200" s="39"/>
      <c r="B200" s="40"/>
      <c r="C200" s="41"/>
      <c r="D200" s="216" t="s">
        <v>124</v>
      </c>
      <c r="E200" s="41"/>
      <c r="F200" s="217" t="s">
        <v>254</v>
      </c>
      <c r="G200" s="41"/>
      <c r="H200" s="41"/>
      <c r="I200" s="213"/>
      <c r="J200" s="41"/>
      <c r="K200" s="41"/>
      <c r="L200" s="45"/>
      <c r="M200" s="214"/>
      <c r="N200" s="21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124</v>
      </c>
      <c r="AU200" s="18" t="s">
        <v>79</v>
      </c>
    </row>
    <row r="201" s="13" customFormat="1">
      <c r="A201" s="13"/>
      <c r="B201" s="218"/>
      <c r="C201" s="219"/>
      <c r="D201" s="211" t="s">
        <v>126</v>
      </c>
      <c r="E201" s="220" t="s">
        <v>19</v>
      </c>
      <c r="F201" s="221" t="s">
        <v>255</v>
      </c>
      <c r="G201" s="219"/>
      <c r="H201" s="220" t="s">
        <v>19</v>
      </c>
      <c r="I201" s="222"/>
      <c r="J201" s="219"/>
      <c r="K201" s="219"/>
      <c r="L201" s="223"/>
      <c r="M201" s="224"/>
      <c r="N201" s="225"/>
      <c r="O201" s="225"/>
      <c r="P201" s="225"/>
      <c r="Q201" s="225"/>
      <c r="R201" s="225"/>
      <c r="S201" s="225"/>
      <c r="T201" s="22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7" t="s">
        <v>126</v>
      </c>
      <c r="AU201" s="227" t="s">
        <v>79</v>
      </c>
      <c r="AV201" s="13" t="s">
        <v>77</v>
      </c>
      <c r="AW201" s="13" t="s">
        <v>33</v>
      </c>
      <c r="AX201" s="13" t="s">
        <v>72</v>
      </c>
      <c r="AY201" s="227" t="s">
        <v>113</v>
      </c>
    </row>
    <row r="202" s="14" customFormat="1">
      <c r="A202" s="14"/>
      <c r="B202" s="228"/>
      <c r="C202" s="229"/>
      <c r="D202" s="211" t="s">
        <v>126</v>
      </c>
      <c r="E202" s="230" t="s">
        <v>19</v>
      </c>
      <c r="F202" s="231" t="s">
        <v>128</v>
      </c>
      <c r="G202" s="229"/>
      <c r="H202" s="232">
        <v>17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38" t="s">
        <v>126</v>
      </c>
      <c r="AU202" s="238" t="s">
        <v>79</v>
      </c>
      <c r="AV202" s="14" t="s">
        <v>79</v>
      </c>
      <c r="AW202" s="14" t="s">
        <v>33</v>
      </c>
      <c r="AX202" s="14" t="s">
        <v>77</v>
      </c>
      <c r="AY202" s="238" t="s">
        <v>113</v>
      </c>
    </row>
    <row r="203" s="2" customFormat="1" ht="16.5" customHeight="1">
      <c r="A203" s="39"/>
      <c r="B203" s="40"/>
      <c r="C203" s="250" t="s">
        <v>256</v>
      </c>
      <c r="D203" s="250" t="s">
        <v>211</v>
      </c>
      <c r="E203" s="251" t="s">
        <v>257</v>
      </c>
      <c r="F203" s="252" t="s">
        <v>258</v>
      </c>
      <c r="G203" s="253" t="s">
        <v>118</v>
      </c>
      <c r="H203" s="254">
        <v>17</v>
      </c>
      <c r="I203" s="255"/>
      <c r="J203" s="256">
        <f>ROUND(I203*H203,2)</f>
        <v>0</v>
      </c>
      <c r="K203" s="252" t="s">
        <v>119</v>
      </c>
      <c r="L203" s="257"/>
      <c r="M203" s="258" t="s">
        <v>19</v>
      </c>
      <c r="N203" s="259" t="s">
        <v>43</v>
      </c>
      <c r="O203" s="85"/>
      <c r="P203" s="207">
        <f>O203*H203</f>
        <v>0</v>
      </c>
      <c r="Q203" s="207">
        <v>0.17599999999999999</v>
      </c>
      <c r="R203" s="207">
        <f>Q203*H203</f>
        <v>2.992</v>
      </c>
      <c r="S203" s="207">
        <v>0</v>
      </c>
      <c r="T203" s="20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09" t="s">
        <v>186</v>
      </c>
      <c r="AT203" s="209" t="s">
        <v>211</v>
      </c>
      <c r="AU203" s="209" t="s">
        <v>79</v>
      </c>
      <c r="AY203" s="18" t="s">
        <v>113</v>
      </c>
      <c r="BE203" s="210">
        <f>IF(N203="základní",J203,0)</f>
        <v>0</v>
      </c>
      <c r="BF203" s="210">
        <f>IF(N203="snížená",J203,0)</f>
        <v>0</v>
      </c>
      <c r="BG203" s="210">
        <f>IF(N203="zákl. přenesená",J203,0)</f>
        <v>0</v>
      </c>
      <c r="BH203" s="210">
        <f>IF(N203="sníž. přenesená",J203,0)</f>
        <v>0</v>
      </c>
      <c r="BI203" s="210">
        <f>IF(N203="nulová",J203,0)</f>
        <v>0</v>
      </c>
      <c r="BJ203" s="18" t="s">
        <v>77</v>
      </c>
      <c r="BK203" s="210">
        <f>ROUND(I203*H203,2)</f>
        <v>0</v>
      </c>
      <c r="BL203" s="18" t="s">
        <v>120</v>
      </c>
      <c r="BM203" s="209" t="s">
        <v>259</v>
      </c>
    </row>
    <row r="204" s="2" customFormat="1">
      <c r="A204" s="39"/>
      <c r="B204" s="40"/>
      <c r="C204" s="41"/>
      <c r="D204" s="211" t="s">
        <v>122</v>
      </c>
      <c r="E204" s="41"/>
      <c r="F204" s="212" t="s">
        <v>258</v>
      </c>
      <c r="G204" s="41"/>
      <c r="H204" s="41"/>
      <c r="I204" s="213"/>
      <c r="J204" s="41"/>
      <c r="K204" s="41"/>
      <c r="L204" s="45"/>
      <c r="M204" s="214"/>
      <c r="N204" s="215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122</v>
      </c>
      <c r="AU204" s="18" t="s">
        <v>79</v>
      </c>
    </row>
    <row r="205" s="14" customFormat="1">
      <c r="A205" s="14"/>
      <c r="B205" s="228"/>
      <c r="C205" s="229"/>
      <c r="D205" s="211" t="s">
        <v>126</v>
      </c>
      <c r="E205" s="229"/>
      <c r="F205" s="231" t="s">
        <v>260</v>
      </c>
      <c r="G205" s="229"/>
      <c r="H205" s="232">
        <v>17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38" t="s">
        <v>126</v>
      </c>
      <c r="AU205" s="238" t="s">
        <v>79</v>
      </c>
      <c r="AV205" s="14" t="s">
        <v>79</v>
      </c>
      <c r="AW205" s="14" t="s">
        <v>4</v>
      </c>
      <c r="AX205" s="14" t="s">
        <v>77</v>
      </c>
      <c r="AY205" s="238" t="s">
        <v>113</v>
      </c>
    </row>
    <row r="206" s="12" customFormat="1" ht="22.8" customHeight="1">
      <c r="A206" s="12"/>
      <c r="B206" s="182"/>
      <c r="C206" s="183"/>
      <c r="D206" s="184" t="s">
        <v>71</v>
      </c>
      <c r="E206" s="196" t="s">
        <v>186</v>
      </c>
      <c r="F206" s="196" t="s">
        <v>261</v>
      </c>
      <c r="G206" s="183"/>
      <c r="H206" s="183"/>
      <c r="I206" s="186"/>
      <c r="J206" s="197">
        <f>BK206</f>
        <v>0</v>
      </c>
      <c r="K206" s="183"/>
      <c r="L206" s="188"/>
      <c r="M206" s="189"/>
      <c r="N206" s="190"/>
      <c r="O206" s="190"/>
      <c r="P206" s="191">
        <f>SUM(P207:P293)</f>
        <v>0</v>
      </c>
      <c r="Q206" s="190"/>
      <c r="R206" s="191">
        <f>SUM(R207:R293)</f>
        <v>2.72814157</v>
      </c>
      <c r="S206" s="190"/>
      <c r="T206" s="192">
        <f>SUM(T207:T293)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93" t="s">
        <v>77</v>
      </c>
      <c r="AT206" s="194" t="s">
        <v>71</v>
      </c>
      <c r="AU206" s="194" t="s">
        <v>77</v>
      </c>
      <c r="AY206" s="193" t="s">
        <v>113</v>
      </c>
      <c r="BK206" s="195">
        <f>SUM(BK207:BK293)</f>
        <v>0</v>
      </c>
    </row>
    <row r="207" s="2" customFormat="1" ht="16.5" customHeight="1">
      <c r="A207" s="39"/>
      <c r="B207" s="40"/>
      <c r="C207" s="198" t="s">
        <v>262</v>
      </c>
      <c r="D207" s="198" t="s">
        <v>115</v>
      </c>
      <c r="E207" s="199" t="s">
        <v>263</v>
      </c>
      <c r="F207" s="200" t="s">
        <v>264</v>
      </c>
      <c r="G207" s="201" t="s">
        <v>265</v>
      </c>
      <c r="H207" s="202">
        <v>1</v>
      </c>
      <c r="I207" s="203"/>
      <c r="J207" s="204">
        <f>ROUND(I207*H207,2)</f>
        <v>0</v>
      </c>
      <c r="K207" s="200" t="s">
        <v>119</v>
      </c>
      <c r="L207" s="45"/>
      <c r="M207" s="205" t="s">
        <v>19</v>
      </c>
      <c r="N207" s="206" t="s">
        <v>43</v>
      </c>
      <c r="O207" s="85"/>
      <c r="P207" s="207">
        <f>O207*H207</f>
        <v>0</v>
      </c>
      <c r="Q207" s="207">
        <v>0</v>
      </c>
      <c r="R207" s="207">
        <f>Q207*H207</f>
        <v>0</v>
      </c>
      <c r="S207" s="207">
        <v>0</v>
      </c>
      <c r="T207" s="20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9" t="s">
        <v>120</v>
      </c>
      <c r="AT207" s="209" t="s">
        <v>115</v>
      </c>
      <c r="AU207" s="209" t="s">
        <v>79</v>
      </c>
      <c r="AY207" s="18" t="s">
        <v>113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8" t="s">
        <v>77</v>
      </c>
      <c r="BK207" s="210">
        <f>ROUND(I207*H207,2)</f>
        <v>0</v>
      </c>
      <c r="BL207" s="18" t="s">
        <v>120</v>
      </c>
      <c r="BM207" s="209" t="s">
        <v>266</v>
      </c>
    </row>
    <row r="208" s="2" customFormat="1">
      <c r="A208" s="39"/>
      <c r="B208" s="40"/>
      <c r="C208" s="41"/>
      <c r="D208" s="211" t="s">
        <v>122</v>
      </c>
      <c r="E208" s="41"/>
      <c r="F208" s="212" t="s">
        <v>267</v>
      </c>
      <c r="G208" s="41"/>
      <c r="H208" s="41"/>
      <c r="I208" s="213"/>
      <c r="J208" s="41"/>
      <c r="K208" s="41"/>
      <c r="L208" s="45"/>
      <c r="M208" s="214"/>
      <c r="N208" s="21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122</v>
      </c>
      <c r="AU208" s="18" t="s">
        <v>79</v>
      </c>
    </row>
    <row r="209" s="2" customFormat="1">
      <c r="A209" s="39"/>
      <c r="B209" s="40"/>
      <c r="C209" s="41"/>
      <c r="D209" s="216" t="s">
        <v>124</v>
      </c>
      <c r="E209" s="41"/>
      <c r="F209" s="217" t="s">
        <v>268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124</v>
      </c>
      <c r="AU209" s="18" t="s">
        <v>79</v>
      </c>
    </row>
    <row r="210" s="13" customFormat="1">
      <c r="A210" s="13"/>
      <c r="B210" s="218"/>
      <c r="C210" s="219"/>
      <c r="D210" s="211" t="s">
        <v>126</v>
      </c>
      <c r="E210" s="220" t="s">
        <v>19</v>
      </c>
      <c r="F210" s="221" t="s">
        <v>269</v>
      </c>
      <c r="G210" s="219"/>
      <c r="H210" s="220" t="s">
        <v>19</v>
      </c>
      <c r="I210" s="222"/>
      <c r="J210" s="219"/>
      <c r="K210" s="219"/>
      <c r="L210" s="223"/>
      <c r="M210" s="224"/>
      <c r="N210" s="225"/>
      <c r="O210" s="225"/>
      <c r="P210" s="225"/>
      <c r="Q210" s="225"/>
      <c r="R210" s="225"/>
      <c r="S210" s="225"/>
      <c r="T210" s="22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7" t="s">
        <v>126</v>
      </c>
      <c r="AU210" s="227" t="s">
        <v>79</v>
      </c>
      <c r="AV210" s="13" t="s">
        <v>77</v>
      </c>
      <c r="AW210" s="13" t="s">
        <v>33</v>
      </c>
      <c r="AX210" s="13" t="s">
        <v>72</v>
      </c>
      <c r="AY210" s="227" t="s">
        <v>113</v>
      </c>
    </row>
    <row r="211" s="13" customFormat="1">
      <c r="A211" s="13"/>
      <c r="B211" s="218"/>
      <c r="C211" s="219"/>
      <c r="D211" s="211" t="s">
        <v>126</v>
      </c>
      <c r="E211" s="220" t="s">
        <v>19</v>
      </c>
      <c r="F211" s="221" t="s">
        <v>270</v>
      </c>
      <c r="G211" s="219"/>
      <c r="H211" s="220" t="s">
        <v>19</v>
      </c>
      <c r="I211" s="222"/>
      <c r="J211" s="219"/>
      <c r="K211" s="219"/>
      <c r="L211" s="223"/>
      <c r="M211" s="224"/>
      <c r="N211" s="225"/>
      <c r="O211" s="225"/>
      <c r="P211" s="225"/>
      <c r="Q211" s="225"/>
      <c r="R211" s="225"/>
      <c r="S211" s="225"/>
      <c r="T211" s="22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7" t="s">
        <v>126</v>
      </c>
      <c r="AU211" s="227" t="s">
        <v>79</v>
      </c>
      <c r="AV211" s="13" t="s">
        <v>77</v>
      </c>
      <c r="AW211" s="13" t="s">
        <v>33</v>
      </c>
      <c r="AX211" s="13" t="s">
        <v>72</v>
      </c>
      <c r="AY211" s="227" t="s">
        <v>113</v>
      </c>
    </row>
    <row r="212" s="14" customFormat="1">
      <c r="A212" s="14"/>
      <c r="B212" s="228"/>
      <c r="C212" s="229"/>
      <c r="D212" s="211" t="s">
        <v>126</v>
      </c>
      <c r="E212" s="230" t="s">
        <v>19</v>
      </c>
      <c r="F212" s="231" t="s">
        <v>77</v>
      </c>
      <c r="G212" s="229"/>
      <c r="H212" s="232">
        <v>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8" t="s">
        <v>126</v>
      </c>
      <c r="AU212" s="238" t="s">
        <v>79</v>
      </c>
      <c r="AV212" s="14" t="s">
        <v>79</v>
      </c>
      <c r="AW212" s="14" t="s">
        <v>33</v>
      </c>
      <c r="AX212" s="14" t="s">
        <v>77</v>
      </c>
      <c r="AY212" s="238" t="s">
        <v>113</v>
      </c>
    </row>
    <row r="213" s="2" customFormat="1" ht="16.5" customHeight="1">
      <c r="A213" s="39"/>
      <c r="B213" s="40"/>
      <c r="C213" s="198" t="s">
        <v>271</v>
      </c>
      <c r="D213" s="198" t="s">
        <v>115</v>
      </c>
      <c r="E213" s="199" t="s">
        <v>272</v>
      </c>
      <c r="F213" s="200" t="s">
        <v>273</v>
      </c>
      <c r="G213" s="201" t="s">
        <v>274</v>
      </c>
      <c r="H213" s="202">
        <v>46.850000000000001</v>
      </c>
      <c r="I213" s="203"/>
      <c r="J213" s="204">
        <f>ROUND(I213*H213,2)</f>
        <v>0</v>
      </c>
      <c r="K213" s="200" t="s">
        <v>119</v>
      </c>
      <c r="L213" s="45"/>
      <c r="M213" s="205" t="s">
        <v>19</v>
      </c>
      <c r="N213" s="206" t="s">
        <v>43</v>
      </c>
      <c r="O213" s="85"/>
      <c r="P213" s="207">
        <f>O213*H213</f>
        <v>0</v>
      </c>
      <c r="Q213" s="207">
        <v>0</v>
      </c>
      <c r="R213" s="207">
        <f>Q213*H213</f>
        <v>0</v>
      </c>
      <c r="S213" s="207">
        <v>0</v>
      </c>
      <c r="T213" s="20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09" t="s">
        <v>120</v>
      </c>
      <c r="AT213" s="209" t="s">
        <v>115</v>
      </c>
      <c r="AU213" s="209" t="s">
        <v>79</v>
      </c>
      <c r="AY213" s="18" t="s">
        <v>113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18" t="s">
        <v>77</v>
      </c>
      <c r="BK213" s="210">
        <f>ROUND(I213*H213,2)</f>
        <v>0</v>
      </c>
      <c r="BL213" s="18" t="s">
        <v>120</v>
      </c>
      <c r="BM213" s="209" t="s">
        <v>275</v>
      </c>
    </row>
    <row r="214" s="2" customFormat="1">
      <c r="A214" s="39"/>
      <c r="B214" s="40"/>
      <c r="C214" s="41"/>
      <c r="D214" s="211" t="s">
        <v>122</v>
      </c>
      <c r="E214" s="41"/>
      <c r="F214" s="212" t="s">
        <v>276</v>
      </c>
      <c r="G214" s="41"/>
      <c r="H214" s="41"/>
      <c r="I214" s="213"/>
      <c r="J214" s="41"/>
      <c r="K214" s="41"/>
      <c r="L214" s="45"/>
      <c r="M214" s="214"/>
      <c r="N214" s="215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122</v>
      </c>
      <c r="AU214" s="18" t="s">
        <v>79</v>
      </c>
    </row>
    <row r="215" s="2" customFormat="1">
      <c r="A215" s="39"/>
      <c r="B215" s="40"/>
      <c r="C215" s="41"/>
      <c r="D215" s="216" t="s">
        <v>124</v>
      </c>
      <c r="E215" s="41"/>
      <c r="F215" s="217" t="s">
        <v>277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124</v>
      </c>
      <c r="AU215" s="18" t="s">
        <v>79</v>
      </c>
    </row>
    <row r="216" s="13" customFormat="1">
      <c r="A216" s="13"/>
      <c r="B216" s="218"/>
      <c r="C216" s="219"/>
      <c r="D216" s="211" t="s">
        <v>126</v>
      </c>
      <c r="E216" s="220" t="s">
        <v>19</v>
      </c>
      <c r="F216" s="221" t="s">
        <v>278</v>
      </c>
      <c r="G216" s="219"/>
      <c r="H216" s="220" t="s">
        <v>19</v>
      </c>
      <c r="I216" s="222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7" t="s">
        <v>126</v>
      </c>
      <c r="AU216" s="227" t="s">
        <v>79</v>
      </c>
      <c r="AV216" s="13" t="s">
        <v>77</v>
      </c>
      <c r="AW216" s="13" t="s">
        <v>33</v>
      </c>
      <c r="AX216" s="13" t="s">
        <v>72</v>
      </c>
      <c r="AY216" s="227" t="s">
        <v>113</v>
      </c>
    </row>
    <row r="217" s="14" customFormat="1">
      <c r="A217" s="14"/>
      <c r="B217" s="228"/>
      <c r="C217" s="229"/>
      <c r="D217" s="211" t="s">
        <v>126</v>
      </c>
      <c r="E217" s="230" t="s">
        <v>19</v>
      </c>
      <c r="F217" s="231" t="s">
        <v>279</v>
      </c>
      <c r="G217" s="229"/>
      <c r="H217" s="232">
        <v>28.850000000000001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38" t="s">
        <v>126</v>
      </c>
      <c r="AU217" s="238" t="s">
        <v>79</v>
      </c>
      <c r="AV217" s="14" t="s">
        <v>79</v>
      </c>
      <c r="AW217" s="14" t="s">
        <v>33</v>
      </c>
      <c r="AX217" s="14" t="s">
        <v>72</v>
      </c>
      <c r="AY217" s="238" t="s">
        <v>113</v>
      </c>
    </row>
    <row r="218" s="13" customFormat="1">
      <c r="A218" s="13"/>
      <c r="B218" s="218"/>
      <c r="C218" s="219"/>
      <c r="D218" s="211" t="s">
        <v>126</v>
      </c>
      <c r="E218" s="220" t="s">
        <v>19</v>
      </c>
      <c r="F218" s="221" t="s">
        <v>280</v>
      </c>
      <c r="G218" s="219"/>
      <c r="H218" s="220" t="s">
        <v>19</v>
      </c>
      <c r="I218" s="222"/>
      <c r="J218" s="219"/>
      <c r="K218" s="219"/>
      <c r="L218" s="223"/>
      <c r="M218" s="224"/>
      <c r="N218" s="225"/>
      <c r="O218" s="225"/>
      <c r="P218" s="225"/>
      <c r="Q218" s="225"/>
      <c r="R218" s="225"/>
      <c r="S218" s="225"/>
      <c r="T218" s="22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7" t="s">
        <v>126</v>
      </c>
      <c r="AU218" s="227" t="s">
        <v>79</v>
      </c>
      <c r="AV218" s="13" t="s">
        <v>77</v>
      </c>
      <c r="AW218" s="13" t="s">
        <v>33</v>
      </c>
      <c r="AX218" s="13" t="s">
        <v>72</v>
      </c>
      <c r="AY218" s="227" t="s">
        <v>113</v>
      </c>
    </row>
    <row r="219" s="14" customFormat="1">
      <c r="A219" s="14"/>
      <c r="B219" s="228"/>
      <c r="C219" s="229"/>
      <c r="D219" s="211" t="s">
        <v>126</v>
      </c>
      <c r="E219" s="230" t="s">
        <v>19</v>
      </c>
      <c r="F219" s="231" t="s">
        <v>281</v>
      </c>
      <c r="G219" s="229"/>
      <c r="H219" s="232">
        <v>18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38" t="s">
        <v>126</v>
      </c>
      <c r="AU219" s="238" t="s">
        <v>79</v>
      </c>
      <c r="AV219" s="14" t="s">
        <v>79</v>
      </c>
      <c r="AW219" s="14" t="s">
        <v>33</v>
      </c>
      <c r="AX219" s="14" t="s">
        <v>72</v>
      </c>
      <c r="AY219" s="238" t="s">
        <v>113</v>
      </c>
    </row>
    <row r="220" s="15" customFormat="1">
      <c r="A220" s="15"/>
      <c r="B220" s="239"/>
      <c r="C220" s="240"/>
      <c r="D220" s="211" t="s">
        <v>126</v>
      </c>
      <c r="E220" s="241" t="s">
        <v>19</v>
      </c>
      <c r="F220" s="242" t="s">
        <v>131</v>
      </c>
      <c r="G220" s="240"/>
      <c r="H220" s="243">
        <v>46.850000000000001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49" t="s">
        <v>126</v>
      </c>
      <c r="AU220" s="249" t="s">
        <v>79</v>
      </c>
      <c r="AV220" s="15" t="s">
        <v>120</v>
      </c>
      <c r="AW220" s="15" t="s">
        <v>33</v>
      </c>
      <c r="AX220" s="15" t="s">
        <v>77</v>
      </c>
      <c r="AY220" s="249" t="s">
        <v>113</v>
      </c>
    </row>
    <row r="221" s="2" customFormat="1" ht="16.5" customHeight="1">
      <c r="A221" s="39"/>
      <c r="B221" s="40"/>
      <c r="C221" s="250" t="s">
        <v>282</v>
      </c>
      <c r="D221" s="250" t="s">
        <v>211</v>
      </c>
      <c r="E221" s="251" t="s">
        <v>283</v>
      </c>
      <c r="F221" s="252" t="s">
        <v>284</v>
      </c>
      <c r="G221" s="253" t="s">
        <v>274</v>
      </c>
      <c r="H221" s="254">
        <v>47.552999999999997</v>
      </c>
      <c r="I221" s="255"/>
      <c r="J221" s="256">
        <f>ROUND(I221*H221,2)</f>
        <v>0</v>
      </c>
      <c r="K221" s="252" t="s">
        <v>119</v>
      </c>
      <c r="L221" s="257"/>
      <c r="M221" s="258" t="s">
        <v>19</v>
      </c>
      <c r="N221" s="259" t="s">
        <v>43</v>
      </c>
      <c r="O221" s="85"/>
      <c r="P221" s="207">
        <f>O221*H221</f>
        <v>0</v>
      </c>
      <c r="Q221" s="207">
        <v>0.00027</v>
      </c>
      <c r="R221" s="207">
        <f>Q221*H221</f>
        <v>0.01283931</v>
      </c>
      <c r="S221" s="207">
        <v>0</v>
      </c>
      <c r="T221" s="20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09" t="s">
        <v>186</v>
      </c>
      <c r="AT221" s="209" t="s">
        <v>211</v>
      </c>
      <c r="AU221" s="209" t="s">
        <v>79</v>
      </c>
      <c r="AY221" s="18" t="s">
        <v>113</v>
      </c>
      <c r="BE221" s="210">
        <f>IF(N221="základní",J221,0)</f>
        <v>0</v>
      </c>
      <c r="BF221" s="210">
        <f>IF(N221="snížená",J221,0)</f>
        <v>0</v>
      </c>
      <c r="BG221" s="210">
        <f>IF(N221="zákl. přenesená",J221,0)</f>
        <v>0</v>
      </c>
      <c r="BH221" s="210">
        <f>IF(N221="sníž. přenesená",J221,0)</f>
        <v>0</v>
      </c>
      <c r="BI221" s="210">
        <f>IF(N221="nulová",J221,0)</f>
        <v>0</v>
      </c>
      <c r="BJ221" s="18" t="s">
        <v>77</v>
      </c>
      <c r="BK221" s="210">
        <f>ROUND(I221*H221,2)</f>
        <v>0</v>
      </c>
      <c r="BL221" s="18" t="s">
        <v>120</v>
      </c>
      <c r="BM221" s="209" t="s">
        <v>285</v>
      </c>
    </row>
    <row r="222" s="2" customFormat="1">
      <c r="A222" s="39"/>
      <c r="B222" s="40"/>
      <c r="C222" s="41"/>
      <c r="D222" s="211" t="s">
        <v>122</v>
      </c>
      <c r="E222" s="41"/>
      <c r="F222" s="212" t="s">
        <v>284</v>
      </c>
      <c r="G222" s="41"/>
      <c r="H222" s="41"/>
      <c r="I222" s="213"/>
      <c r="J222" s="41"/>
      <c r="K222" s="41"/>
      <c r="L222" s="45"/>
      <c r="M222" s="214"/>
      <c r="N222" s="215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122</v>
      </c>
      <c r="AU222" s="18" t="s">
        <v>79</v>
      </c>
    </row>
    <row r="223" s="14" customFormat="1">
      <c r="A223" s="14"/>
      <c r="B223" s="228"/>
      <c r="C223" s="229"/>
      <c r="D223" s="211" t="s">
        <v>126</v>
      </c>
      <c r="E223" s="229"/>
      <c r="F223" s="231" t="s">
        <v>286</v>
      </c>
      <c r="G223" s="229"/>
      <c r="H223" s="232">
        <v>47.552999999999997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38" t="s">
        <v>126</v>
      </c>
      <c r="AU223" s="238" t="s">
        <v>79</v>
      </c>
      <c r="AV223" s="14" t="s">
        <v>79</v>
      </c>
      <c r="AW223" s="14" t="s">
        <v>4</v>
      </c>
      <c r="AX223" s="14" t="s">
        <v>77</v>
      </c>
      <c r="AY223" s="238" t="s">
        <v>113</v>
      </c>
    </row>
    <row r="224" s="2" customFormat="1" ht="16.5" customHeight="1">
      <c r="A224" s="39"/>
      <c r="B224" s="40"/>
      <c r="C224" s="198" t="s">
        <v>287</v>
      </c>
      <c r="D224" s="198" t="s">
        <v>115</v>
      </c>
      <c r="E224" s="199" t="s">
        <v>288</v>
      </c>
      <c r="F224" s="200" t="s">
        <v>289</v>
      </c>
      <c r="G224" s="201" t="s">
        <v>274</v>
      </c>
      <c r="H224" s="202">
        <v>98.5</v>
      </c>
      <c r="I224" s="203"/>
      <c r="J224" s="204">
        <f>ROUND(I224*H224,2)</f>
        <v>0</v>
      </c>
      <c r="K224" s="200" t="s">
        <v>119</v>
      </c>
      <c r="L224" s="45"/>
      <c r="M224" s="205" t="s">
        <v>19</v>
      </c>
      <c r="N224" s="206" t="s">
        <v>43</v>
      </c>
      <c r="O224" s="85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09" t="s">
        <v>120</v>
      </c>
      <c r="AT224" s="209" t="s">
        <v>115</v>
      </c>
      <c r="AU224" s="209" t="s">
        <v>79</v>
      </c>
      <c r="AY224" s="18" t="s">
        <v>113</v>
      </c>
      <c r="BE224" s="210">
        <f>IF(N224="základní",J224,0)</f>
        <v>0</v>
      </c>
      <c r="BF224" s="210">
        <f>IF(N224="snížená",J224,0)</f>
        <v>0</v>
      </c>
      <c r="BG224" s="210">
        <f>IF(N224="zákl. přenesená",J224,0)</f>
        <v>0</v>
      </c>
      <c r="BH224" s="210">
        <f>IF(N224="sníž. přenesená",J224,0)</f>
        <v>0</v>
      </c>
      <c r="BI224" s="210">
        <f>IF(N224="nulová",J224,0)</f>
        <v>0</v>
      </c>
      <c r="BJ224" s="18" t="s">
        <v>77</v>
      </c>
      <c r="BK224" s="210">
        <f>ROUND(I224*H224,2)</f>
        <v>0</v>
      </c>
      <c r="BL224" s="18" t="s">
        <v>120</v>
      </c>
      <c r="BM224" s="209" t="s">
        <v>290</v>
      </c>
    </row>
    <row r="225" s="2" customFormat="1">
      <c r="A225" s="39"/>
      <c r="B225" s="40"/>
      <c r="C225" s="41"/>
      <c r="D225" s="211" t="s">
        <v>122</v>
      </c>
      <c r="E225" s="41"/>
      <c r="F225" s="212" t="s">
        <v>291</v>
      </c>
      <c r="G225" s="41"/>
      <c r="H225" s="41"/>
      <c r="I225" s="213"/>
      <c r="J225" s="41"/>
      <c r="K225" s="41"/>
      <c r="L225" s="45"/>
      <c r="M225" s="214"/>
      <c r="N225" s="21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122</v>
      </c>
      <c r="AU225" s="18" t="s">
        <v>79</v>
      </c>
    </row>
    <row r="226" s="2" customFormat="1">
      <c r="A226" s="39"/>
      <c r="B226" s="40"/>
      <c r="C226" s="41"/>
      <c r="D226" s="216" t="s">
        <v>124</v>
      </c>
      <c r="E226" s="41"/>
      <c r="F226" s="217" t="s">
        <v>292</v>
      </c>
      <c r="G226" s="41"/>
      <c r="H226" s="41"/>
      <c r="I226" s="213"/>
      <c r="J226" s="41"/>
      <c r="K226" s="41"/>
      <c r="L226" s="45"/>
      <c r="M226" s="214"/>
      <c r="N226" s="21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124</v>
      </c>
      <c r="AU226" s="18" t="s">
        <v>79</v>
      </c>
    </row>
    <row r="227" s="2" customFormat="1" ht="16.5" customHeight="1">
      <c r="A227" s="39"/>
      <c r="B227" s="40"/>
      <c r="C227" s="250" t="s">
        <v>7</v>
      </c>
      <c r="D227" s="250" t="s">
        <v>211</v>
      </c>
      <c r="E227" s="251" t="s">
        <v>293</v>
      </c>
      <c r="F227" s="252" t="s">
        <v>294</v>
      </c>
      <c r="G227" s="253" t="s">
        <v>274</v>
      </c>
      <c r="H227" s="254">
        <v>99.977999999999994</v>
      </c>
      <c r="I227" s="255"/>
      <c r="J227" s="256">
        <f>ROUND(I227*H227,2)</f>
        <v>0</v>
      </c>
      <c r="K227" s="252" t="s">
        <v>119</v>
      </c>
      <c r="L227" s="257"/>
      <c r="M227" s="258" t="s">
        <v>19</v>
      </c>
      <c r="N227" s="259" t="s">
        <v>43</v>
      </c>
      <c r="O227" s="85"/>
      <c r="P227" s="207">
        <f>O227*H227</f>
        <v>0</v>
      </c>
      <c r="Q227" s="207">
        <v>0.00042000000000000002</v>
      </c>
      <c r="R227" s="207">
        <f>Q227*H227</f>
        <v>0.041990760000000002</v>
      </c>
      <c r="S227" s="207">
        <v>0</v>
      </c>
      <c r="T227" s="20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09" t="s">
        <v>186</v>
      </c>
      <c r="AT227" s="209" t="s">
        <v>211</v>
      </c>
      <c r="AU227" s="209" t="s">
        <v>79</v>
      </c>
      <c r="AY227" s="18" t="s">
        <v>113</v>
      </c>
      <c r="BE227" s="210">
        <f>IF(N227="základní",J227,0)</f>
        <v>0</v>
      </c>
      <c r="BF227" s="210">
        <f>IF(N227="snížená",J227,0)</f>
        <v>0</v>
      </c>
      <c r="BG227" s="210">
        <f>IF(N227="zákl. přenesená",J227,0)</f>
        <v>0</v>
      </c>
      <c r="BH227" s="210">
        <f>IF(N227="sníž. přenesená",J227,0)</f>
        <v>0</v>
      </c>
      <c r="BI227" s="210">
        <f>IF(N227="nulová",J227,0)</f>
        <v>0</v>
      </c>
      <c r="BJ227" s="18" t="s">
        <v>77</v>
      </c>
      <c r="BK227" s="210">
        <f>ROUND(I227*H227,2)</f>
        <v>0</v>
      </c>
      <c r="BL227" s="18" t="s">
        <v>120</v>
      </c>
      <c r="BM227" s="209" t="s">
        <v>295</v>
      </c>
    </row>
    <row r="228" s="2" customFormat="1">
      <c r="A228" s="39"/>
      <c r="B228" s="40"/>
      <c r="C228" s="41"/>
      <c r="D228" s="211" t="s">
        <v>122</v>
      </c>
      <c r="E228" s="41"/>
      <c r="F228" s="212" t="s">
        <v>294</v>
      </c>
      <c r="G228" s="41"/>
      <c r="H228" s="41"/>
      <c r="I228" s="213"/>
      <c r="J228" s="41"/>
      <c r="K228" s="41"/>
      <c r="L228" s="45"/>
      <c r="M228" s="214"/>
      <c r="N228" s="21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122</v>
      </c>
      <c r="AU228" s="18" t="s">
        <v>79</v>
      </c>
    </row>
    <row r="229" s="14" customFormat="1">
      <c r="A229" s="14"/>
      <c r="B229" s="228"/>
      <c r="C229" s="229"/>
      <c r="D229" s="211" t="s">
        <v>126</v>
      </c>
      <c r="E229" s="229"/>
      <c r="F229" s="231" t="s">
        <v>296</v>
      </c>
      <c r="G229" s="229"/>
      <c r="H229" s="232">
        <v>99.977999999999994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38" t="s">
        <v>126</v>
      </c>
      <c r="AU229" s="238" t="s">
        <v>79</v>
      </c>
      <c r="AV229" s="14" t="s">
        <v>79</v>
      </c>
      <c r="AW229" s="14" t="s">
        <v>4</v>
      </c>
      <c r="AX229" s="14" t="s">
        <v>77</v>
      </c>
      <c r="AY229" s="238" t="s">
        <v>113</v>
      </c>
    </row>
    <row r="230" s="2" customFormat="1" ht="16.5" customHeight="1">
      <c r="A230" s="39"/>
      <c r="B230" s="40"/>
      <c r="C230" s="198" t="s">
        <v>297</v>
      </c>
      <c r="D230" s="198" t="s">
        <v>115</v>
      </c>
      <c r="E230" s="199" t="s">
        <v>298</v>
      </c>
      <c r="F230" s="200" t="s">
        <v>299</v>
      </c>
      <c r="G230" s="201" t="s">
        <v>265</v>
      </c>
      <c r="H230" s="202">
        <v>2</v>
      </c>
      <c r="I230" s="203"/>
      <c r="J230" s="204">
        <f>ROUND(I230*H230,2)</f>
        <v>0</v>
      </c>
      <c r="K230" s="200" t="s">
        <v>119</v>
      </c>
      <c r="L230" s="45"/>
      <c r="M230" s="205" t="s">
        <v>19</v>
      </c>
      <c r="N230" s="206" t="s">
        <v>43</v>
      </c>
      <c r="O230" s="85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120</v>
      </c>
      <c r="AT230" s="209" t="s">
        <v>115</v>
      </c>
      <c r="AU230" s="209" t="s">
        <v>79</v>
      </c>
      <c r="AY230" s="18" t="s">
        <v>113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77</v>
      </c>
      <c r="BK230" s="210">
        <f>ROUND(I230*H230,2)</f>
        <v>0</v>
      </c>
      <c r="BL230" s="18" t="s">
        <v>120</v>
      </c>
      <c r="BM230" s="209" t="s">
        <v>300</v>
      </c>
    </row>
    <row r="231" s="2" customFormat="1">
      <c r="A231" s="39"/>
      <c r="B231" s="40"/>
      <c r="C231" s="41"/>
      <c r="D231" s="211" t="s">
        <v>122</v>
      </c>
      <c r="E231" s="41"/>
      <c r="F231" s="212" t="s">
        <v>301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122</v>
      </c>
      <c r="AU231" s="18" t="s">
        <v>79</v>
      </c>
    </row>
    <row r="232" s="2" customFormat="1">
      <c r="A232" s="39"/>
      <c r="B232" s="40"/>
      <c r="C232" s="41"/>
      <c r="D232" s="216" t="s">
        <v>124</v>
      </c>
      <c r="E232" s="41"/>
      <c r="F232" s="217" t="s">
        <v>302</v>
      </c>
      <c r="G232" s="41"/>
      <c r="H232" s="41"/>
      <c r="I232" s="213"/>
      <c r="J232" s="41"/>
      <c r="K232" s="41"/>
      <c r="L232" s="45"/>
      <c r="M232" s="214"/>
      <c r="N232" s="215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124</v>
      </c>
      <c r="AU232" s="18" t="s">
        <v>79</v>
      </c>
    </row>
    <row r="233" s="2" customFormat="1" ht="16.5" customHeight="1">
      <c r="A233" s="39"/>
      <c r="B233" s="40"/>
      <c r="C233" s="250" t="s">
        <v>303</v>
      </c>
      <c r="D233" s="250" t="s">
        <v>211</v>
      </c>
      <c r="E233" s="251" t="s">
        <v>304</v>
      </c>
      <c r="F233" s="252" t="s">
        <v>305</v>
      </c>
      <c r="G233" s="253" t="s">
        <v>265</v>
      </c>
      <c r="H233" s="254">
        <v>1</v>
      </c>
      <c r="I233" s="255"/>
      <c r="J233" s="256">
        <f>ROUND(I233*H233,2)</f>
        <v>0</v>
      </c>
      <c r="K233" s="252" t="s">
        <v>119</v>
      </c>
      <c r="L233" s="257"/>
      <c r="M233" s="258" t="s">
        <v>19</v>
      </c>
      <c r="N233" s="259" t="s">
        <v>43</v>
      </c>
      <c r="O233" s="85"/>
      <c r="P233" s="207">
        <f>O233*H233</f>
        <v>0</v>
      </c>
      <c r="Q233" s="207">
        <v>0.00010000000000000001</v>
      </c>
      <c r="R233" s="207">
        <f>Q233*H233</f>
        <v>0.00010000000000000001</v>
      </c>
      <c r="S233" s="207">
        <v>0</v>
      </c>
      <c r="T233" s="2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186</v>
      </c>
      <c r="AT233" s="209" t="s">
        <v>211</v>
      </c>
      <c r="AU233" s="209" t="s">
        <v>79</v>
      </c>
      <c r="AY233" s="18" t="s">
        <v>113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77</v>
      </c>
      <c r="BK233" s="210">
        <f>ROUND(I233*H233,2)</f>
        <v>0</v>
      </c>
      <c r="BL233" s="18" t="s">
        <v>120</v>
      </c>
      <c r="BM233" s="209" t="s">
        <v>306</v>
      </c>
    </row>
    <row r="234" s="2" customFormat="1">
      <c r="A234" s="39"/>
      <c r="B234" s="40"/>
      <c r="C234" s="41"/>
      <c r="D234" s="211" t="s">
        <v>122</v>
      </c>
      <c r="E234" s="41"/>
      <c r="F234" s="212" t="s">
        <v>305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122</v>
      </c>
      <c r="AU234" s="18" t="s">
        <v>79</v>
      </c>
    </row>
    <row r="235" s="2" customFormat="1" ht="16.5" customHeight="1">
      <c r="A235" s="39"/>
      <c r="B235" s="40"/>
      <c r="C235" s="250" t="s">
        <v>307</v>
      </c>
      <c r="D235" s="250" t="s">
        <v>211</v>
      </c>
      <c r="E235" s="251" t="s">
        <v>308</v>
      </c>
      <c r="F235" s="252" t="s">
        <v>309</v>
      </c>
      <c r="G235" s="253" t="s">
        <v>265</v>
      </c>
      <c r="H235" s="254">
        <v>1</v>
      </c>
      <c r="I235" s="255"/>
      <c r="J235" s="256">
        <f>ROUND(I235*H235,2)</f>
        <v>0</v>
      </c>
      <c r="K235" s="252" t="s">
        <v>119</v>
      </c>
      <c r="L235" s="257"/>
      <c r="M235" s="258" t="s">
        <v>19</v>
      </c>
      <c r="N235" s="259" t="s">
        <v>43</v>
      </c>
      <c r="O235" s="85"/>
      <c r="P235" s="207">
        <f>O235*H235</f>
        <v>0</v>
      </c>
      <c r="Q235" s="207">
        <v>8.0000000000000007E-05</v>
      </c>
      <c r="R235" s="207">
        <f>Q235*H235</f>
        <v>8.0000000000000007E-05</v>
      </c>
      <c r="S235" s="207">
        <v>0</v>
      </c>
      <c r="T235" s="20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9" t="s">
        <v>186</v>
      </c>
      <c r="AT235" s="209" t="s">
        <v>211</v>
      </c>
      <c r="AU235" s="209" t="s">
        <v>79</v>
      </c>
      <c r="AY235" s="18" t="s">
        <v>113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8" t="s">
        <v>77</v>
      </c>
      <c r="BK235" s="210">
        <f>ROUND(I235*H235,2)</f>
        <v>0</v>
      </c>
      <c r="BL235" s="18" t="s">
        <v>120</v>
      </c>
      <c r="BM235" s="209" t="s">
        <v>310</v>
      </c>
    </row>
    <row r="236" s="2" customFormat="1">
      <c r="A236" s="39"/>
      <c r="B236" s="40"/>
      <c r="C236" s="41"/>
      <c r="D236" s="211" t="s">
        <v>122</v>
      </c>
      <c r="E236" s="41"/>
      <c r="F236" s="212" t="s">
        <v>309</v>
      </c>
      <c r="G236" s="41"/>
      <c r="H236" s="41"/>
      <c r="I236" s="213"/>
      <c r="J236" s="41"/>
      <c r="K236" s="41"/>
      <c r="L236" s="45"/>
      <c r="M236" s="214"/>
      <c r="N236" s="21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122</v>
      </c>
      <c r="AU236" s="18" t="s">
        <v>79</v>
      </c>
    </row>
    <row r="237" s="2" customFormat="1" ht="16.5" customHeight="1">
      <c r="A237" s="39"/>
      <c r="B237" s="40"/>
      <c r="C237" s="198" t="s">
        <v>311</v>
      </c>
      <c r="D237" s="198" t="s">
        <v>115</v>
      </c>
      <c r="E237" s="199" t="s">
        <v>312</v>
      </c>
      <c r="F237" s="200" t="s">
        <v>313</v>
      </c>
      <c r="G237" s="201" t="s">
        <v>265</v>
      </c>
      <c r="H237" s="202">
        <v>1</v>
      </c>
      <c r="I237" s="203"/>
      <c r="J237" s="204">
        <f>ROUND(I237*H237,2)</f>
        <v>0</v>
      </c>
      <c r="K237" s="200" t="s">
        <v>119</v>
      </c>
      <c r="L237" s="45"/>
      <c r="M237" s="205" t="s">
        <v>19</v>
      </c>
      <c r="N237" s="206" t="s">
        <v>43</v>
      </c>
      <c r="O237" s="85"/>
      <c r="P237" s="207">
        <f>O237*H237</f>
        <v>0</v>
      </c>
      <c r="Q237" s="207">
        <v>0.00067000000000000002</v>
      </c>
      <c r="R237" s="207">
        <f>Q237*H237</f>
        <v>0.00067000000000000002</v>
      </c>
      <c r="S237" s="207">
        <v>0</v>
      </c>
      <c r="T237" s="20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9" t="s">
        <v>120</v>
      </c>
      <c r="AT237" s="209" t="s">
        <v>115</v>
      </c>
      <c r="AU237" s="209" t="s">
        <v>79</v>
      </c>
      <c r="AY237" s="18" t="s">
        <v>113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8" t="s">
        <v>77</v>
      </c>
      <c r="BK237" s="210">
        <f>ROUND(I237*H237,2)</f>
        <v>0</v>
      </c>
      <c r="BL237" s="18" t="s">
        <v>120</v>
      </c>
      <c r="BM237" s="209" t="s">
        <v>314</v>
      </c>
    </row>
    <row r="238" s="2" customFormat="1">
      <c r="A238" s="39"/>
      <c r="B238" s="40"/>
      <c r="C238" s="41"/>
      <c r="D238" s="211" t="s">
        <v>122</v>
      </c>
      <c r="E238" s="41"/>
      <c r="F238" s="212" t="s">
        <v>315</v>
      </c>
      <c r="G238" s="41"/>
      <c r="H238" s="41"/>
      <c r="I238" s="213"/>
      <c r="J238" s="41"/>
      <c r="K238" s="41"/>
      <c r="L238" s="45"/>
      <c r="M238" s="214"/>
      <c r="N238" s="21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122</v>
      </c>
      <c r="AU238" s="18" t="s">
        <v>79</v>
      </c>
    </row>
    <row r="239" s="2" customFormat="1">
      <c r="A239" s="39"/>
      <c r="B239" s="40"/>
      <c r="C239" s="41"/>
      <c r="D239" s="216" t="s">
        <v>124</v>
      </c>
      <c r="E239" s="41"/>
      <c r="F239" s="217" t="s">
        <v>316</v>
      </c>
      <c r="G239" s="41"/>
      <c r="H239" s="41"/>
      <c r="I239" s="213"/>
      <c r="J239" s="41"/>
      <c r="K239" s="41"/>
      <c r="L239" s="45"/>
      <c r="M239" s="214"/>
      <c r="N239" s="215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124</v>
      </c>
      <c r="AU239" s="18" t="s">
        <v>79</v>
      </c>
    </row>
    <row r="240" s="2" customFormat="1" ht="16.5" customHeight="1">
      <c r="A240" s="39"/>
      <c r="B240" s="40"/>
      <c r="C240" s="198" t="s">
        <v>317</v>
      </c>
      <c r="D240" s="198" t="s">
        <v>115</v>
      </c>
      <c r="E240" s="199" t="s">
        <v>318</v>
      </c>
      <c r="F240" s="200" t="s">
        <v>319</v>
      </c>
      <c r="G240" s="201" t="s">
        <v>265</v>
      </c>
      <c r="H240" s="202">
        <v>1</v>
      </c>
      <c r="I240" s="203"/>
      <c r="J240" s="204">
        <f>ROUND(I240*H240,2)</f>
        <v>0</v>
      </c>
      <c r="K240" s="200" t="s">
        <v>119</v>
      </c>
      <c r="L240" s="45"/>
      <c r="M240" s="205" t="s">
        <v>19</v>
      </c>
      <c r="N240" s="206" t="s">
        <v>43</v>
      </c>
      <c r="O240" s="85"/>
      <c r="P240" s="207">
        <f>O240*H240</f>
        <v>0</v>
      </c>
      <c r="Q240" s="207">
        <v>0.00087000000000000001</v>
      </c>
      <c r="R240" s="207">
        <f>Q240*H240</f>
        <v>0.00087000000000000001</v>
      </c>
      <c r="S240" s="207">
        <v>0</v>
      </c>
      <c r="T240" s="20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09" t="s">
        <v>120</v>
      </c>
      <c r="AT240" s="209" t="s">
        <v>115</v>
      </c>
      <c r="AU240" s="209" t="s">
        <v>79</v>
      </c>
      <c r="AY240" s="18" t="s">
        <v>113</v>
      </c>
      <c r="BE240" s="210">
        <f>IF(N240="základní",J240,0)</f>
        <v>0</v>
      </c>
      <c r="BF240" s="210">
        <f>IF(N240="snížená",J240,0)</f>
        <v>0</v>
      </c>
      <c r="BG240" s="210">
        <f>IF(N240="zákl. přenesená",J240,0)</f>
        <v>0</v>
      </c>
      <c r="BH240" s="210">
        <f>IF(N240="sníž. přenesená",J240,0)</f>
        <v>0</v>
      </c>
      <c r="BI240" s="210">
        <f>IF(N240="nulová",J240,0)</f>
        <v>0</v>
      </c>
      <c r="BJ240" s="18" t="s">
        <v>77</v>
      </c>
      <c r="BK240" s="210">
        <f>ROUND(I240*H240,2)</f>
        <v>0</v>
      </c>
      <c r="BL240" s="18" t="s">
        <v>120</v>
      </c>
      <c r="BM240" s="209" t="s">
        <v>320</v>
      </c>
    </row>
    <row r="241" s="2" customFormat="1">
      <c r="A241" s="39"/>
      <c r="B241" s="40"/>
      <c r="C241" s="41"/>
      <c r="D241" s="211" t="s">
        <v>122</v>
      </c>
      <c r="E241" s="41"/>
      <c r="F241" s="212" t="s">
        <v>321</v>
      </c>
      <c r="G241" s="41"/>
      <c r="H241" s="41"/>
      <c r="I241" s="213"/>
      <c r="J241" s="41"/>
      <c r="K241" s="41"/>
      <c r="L241" s="45"/>
      <c r="M241" s="214"/>
      <c r="N241" s="21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122</v>
      </c>
      <c r="AU241" s="18" t="s">
        <v>79</v>
      </c>
    </row>
    <row r="242" s="2" customFormat="1">
      <c r="A242" s="39"/>
      <c r="B242" s="40"/>
      <c r="C242" s="41"/>
      <c r="D242" s="216" t="s">
        <v>124</v>
      </c>
      <c r="E242" s="41"/>
      <c r="F242" s="217" t="s">
        <v>322</v>
      </c>
      <c r="G242" s="41"/>
      <c r="H242" s="41"/>
      <c r="I242" s="213"/>
      <c r="J242" s="41"/>
      <c r="K242" s="41"/>
      <c r="L242" s="45"/>
      <c r="M242" s="214"/>
      <c r="N242" s="215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124</v>
      </c>
      <c r="AU242" s="18" t="s">
        <v>79</v>
      </c>
    </row>
    <row r="243" s="2" customFormat="1" ht="16.5" customHeight="1">
      <c r="A243" s="39"/>
      <c r="B243" s="40"/>
      <c r="C243" s="250" t="s">
        <v>323</v>
      </c>
      <c r="D243" s="250" t="s">
        <v>211</v>
      </c>
      <c r="E243" s="251" t="s">
        <v>324</v>
      </c>
      <c r="F243" s="252" t="s">
        <v>325</v>
      </c>
      <c r="G243" s="253" t="s">
        <v>265</v>
      </c>
      <c r="H243" s="254">
        <v>1</v>
      </c>
      <c r="I243" s="255"/>
      <c r="J243" s="256">
        <f>ROUND(I243*H243,2)</f>
        <v>0</v>
      </c>
      <c r="K243" s="252" t="s">
        <v>119</v>
      </c>
      <c r="L243" s="257"/>
      <c r="M243" s="258" t="s">
        <v>19</v>
      </c>
      <c r="N243" s="259" t="s">
        <v>43</v>
      </c>
      <c r="O243" s="85"/>
      <c r="P243" s="207">
        <f>O243*H243</f>
        <v>0</v>
      </c>
      <c r="Q243" s="207">
        <v>0.002</v>
      </c>
      <c r="R243" s="207">
        <f>Q243*H243</f>
        <v>0.002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186</v>
      </c>
      <c r="AT243" s="209" t="s">
        <v>211</v>
      </c>
      <c r="AU243" s="209" t="s">
        <v>79</v>
      </c>
      <c r="AY243" s="18" t="s">
        <v>113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77</v>
      </c>
      <c r="BK243" s="210">
        <f>ROUND(I243*H243,2)</f>
        <v>0</v>
      </c>
      <c r="BL243" s="18" t="s">
        <v>120</v>
      </c>
      <c r="BM243" s="209" t="s">
        <v>326</v>
      </c>
    </row>
    <row r="244" s="2" customFormat="1">
      <c r="A244" s="39"/>
      <c r="B244" s="40"/>
      <c r="C244" s="41"/>
      <c r="D244" s="211" t="s">
        <v>122</v>
      </c>
      <c r="E244" s="41"/>
      <c r="F244" s="212" t="s">
        <v>325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122</v>
      </c>
      <c r="AU244" s="18" t="s">
        <v>79</v>
      </c>
    </row>
    <row r="245" s="13" customFormat="1">
      <c r="A245" s="13"/>
      <c r="B245" s="218"/>
      <c r="C245" s="219"/>
      <c r="D245" s="211" t="s">
        <v>126</v>
      </c>
      <c r="E245" s="220" t="s">
        <v>19</v>
      </c>
      <c r="F245" s="221" t="s">
        <v>327</v>
      </c>
      <c r="G245" s="219"/>
      <c r="H245" s="220" t="s">
        <v>19</v>
      </c>
      <c r="I245" s="222"/>
      <c r="J245" s="219"/>
      <c r="K245" s="219"/>
      <c r="L245" s="223"/>
      <c r="M245" s="224"/>
      <c r="N245" s="225"/>
      <c r="O245" s="225"/>
      <c r="P245" s="225"/>
      <c r="Q245" s="225"/>
      <c r="R245" s="225"/>
      <c r="S245" s="225"/>
      <c r="T245" s="22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7" t="s">
        <v>126</v>
      </c>
      <c r="AU245" s="227" t="s">
        <v>79</v>
      </c>
      <c r="AV245" s="13" t="s">
        <v>77</v>
      </c>
      <c r="AW245" s="13" t="s">
        <v>33</v>
      </c>
      <c r="AX245" s="13" t="s">
        <v>72</v>
      </c>
      <c r="AY245" s="227" t="s">
        <v>113</v>
      </c>
    </row>
    <row r="246" s="13" customFormat="1">
      <c r="A246" s="13"/>
      <c r="B246" s="218"/>
      <c r="C246" s="219"/>
      <c r="D246" s="211" t="s">
        <v>126</v>
      </c>
      <c r="E246" s="220" t="s">
        <v>19</v>
      </c>
      <c r="F246" s="221" t="s">
        <v>328</v>
      </c>
      <c r="G246" s="219"/>
      <c r="H246" s="220" t="s">
        <v>19</v>
      </c>
      <c r="I246" s="222"/>
      <c r="J246" s="219"/>
      <c r="K246" s="219"/>
      <c r="L246" s="223"/>
      <c r="M246" s="224"/>
      <c r="N246" s="225"/>
      <c r="O246" s="225"/>
      <c r="P246" s="225"/>
      <c r="Q246" s="225"/>
      <c r="R246" s="225"/>
      <c r="S246" s="225"/>
      <c r="T246" s="22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7" t="s">
        <v>126</v>
      </c>
      <c r="AU246" s="227" t="s">
        <v>79</v>
      </c>
      <c r="AV246" s="13" t="s">
        <v>77</v>
      </c>
      <c r="AW246" s="13" t="s">
        <v>33</v>
      </c>
      <c r="AX246" s="13" t="s">
        <v>72</v>
      </c>
      <c r="AY246" s="227" t="s">
        <v>113</v>
      </c>
    </row>
    <row r="247" s="14" customFormat="1">
      <c r="A247" s="14"/>
      <c r="B247" s="228"/>
      <c r="C247" s="229"/>
      <c r="D247" s="211" t="s">
        <v>126</v>
      </c>
      <c r="E247" s="230" t="s">
        <v>19</v>
      </c>
      <c r="F247" s="231" t="s">
        <v>77</v>
      </c>
      <c r="G247" s="229"/>
      <c r="H247" s="232">
        <v>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38" t="s">
        <v>126</v>
      </c>
      <c r="AU247" s="238" t="s">
        <v>79</v>
      </c>
      <c r="AV247" s="14" t="s">
        <v>79</v>
      </c>
      <c r="AW247" s="14" t="s">
        <v>33</v>
      </c>
      <c r="AX247" s="14" t="s">
        <v>77</v>
      </c>
      <c r="AY247" s="238" t="s">
        <v>113</v>
      </c>
    </row>
    <row r="248" s="2" customFormat="1" ht="16.5" customHeight="1">
      <c r="A248" s="39"/>
      <c r="B248" s="40"/>
      <c r="C248" s="198" t="s">
        <v>329</v>
      </c>
      <c r="D248" s="198" t="s">
        <v>115</v>
      </c>
      <c r="E248" s="199" t="s">
        <v>330</v>
      </c>
      <c r="F248" s="200" t="s">
        <v>331</v>
      </c>
      <c r="G248" s="201" t="s">
        <v>265</v>
      </c>
      <c r="H248" s="202">
        <v>1</v>
      </c>
      <c r="I248" s="203"/>
      <c r="J248" s="204">
        <f>ROUND(I248*H248,2)</f>
        <v>0</v>
      </c>
      <c r="K248" s="200" t="s">
        <v>119</v>
      </c>
      <c r="L248" s="45"/>
      <c r="M248" s="205" t="s">
        <v>19</v>
      </c>
      <c r="N248" s="206" t="s">
        <v>43</v>
      </c>
      <c r="O248" s="85"/>
      <c r="P248" s="207">
        <f>O248*H248</f>
        <v>0</v>
      </c>
      <c r="Q248" s="207">
        <v>0.00060999999999999997</v>
      </c>
      <c r="R248" s="207">
        <f>Q248*H248</f>
        <v>0.00060999999999999997</v>
      </c>
      <c r="S248" s="207">
        <v>0</v>
      </c>
      <c r="T248" s="20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120</v>
      </c>
      <c r="AT248" s="209" t="s">
        <v>115</v>
      </c>
      <c r="AU248" s="209" t="s">
        <v>79</v>
      </c>
      <c r="AY248" s="18" t="s">
        <v>113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77</v>
      </c>
      <c r="BK248" s="210">
        <f>ROUND(I248*H248,2)</f>
        <v>0</v>
      </c>
      <c r="BL248" s="18" t="s">
        <v>120</v>
      </c>
      <c r="BM248" s="209" t="s">
        <v>332</v>
      </c>
    </row>
    <row r="249" s="2" customFormat="1">
      <c r="A249" s="39"/>
      <c r="B249" s="40"/>
      <c r="C249" s="41"/>
      <c r="D249" s="211" t="s">
        <v>122</v>
      </c>
      <c r="E249" s="41"/>
      <c r="F249" s="212" t="s">
        <v>333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122</v>
      </c>
      <c r="AU249" s="18" t="s">
        <v>79</v>
      </c>
    </row>
    <row r="250" s="2" customFormat="1">
      <c r="A250" s="39"/>
      <c r="B250" s="40"/>
      <c r="C250" s="41"/>
      <c r="D250" s="216" t="s">
        <v>124</v>
      </c>
      <c r="E250" s="41"/>
      <c r="F250" s="217" t="s">
        <v>334</v>
      </c>
      <c r="G250" s="41"/>
      <c r="H250" s="41"/>
      <c r="I250" s="213"/>
      <c r="J250" s="41"/>
      <c r="K250" s="41"/>
      <c r="L250" s="45"/>
      <c r="M250" s="214"/>
      <c r="N250" s="21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124</v>
      </c>
      <c r="AU250" s="18" t="s">
        <v>79</v>
      </c>
    </row>
    <row r="251" s="2" customFormat="1" ht="16.5" customHeight="1">
      <c r="A251" s="39"/>
      <c r="B251" s="40"/>
      <c r="C251" s="250" t="s">
        <v>335</v>
      </c>
      <c r="D251" s="250" t="s">
        <v>211</v>
      </c>
      <c r="E251" s="251" t="s">
        <v>336</v>
      </c>
      <c r="F251" s="252" t="s">
        <v>337</v>
      </c>
      <c r="G251" s="253" t="s">
        <v>265</v>
      </c>
      <c r="H251" s="254">
        <v>1</v>
      </c>
      <c r="I251" s="255"/>
      <c r="J251" s="256">
        <f>ROUND(I251*H251,2)</f>
        <v>0</v>
      </c>
      <c r="K251" s="252" t="s">
        <v>119</v>
      </c>
      <c r="L251" s="257"/>
      <c r="M251" s="258" t="s">
        <v>19</v>
      </c>
      <c r="N251" s="259" t="s">
        <v>43</v>
      </c>
      <c r="O251" s="85"/>
      <c r="P251" s="207">
        <f>O251*H251</f>
        <v>0</v>
      </c>
      <c r="Q251" s="207">
        <v>0.0051999999999999998</v>
      </c>
      <c r="R251" s="207">
        <f>Q251*H251</f>
        <v>0.0051999999999999998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186</v>
      </c>
      <c r="AT251" s="209" t="s">
        <v>211</v>
      </c>
      <c r="AU251" s="209" t="s">
        <v>79</v>
      </c>
      <c r="AY251" s="18" t="s">
        <v>113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77</v>
      </c>
      <c r="BK251" s="210">
        <f>ROUND(I251*H251,2)</f>
        <v>0</v>
      </c>
      <c r="BL251" s="18" t="s">
        <v>120</v>
      </c>
      <c r="BM251" s="209" t="s">
        <v>338</v>
      </c>
    </row>
    <row r="252" s="2" customFormat="1">
      <c r="A252" s="39"/>
      <c r="B252" s="40"/>
      <c r="C252" s="41"/>
      <c r="D252" s="211" t="s">
        <v>122</v>
      </c>
      <c r="E252" s="41"/>
      <c r="F252" s="212" t="s">
        <v>337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122</v>
      </c>
      <c r="AU252" s="18" t="s">
        <v>79</v>
      </c>
    </row>
    <row r="253" s="2" customFormat="1" ht="16.5" customHeight="1">
      <c r="A253" s="39"/>
      <c r="B253" s="40"/>
      <c r="C253" s="198" t="s">
        <v>339</v>
      </c>
      <c r="D253" s="198" t="s">
        <v>115</v>
      </c>
      <c r="E253" s="199" t="s">
        <v>340</v>
      </c>
      <c r="F253" s="200" t="s">
        <v>341</v>
      </c>
      <c r="G253" s="201" t="s">
        <v>265</v>
      </c>
      <c r="H253" s="202">
        <v>1</v>
      </c>
      <c r="I253" s="203"/>
      <c r="J253" s="204">
        <f>ROUND(I253*H253,2)</f>
        <v>0</v>
      </c>
      <c r="K253" s="200" t="s">
        <v>119</v>
      </c>
      <c r="L253" s="45"/>
      <c r="M253" s="205" t="s">
        <v>19</v>
      </c>
      <c r="N253" s="206" t="s">
        <v>43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</v>
      </c>
      <c r="T253" s="20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120</v>
      </c>
      <c r="AT253" s="209" t="s">
        <v>115</v>
      </c>
      <c r="AU253" s="209" t="s">
        <v>79</v>
      </c>
      <c r="AY253" s="18" t="s">
        <v>113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77</v>
      </c>
      <c r="BK253" s="210">
        <f>ROUND(I253*H253,2)</f>
        <v>0</v>
      </c>
      <c r="BL253" s="18" t="s">
        <v>120</v>
      </c>
      <c r="BM253" s="209" t="s">
        <v>342</v>
      </c>
    </row>
    <row r="254" s="2" customFormat="1">
      <c r="A254" s="39"/>
      <c r="B254" s="40"/>
      <c r="C254" s="41"/>
      <c r="D254" s="211" t="s">
        <v>122</v>
      </c>
      <c r="E254" s="41"/>
      <c r="F254" s="212" t="s">
        <v>343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122</v>
      </c>
      <c r="AU254" s="18" t="s">
        <v>79</v>
      </c>
    </row>
    <row r="255" s="2" customFormat="1">
      <c r="A255" s="39"/>
      <c r="B255" s="40"/>
      <c r="C255" s="41"/>
      <c r="D255" s="216" t="s">
        <v>124</v>
      </c>
      <c r="E255" s="41"/>
      <c r="F255" s="217" t="s">
        <v>344</v>
      </c>
      <c r="G255" s="41"/>
      <c r="H255" s="41"/>
      <c r="I255" s="213"/>
      <c r="J255" s="41"/>
      <c r="K255" s="41"/>
      <c r="L255" s="45"/>
      <c r="M255" s="214"/>
      <c r="N255" s="21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124</v>
      </c>
      <c r="AU255" s="18" t="s">
        <v>79</v>
      </c>
    </row>
    <row r="256" s="2" customFormat="1" ht="21.75" customHeight="1">
      <c r="A256" s="39"/>
      <c r="B256" s="40"/>
      <c r="C256" s="250" t="s">
        <v>345</v>
      </c>
      <c r="D256" s="250" t="s">
        <v>211</v>
      </c>
      <c r="E256" s="251" t="s">
        <v>346</v>
      </c>
      <c r="F256" s="252" t="s">
        <v>347</v>
      </c>
      <c r="G256" s="253" t="s">
        <v>265</v>
      </c>
      <c r="H256" s="254">
        <v>1</v>
      </c>
      <c r="I256" s="255"/>
      <c r="J256" s="256">
        <f>ROUND(I256*H256,2)</f>
        <v>0</v>
      </c>
      <c r="K256" s="252" t="s">
        <v>119</v>
      </c>
      <c r="L256" s="257"/>
      <c r="M256" s="258" t="s">
        <v>19</v>
      </c>
      <c r="N256" s="259" t="s">
        <v>43</v>
      </c>
      <c r="O256" s="85"/>
      <c r="P256" s="207">
        <f>O256*H256</f>
        <v>0</v>
      </c>
      <c r="Q256" s="207">
        <v>0.0045999999999999999</v>
      </c>
      <c r="R256" s="207">
        <f>Q256*H256</f>
        <v>0.0045999999999999999</v>
      </c>
      <c r="S256" s="207">
        <v>0</v>
      </c>
      <c r="T256" s="20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09" t="s">
        <v>186</v>
      </c>
      <c r="AT256" s="209" t="s">
        <v>211</v>
      </c>
      <c r="AU256" s="209" t="s">
        <v>79</v>
      </c>
      <c r="AY256" s="18" t="s">
        <v>113</v>
      </c>
      <c r="BE256" s="210">
        <f>IF(N256="základní",J256,0)</f>
        <v>0</v>
      </c>
      <c r="BF256" s="210">
        <f>IF(N256="snížená",J256,0)</f>
        <v>0</v>
      </c>
      <c r="BG256" s="210">
        <f>IF(N256="zákl. přenesená",J256,0)</f>
        <v>0</v>
      </c>
      <c r="BH256" s="210">
        <f>IF(N256="sníž. přenesená",J256,0)</f>
        <v>0</v>
      </c>
      <c r="BI256" s="210">
        <f>IF(N256="nulová",J256,0)</f>
        <v>0</v>
      </c>
      <c r="BJ256" s="18" t="s">
        <v>77</v>
      </c>
      <c r="BK256" s="210">
        <f>ROUND(I256*H256,2)</f>
        <v>0</v>
      </c>
      <c r="BL256" s="18" t="s">
        <v>120</v>
      </c>
      <c r="BM256" s="209" t="s">
        <v>348</v>
      </c>
    </row>
    <row r="257" s="2" customFormat="1">
      <c r="A257" s="39"/>
      <c r="B257" s="40"/>
      <c r="C257" s="41"/>
      <c r="D257" s="211" t="s">
        <v>122</v>
      </c>
      <c r="E257" s="41"/>
      <c r="F257" s="212" t="s">
        <v>347</v>
      </c>
      <c r="G257" s="41"/>
      <c r="H257" s="41"/>
      <c r="I257" s="213"/>
      <c r="J257" s="41"/>
      <c r="K257" s="41"/>
      <c r="L257" s="45"/>
      <c r="M257" s="214"/>
      <c r="N257" s="215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122</v>
      </c>
      <c r="AU257" s="18" t="s">
        <v>79</v>
      </c>
    </row>
    <row r="258" s="2" customFormat="1" ht="16.5" customHeight="1">
      <c r="A258" s="39"/>
      <c r="B258" s="40"/>
      <c r="C258" s="198" t="s">
        <v>349</v>
      </c>
      <c r="D258" s="198" t="s">
        <v>115</v>
      </c>
      <c r="E258" s="199" t="s">
        <v>350</v>
      </c>
      <c r="F258" s="200" t="s">
        <v>351</v>
      </c>
      <c r="G258" s="201" t="s">
        <v>274</v>
      </c>
      <c r="H258" s="202">
        <v>150</v>
      </c>
      <c r="I258" s="203"/>
      <c r="J258" s="204">
        <f>ROUND(I258*H258,2)</f>
        <v>0</v>
      </c>
      <c r="K258" s="200" t="s">
        <v>119</v>
      </c>
      <c r="L258" s="45"/>
      <c r="M258" s="205" t="s">
        <v>19</v>
      </c>
      <c r="N258" s="206" t="s">
        <v>43</v>
      </c>
      <c r="O258" s="85"/>
      <c r="P258" s="207">
        <f>O258*H258</f>
        <v>0</v>
      </c>
      <c r="Q258" s="207">
        <v>0</v>
      </c>
      <c r="R258" s="207">
        <f>Q258*H258</f>
        <v>0</v>
      </c>
      <c r="S258" s="207">
        <v>0</v>
      </c>
      <c r="T258" s="20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09" t="s">
        <v>120</v>
      </c>
      <c r="AT258" s="209" t="s">
        <v>115</v>
      </c>
      <c r="AU258" s="209" t="s">
        <v>79</v>
      </c>
      <c r="AY258" s="18" t="s">
        <v>113</v>
      </c>
      <c r="BE258" s="210">
        <f>IF(N258="základní",J258,0)</f>
        <v>0</v>
      </c>
      <c r="BF258" s="210">
        <f>IF(N258="snížená",J258,0)</f>
        <v>0</v>
      </c>
      <c r="BG258" s="210">
        <f>IF(N258="zákl. přenesená",J258,0)</f>
        <v>0</v>
      </c>
      <c r="BH258" s="210">
        <f>IF(N258="sníž. přenesená",J258,0)</f>
        <v>0</v>
      </c>
      <c r="BI258" s="210">
        <f>IF(N258="nulová",J258,0)</f>
        <v>0</v>
      </c>
      <c r="BJ258" s="18" t="s">
        <v>77</v>
      </c>
      <c r="BK258" s="210">
        <f>ROUND(I258*H258,2)</f>
        <v>0</v>
      </c>
      <c r="BL258" s="18" t="s">
        <v>120</v>
      </c>
      <c r="BM258" s="209" t="s">
        <v>352</v>
      </c>
    </row>
    <row r="259" s="2" customFormat="1">
      <c r="A259" s="39"/>
      <c r="B259" s="40"/>
      <c r="C259" s="41"/>
      <c r="D259" s="211" t="s">
        <v>122</v>
      </c>
      <c r="E259" s="41"/>
      <c r="F259" s="212" t="s">
        <v>353</v>
      </c>
      <c r="G259" s="41"/>
      <c r="H259" s="41"/>
      <c r="I259" s="213"/>
      <c r="J259" s="41"/>
      <c r="K259" s="41"/>
      <c r="L259" s="45"/>
      <c r="M259" s="214"/>
      <c r="N259" s="215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122</v>
      </c>
      <c r="AU259" s="18" t="s">
        <v>79</v>
      </c>
    </row>
    <row r="260" s="2" customFormat="1">
      <c r="A260" s="39"/>
      <c r="B260" s="40"/>
      <c r="C260" s="41"/>
      <c r="D260" s="216" t="s">
        <v>124</v>
      </c>
      <c r="E260" s="41"/>
      <c r="F260" s="217" t="s">
        <v>354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124</v>
      </c>
      <c r="AU260" s="18" t="s">
        <v>79</v>
      </c>
    </row>
    <row r="261" s="2" customFormat="1" ht="16.5" customHeight="1">
      <c r="A261" s="39"/>
      <c r="B261" s="40"/>
      <c r="C261" s="198" t="s">
        <v>355</v>
      </c>
      <c r="D261" s="198" t="s">
        <v>115</v>
      </c>
      <c r="E261" s="199" t="s">
        <v>356</v>
      </c>
      <c r="F261" s="200" t="s">
        <v>357</v>
      </c>
      <c r="G261" s="201" t="s">
        <v>274</v>
      </c>
      <c r="H261" s="202">
        <v>150</v>
      </c>
      <c r="I261" s="203"/>
      <c r="J261" s="204">
        <f>ROUND(I261*H261,2)</f>
        <v>0</v>
      </c>
      <c r="K261" s="200" t="s">
        <v>119</v>
      </c>
      <c r="L261" s="45"/>
      <c r="M261" s="205" t="s">
        <v>19</v>
      </c>
      <c r="N261" s="206" t="s">
        <v>43</v>
      </c>
      <c r="O261" s="85"/>
      <c r="P261" s="207">
        <f>O261*H261</f>
        <v>0</v>
      </c>
      <c r="Q261" s="207">
        <v>5.5000000000000003E-07</v>
      </c>
      <c r="R261" s="207">
        <f>Q261*H261</f>
        <v>8.25E-05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120</v>
      </c>
      <c r="AT261" s="209" t="s">
        <v>115</v>
      </c>
      <c r="AU261" s="209" t="s">
        <v>79</v>
      </c>
      <c r="AY261" s="18" t="s">
        <v>113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77</v>
      </c>
      <c r="BK261" s="210">
        <f>ROUND(I261*H261,2)</f>
        <v>0</v>
      </c>
      <c r="BL261" s="18" t="s">
        <v>120</v>
      </c>
      <c r="BM261" s="209" t="s">
        <v>358</v>
      </c>
    </row>
    <row r="262" s="2" customFormat="1">
      <c r="A262" s="39"/>
      <c r="B262" s="40"/>
      <c r="C262" s="41"/>
      <c r="D262" s="211" t="s">
        <v>122</v>
      </c>
      <c r="E262" s="41"/>
      <c r="F262" s="212" t="s">
        <v>357</v>
      </c>
      <c r="G262" s="41"/>
      <c r="H262" s="41"/>
      <c r="I262" s="213"/>
      <c r="J262" s="41"/>
      <c r="K262" s="41"/>
      <c r="L262" s="45"/>
      <c r="M262" s="214"/>
      <c r="N262" s="21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122</v>
      </c>
      <c r="AU262" s="18" t="s">
        <v>79</v>
      </c>
    </row>
    <row r="263" s="2" customFormat="1">
      <c r="A263" s="39"/>
      <c r="B263" s="40"/>
      <c r="C263" s="41"/>
      <c r="D263" s="216" t="s">
        <v>124</v>
      </c>
      <c r="E263" s="41"/>
      <c r="F263" s="217" t="s">
        <v>359</v>
      </c>
      <c r="G263" s="41"/>
      <c r="H263" s="41"/>
      <c r="I263" s="213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124</v>
      </c>
      <c r="AU263" s="18" t="s">
        <v>79</v>
      </c>
    </row>
    <row r="264" s="2" customFormat="1" ht="21.75" customHeight="1">
      <c r="A264" s="39"/>
      <c r="B264" s="40"/>
      <c r="C264" s="198" t="s">
        <v>360</v>
      </c>
      <c r="D264" s="198" t="s">
        <v>115</v>
      </c>
      <c r="E264" s="199" t="s">
        <v>361</v>
      </c>
      <c r="F264" s="200" t="s">
        <v>362</v>
      </c>
      <c r="G264" s="201" t="s">
        <v>265</v>
      </c>
      <c r="H264" s="202">
        <v>1</v>
      </c>
      <c r="I264" s="203"/>
      <c r="J264" s="204">
        <f>ROUND(I264*H264,2)</f>
        <v>0</v>
      </c>
      <c r="K264" s="200" t="s">
        <v>119</v>
      </c>
      <c r="L264" s="45"/>
      <c r="M264" s="205" t="s">
        <v>19</v>
      </c>
      <c r="N264" s="206" t="s">
        <v>43</v>
      </c>
      <c r="O264" s="85"/>
      <c r="P264" s="207">
        <f>O264*H264</f>
        <v>0</v>
      </c>
      <c r="Q264" s="207">
        <v>1.7268399999999999</v>
      </c>
      <c r="R264" s="207">
        <f>Q264*H264</f>
        <v>1.7268399999999999</v>
      </c>
      <c r="S264" s="207">
        <v>0</v>
      </c>
      <c r="T264" s="20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120</v>
      </c>
      <c r="AT264" s="209" t="s">
        <v>115</v>
      </c>
      <c r="AU264" s="209" t="s">
        <v>79</v>
      </c>
      <c r="AY264" s="18" t="s">
        <v>113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77</v>
      </c>
      <c r="BK264" s="210">
        <f>ROUND(I264*H264,2)</f>
        <v>0</v>
      </c>
      <c r="BL264" s="18" t="s">
        <v>120</v>
      </c>
      <c r="BM264" s="209" t="s">
        <v>363</v>
      </c>
    </row>
    <row r="265" s="2" customFormat="1">
      <c r="A265" s="39"/>
      <c r="B265" s="40"/>
      <c r="C265" s="41"/>
      <c r="D265" s="211" t="s">
        <v>122</v>
      </c>
      <c r="E265" s="41"/>
      <c r="F265" s="212" t="s">
        <v>364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122</v>
      </c>
      <c r="AU265" s="18" t="s">
        <v>79</v>
      </c>
    </row>
    <row r="266" s="2" customFormat="1">
      <c r="A266" s="39"/>
      <c r="B266" s="40"/>
      <c r="C266" s="41"/>
      <c r="D266" s="216" t="s">
        <v>124</v>
      </c>
      <c r="E266" s="41"/>
      <c r="F266" s="217" t="s">
        <v>365</v>
      </c>
      <c r="G266" s="41"/>
      <c r="H266" s="41"/>
      <c r="I266" s="213"/>
      <c r="J266" s="41"/>
      <c r="K266" s="41"/>
      <c r="L266" s="45"/>
      <c r="M266" s="214"/>
      <c r="N266" s="215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124</v>
      </c>
      <c r="AU266" s="18" t="s">
        <v>79</v>
      </c>
    </row>
    <row r="267" s="2" customFormat="1" ht="16.5" customHeight="1">
      <c r="A267" s="39"/>
      <c r="B267" s="40"/>
      <c r="C267" s="250" t="s">
        <v>366</v>
      </c>
      <c r="D267" s="250" t="s">
        <v>211</v>
      </c>
      <c r="E267" s="251" t="s">
        <v>367</v>
      </c>
      <c r="F267" s="252" t="s">
        <v>368</v>
      </c>
      <c r="G267" s="253" t="s">
        <v>265</v>
      </c>
      <c r="H267" s="254">
        <v>1</v>
      </c>
      <c r="I267" s="255"/>
      <c r="J267" s="256">
        <f>ROUND(I267*H267,2)</f>
        <v>0</v>
      </c>
      <c r="K267" s="252" t="s">
        <v>119</v>
      </c>
      <c r="L267" s="257"/>
      <c r="M267" s="258" t="s">
        <v>19</v>
      </c>
      <c r="N267" s="259" t="s">
        <v>43</v>
      </c>
      <c r="O267" s="85"/>
      <c r="P267" s="207">
        <f>O267*H267</f>
        <v>0</v>
      </c>
      <c r="Q267" s="207">
        <v>0.070000000000000007</v>
      </c>
      <c r="R267" s="207">
        <f>Q267*H267</f>
        <v>0.070000000000000007</v>
      </c>
      <c r="S267" s="207">
        <v>0</v>
      </c>
      <c r="T267" s="20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09" t="s">
        <v>186</v>
      </c>
      <c r="AT267" s="209" t="s">
        <v>211</v>
      </c>
      <c r="AU267" s="209" t="s">
        <v>79</v>
      </c>
      <c r="AY267" s="18" t="s">
        <v>113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8" t="s">
        <v>77</v>
      </c>
      <c r="BK267" s="210">
        <f>ROUND(I267*H267,2)</f>
        <v>0</v>
      </c>
      <c r="BL267" s="18" t="s">
        <v>120</v>
      </c>
      <c r="BM267" s="209" t="s">
        <v>369</v>
      </c>
    </row>
    <row r="268" s="2" customFormat="1">
      <c r="A268" s="39"/>
      <c r="B268" s="40"/>
      <c r="C268" s="41"/>
      <c r="D268" s="211" t="s">
        <v>122</v>
      </c>
      <c r="E268" s="41"/>
      <c r="F268" s="212" t="s">
        <v>368</v>
      </c>
      <c r="G268" s="41"/>
      <c r="H268" s="41"/>
      <c r="I268" s="213"/>
      <c r="J268" s="41"/>
      <c r="K268" s="41"/>
      <c r="L268" s="45"/>
      <c r="M268" s="214"/>
      <c r="N268" s="215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122</v>
      </c>
      <c r="AU268" s="18" t="s">
        <v>79</v>
      </c>
    </row>
    <row r="269" s="2" customFormat="1" ht="16.5" customHeight="1">
      <c r="A269" s="39"/>
      <c r="B269" s="40"/>
      <c r="C269" s="198" t="s">
        <v>370</v>
      </c>
      <c r="D269" s="198" t="s">
        <v>115</v>
      </c>
      <c r="E269" s="199" t="s">
        <v>371</v>
      </c>
      <c r="F269" s="200" t="s">
        <v>372</v>
      </c>
      <c r="G269" s="201" t="s">
        <v>265</v>
      </c>
      <c r="H269" s="202">
        <v>1</v>
      </c>
      <c r="I269" s="203"/>
      <c r="J269" s="204">
        <f>ROUND(I269*H269,2)</f>
        <v>0</v>
      </c>
      <c r="K269" s="200" t="s">
        <v>119</v>
      </c>
      <c r="L269" s="45"/>
      <c r="M269" s="205" t="s">
        <v>19</v>
      </c>
      <c r="N269" s="206" t="s">
        <v>43</v>
      </c>
      <c r="O269" s="85"/>
      <c r="P269" s="207">
        <f>O269*H269</f>
        <v>0</v>
      </c>
      <c r="Q269" s="207">
        <v>0.010189999999999999</v>
      </c>
      <c r="R269" s="207">
        <f>Q269*H269</f>
        <v>0.010189999999999999</v>
      </c>
      <c r="S269" s="207">
        <v>0</v>
      </c>
      <c r="T269" s="20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09" t="s">
        <v>120</v>
      </c>
      <c r="AT269" s="209" t="s">
        <v>115</v>
      </c>
      <c r="AU269" s="209" t="s">
        <v>79</v>
      </c>
      <c r="AY269" s="18" t="s">
        <v>113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8" t="s">
        <v>77</v>
      </c>
      <c r="BK269" s="210">
        <f>ROUND(I269*H269,2)</f>
        <v>0</v>
      </c>
      <c r="BL269" s="18" t="s">
        <v>120</v>
      </c>
      <c r="BM269" s="209" t="s">
        <v>373</v>
      </c>
    </row>
    <row r="270" s="2" customFormat="1">
      <c r="A270" s="39"/>
      <c r="B270" s="40"/>
      <c r="C270" s="41"/>
      <c r="D270" s="211" t="s">
        <v>122</v>
      </c>
      <c r="E270" s="41"/>
      <c r="F270" s="212" t="s">
        <v>372</v>
      </c>
      <c r="G270" s="41"/>
      <c r="H270" s="41"/>
      <c r="I270" s="213"/>
      <c r="J270" s="41"/>
      <c r="K270" s="41"/>
      <c r="L270" s="45"/>
      <c r="M270" s="214"/>
      <c r="N270" s="21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122</v>
      </c>
      <c r="AU270" s="18" t="s">
        <v>79</v>
      </c>
    </row>
    <row r="271" s="2" customFormat="1">
      <c r="A271" s="39"/>
      <c r="B271" s="40"/>
      <c r="C271" s="41"/>
      <c r="D271" s="216" t="s">
        <v>124</v>
      </c>
      <c r="E271" s="41"/>
      <c r="F271" s="217" t="s">
        <v>374</v>
      </c>
      <c r="G271" s="41"/>
      <c r="H271" s="41"/>
      <c r="I271" s="213"/>
      <c r="J271" s="41"/>
      <c r="K271" s="41"/>
      <c r="L271" s="45"/>
      <c r="M271" s="214"/>
      <c r="N271" s="215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124</v>
      </c>
      <c r="AU271" s="18" t="s">
        <v>79</v>
      </c>
    </row>
    <row r="272" s="2" customFormat="1" ht="16.5" customHeight="1">
      <c r="A272" s="39"/>
      <c r="B272" s="40"/>
      <c r="C272" s="250" t="s">
        <v>375</v>
      </c>
      <c r="D272" s="250" t="s">
        <v>211</v>
      </c>
      <c r="E272" s="251" t="s">
        <v>376</v>
      </c>
      <c r="F272" s="252" t="s">
        <v>377</v>
      </c>
      <c r="G272" s="253" t="s">
        <v>265</v>
      </c>
      <c r="H272" s="254">
        <v>1</v>
      </c>
      <c r="I272" s="255"/>
      <c r="J272" s="256">
        <f>ROUND(I272*H272,2)</f>
        <v>0</v>
      </c>
      <c r="K272" s="252" t="s">
        <v>119</v>
      </c>
      <c r="L272" s="257"/>
      <c r="M272" s="258" t="s">
        <v>19</v>
      </c>
      <c r="N272" s="259" t="s">
        <v>43</v>
      </c>
      <c r="O272" s="85"/>
      <c r="P272" s="207">
        <f>O272*H272</f>
        <v>0</v>
      </c>
      <c r="Q272" s="207">
        <v>0.73999999999999999</v>
      </c>
      <c r="R272" s="207">
        <f>Q272*H272</f>
        <v>0.73999999999999999</v>
      </c>
      <c r="S272" s="207">
        <v>0</v>
      </c>
      <c r="T272" s="20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09" t="s">
        <v>186</v>
      </c>
      <c r="AT272" s="209" t="s">
        <v>211</v>
      </c>
      <c r="AU272" s="209" t="s">
        <v>79</v>
      </c>
      <c r="AY272" s="18" t="s">
        <v>113</v>
      </c>
      <c r="BE272" s="210">
        <f>IF(N272="základní",J272,0)</f>
        <v>0</v>
      </c>
      <c r="BF272" s="210">
        <f>IF(N272="snížená",J272,0)</f>
        <v>0</v>
      </c>
      <c r="BG272" s="210">
        <f>IF(N272="zákl. přenesená",J272,0)</f>
        <v>0</v>
      </c>
      <c r="BH272" s="210">
        <f>IF(N272="sníž. přenesená",J272,0)</f>
        <v>0</v>
      </c>
      <c r="BI272" s="210">
        <f>IF(N272="nulová",J272,0)</f>
        <v>0</v>
      </c>
      <c r="BJ272" s="18" t="s">
        <v>77</v>
      </c>
      <c r="BK272" s="210">
        <f>ROUND(I272*H272,2)</f>
        <v>0</v>
      </c>
      <c r="BL272" s="18" t="s">
        <v>120</v>
      </c>
      <c r="BM272" s="209" t="s">
        <v>378</v>
      </c>
    </row>
    <row r="273" s="2" customFormat="1">
      <c r="A273" s="39"/>
      <c r="B273" s="40"/>
      <c r="C273" s="41"/>
      <c r="D273" s="211" t="s">
        <v>122</v>
      </c>
      <c r="E273" s="41"/>
      <c r="F273" s="212" t="s">
        <v>377</v>
      </c>
      <c r="G273" s="41"/>
      <c r="H273" s="41"/>
      <c r="I273" s="213"/>
      <c r="J273" s="41"/>
      <c r="K273" s="41"/>
      <c r="L273" s="45"/>
      <c r="M273" s="214"/>
      <c r="N273" s="21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122</v>
      </c>
      <c r="AU273" s="18" t="s">
        <v>79</v>
      </c>
    </row>
    <row r="274" s="2" customFormat="1" ht="16.5" customHeight="1">
      <c r="A274" s="39"/>
      <c r="B274" s="40"/>
      <c r="C274" s="198" t="s">
        <v>379</v>
      </c>
      <c r="D274" s="198" t="s">
        <v>115</v>
      </c>
      <c r="E274" s="199" t="s">
        <v>380</v>
      </c>
      <c r="F274" s="200" t="s">
        <v>381</v>
      </c>
      <c r="G274" s="201" t="s">
        <v>265</v>
      </c>
      <c r="H274" s="202">
        <v>1</v>
      </c>
      <c r="I274" s="203"/>
      <c r="J274" s="204">
        <f>ROUND(I274*H274,2)</f>
        <v>0</v>
      </c>
      <c r="K274" s="200" t="s">
        <v>119</v>
      </c>
      <c r="L274" s="45"/>
      <c r="M274" s="205" t="s">
        <v>19</v>
      </c>
      <c r="N274" s="206" t="s">
        <v>43</v>
      </c>
      <c r="O274" s="85"/>
      <c r="P274" s="207">
        <f>O274*H274</f>
        <v>0</v>
      </c>
      <c r="Q274" s="207">
        <v>0.063829999999999998</v>
      </c>
      <c r="R274" s="207">
        <f>Q274*H274</f>
        <v>0.063829999999999998</v>
      </c>
      <c r="S274" s="207">
        <v>0</v>
      </c>
      <c r="T274" s="20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09" t="s">
        <v>120</v>
      </c>
      <c r="AT274" s="209" t="s">
        <v>115</v>
      </c>
      <c r="AU274" s="209" t="s">
        <v>79</v>
      </c>
      <c r="AY274" s="18" t="s">
        <v>113</v>
      </c>
      <c r="BE274" s="210">
        <f>IF(N274="základní",J274,0)</f>
        <v>0</v>
      </c>
      <c r="BF274" s="210">
        <f>IF(N274="snížená",J274,0)</f>
        <v>0</v>
      </c>
      <c r="BG274" s="210">
        <f>IF(N274="zákl. přenesená",J274,0)</f>
        <v>0</v>
      </c>
      <c r="BH274" s="210">
        <f>IF(N274="sníž. přenesená",J274,0)</f>
        <v>0</v>
      </c>
      <c r="BI274" s="210">
        <f>IF(N274="nulová",J274,0)</f>
        <v>0</v>
      </c>
      <c r="BJ274" s="18" t="s">
        <v>77</v>
      </c>
      <c r="BK274" s="210">
        <f>ROUND(I274*H274,2)</f>
        <v>0</v>
      </c>
      <c r="BL274" s="18" t="s">
        <v>120</v>
      </c>
      <c r="BM274" s="209" t="s">
        <v>382</v>
      </c>
    </row>
    <row r="275" s="2" customFormat="1">
      <c r="A275" s="39"/>
      <c r="B275" s="40"/>
      <c r="C275" s="41"/>
      <c r="D275" s="211" t="s">
        <v>122</v>
      </c>
      <c r="E275" s="41"/>
      <c r="F275" s="212" t="s">
        <v>381</v>
      </c>
      <c r="G275" s="41"/>
      <c r="H275" s="41"/>
      <c r="I275" s="213"/>
      <c r="J275" s="41"/>
      <c r="K275" s="41"/>
      <c r="L275" s="45"/>
      <c r="M275" s="214"/>
      <c r="N275" s="21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122</v>
      </c>
      <c r="AU275" s="18" t="s">
        <v>79</v>
      </c>
    </row>
    <row r="276" s="2" customFormat="1">
      <c r="A276" s="39"/>
      <c r="B276" s="40"/>
      <c r="C276" s="41"/>
      <c r="D276" s="216" t="s">
        <v>124</v>
      </c>
      <c r="E276" s="41"/>
      <c r="F276" s="217" t="s">
        <v>383</v>
      </c>
      <c r="G276" s="41"/>
      <c r="H276" s="41"/>
      <c r="I276" s="213"/>
      <c r="J276" s="41"/>
      <c r="K276" s="41"/>
      <c r="L276" s="45"/>
      <c r="M276" s="214"/>
      <c r="N276" s="21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124</v>
      </c>
      <c r="AU276" s="18" t="s">
        <v>79</v>
      </c>
    </row>
    <row r="277" s="2" customFormat="1" ht="16.5" customHeight="1">
      <c r="A277" s="39"/>
      <c r="B277" s="40"/>
      <c r="C277" s="250" t="s">
        <v>384</v>
      </c>
      <c r="D277" s="250" t="s">
        <v>211</v>
      </c>
      <c r="E277" s="251" t="s">
        <v>385</v>
      </c>
      <c r="F277" s="252" t="s">
        <v>386</v>
      </c>
      <c r="G277" s="253" t="s">
        <v>265</v>
      </c>
      <c r="H277" s="254">
        <v>1</v>
      </c>
      <c r="I277" s="255"/>
      <c r="J277" s="256">
        <f>ROUND(I277*H277,2)</f>
        <v>0</v>
      </c>
      <c r="K277" s="252" t="s">
        <v>119</v>
      </c>
      <c r="L277" s="257"/>
      <c r="M277" s="258" t="s">
        <v>19</v>
      </c>
      <c r="N277" s="259" t="s">
        <v>43</v>
      </c>
      <c r="O277" s="85"/>
      <c r="P277" s="207">
        <f>O277*H277</f>
        <v>0</v>
      </c>
      <c r="Q277" s="207">
        <v>0.0073000000000000001</v>
      </c>
      <c r="R277" s="207">
        <f>Q277*H277</f>
        <v>0.0073000000000000001</v>
      </c>
      <c r="S277" s="207">
        <v>0</v>
      </c>
      <c r="T277" s="20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09" t="s">
        <v>186</v>
      </c>
      <c r="AT277" s="209" t="s">
        <v>211</v>
      </c>
      <c r="AU277" s="209" t="s">
        <v>79</v>
      </c>
      <c r="AY277" s="18" t="s">
        <v>113</v>
      </c>
      <c r="BE277" s="210">
        <f>IF(N277="základní",J277,0)</f>
        <v>0</v>
      </c>
      <c r="BF277" s="210">
        <f>IF(N277="snížená",J277,0)</f>
        <v>0</v>
      </c>
      <c r="BG277" s="210">
        <f>IF(N277="zákl. přenesená",J277,0)</f>
        <v>0</v>
      </c>
      <c r="BH277" s="210">
        <f>IF(N277="sníž. přenesená",J277,0)</f>
        <v>0</v>
      </c>
      <c r="BI277" s="210">
        <f>IF(N277="nulová",J277,0)</f>
        <v>0</v>
      </c>
      <c r="BJ277" s="18" t="s">
        <v>77</v>
      </c>
      <c r="BK277" s="210">
        <f>ROUND(I277*H277,2)</f>
        <v>0</v>
      </c>
      <c r="BL277" s="18" t="s">
        <v>120</v>
      </c>
      <c r="BM277" s="209" t="s">
        <v>387</v>
      </c>
    </row>
    <row r="278" s="2" customFormat="1">
      <c r="A278" s="39"/>
      <c r="B278" s="40"/>
      <c r="C278" s="41"/>
      <c r="D278" s="211" t="s">
        <v>122</v>
      </c>
      <c r="E278" s="41"/>
      <c r="F278" s="212" t="s">
        <v>386</v>
      </c>
      <c r="G278" s="41"/>
      <c r="H278" s="41"/>
      <c r="I278" s="213"/>
      <c r="J278" s="41"/>
      <c r="K278" s="41"/>
      <c r="L278" s="45"/>
      <c r="M278" s="214"/>
      <c r="N278" s="215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122</v>
      </c>
      <c r="AU278" s="18" t="s">
        <v>79</v>
      </c>
    </row>
    <row r="279" s="2" customFormat="1" ht="16.5" customHeight="1">
      <c r="A279" s="39"/>
      <c r="B279" s="40"/>
      <c r="C279" s="250" t="s">
        <v>388</v>
      </c>
      <c r="D279" s="250" t="s">
        <v>211</v>
      </c>
      <c r="E279" s="251" t="s">
        <v>389</v>
      </c>
      <c r="F279" s="252" t="s">
        <v>390</v>
      </c>
      <c r="G279" s="253" t="s">
        <v>265</v>
      </c>
      <c r="H279" s="254">
        <v>1</v>
      </c>
      <c r="I279" s="255"/>
      <c r="J279" s="256">
        <f>ROUND(I279*H279,2)</f>
        <v>0</v>
      </c>
      <c r="K279" s="252" t="s">
        <v>119</v>
      </c>
      <c r="L279" s="257"/>
      <c r="M279" s="258" t="s">
        <v>19</v>
      </c>
      <c r="N279" s="259" t="s">
        <v>43</v>
      </c>
      <c r="O279" s="85"/>
      <c r="P279" s="207">
        <f>O279*H279</f>
        <v>0</v>
      </c>
      <c r="Q279" s="207">
        <v>0.00089999999999999998</v>
      </c>
      <c r="R279" s="207">
        <f>Q279*H279</f>
        <v>0.00089999999999999998</v>
      </c>
      <c r="S279" s="207">
        <v>0</v>
      </c>
      <c r="T279" s="20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09" t="s">
        <v>186</v>
      </c>
      <c r="AT279" s="209" t="s">
        <v>211</v>
      </c>
      <c r="AU279" s="209" t="s">
        <v>79</v>
      </c>
      <c r="AY279" s="18" t="s">
        <v>113</v>
      </c>
      <c r="BE279" s="210">
        <f>IF(N279="základní",J279,0)</f>
        <v>0</v>
      </c>
      <c r="BF279" s="210">
        <f>IF(N279="snížená",J279,0)</f>
        <v>0</v>
      </c>
      <c r="BG279" s="210">
        <f>IF(N279="zákl. přenesená",J279,0)</f>
        <v>0</v>
      </c>
      <c r="BH279" s="210">
        <f>IF(N279="sníž. přenesená",J279,0)</f>
        <v>0</v>
      </c>
      <c r="BI279" s="210">
        <f>IF(N279="nulová",J279,0)</f>
        <v>0</v>
      </c>
      <c r="BJ279" s="18" t="s">
        <v>77</v>
      </c>
      <c r="BK279" s="210">
        <f>ROUND(I279*H279,2)</f>
        <v>0</v>
      </c>
      <c r="BL279" s="18" t="s">
        <v>120</v>
      </c>
      <c r="BM279" s="209" t="s">
        <v>391</v>
      </c>
    </row>
    <row r="280" s="2" customFormat="1">
      <c r="A280" s="39"/>
      <c r="B280" s="40"/>
      <c r="C280" s="41"/>
      <c r="D280" s="211" t="s">
        <v>122</v>
      </c>
      <c r="E280" s="41"/>
      <c r="F280" s="212" t="s">
        <v>390</v>
      </c>
      <c r="G280" s="41"/>
      <c r="H280" s="41"/>
      <c r="I280" s="213"/>
      <c r="J280" s="41"/>
      <c r="K280" s="41"/>
      <c r="L280" s="45"/>
      <c r="M280" s="214"/>
      <c r="N280" s="21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122</v>
      </c>
      <c r="AU280" s="18" t="s">
        <v>79</v>
      </c>
    </row>
    <row r="281" s="2" customFormat="1" ht="16.5" customHeight="1">
      <c r="A281" s="39"/>
      <c r="B281" s="40"/>
      <c r="C281" s="198" t="s">
        <v>392</v>
      </c>
      <c r="D281" s="198" t="s">
        <v>115</v>
      </c>
      <c r="E281" s="199" t="s">
        <v>393</v>
      </c>
      <c r="F281" s="200" t="s">
        <v>394</v>
      </c>
      <c r="G281" s="201" t="s">
        <v>265</v>
      </c>
      <c r="H281" s="202">
        <v>1</v>
      </c>
      <c r="I281" s="203"/>
      <c r="J281" s="204">
        <f>ROUND(I281*H281,2)</f>
        <v>0</v>
      </c>
      <c r="K281" s="200" t="s">
        <v>19</v>
      </c>
      <c r="L281" s="45"/>
      <c r="M281" s="205" t="s">
        <v>19</v>
      </c>
      <c r="N281" s="206" t="s">
        <v>43</v>
      </c>
      <c r="O281" s="85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09" t="s">
        <v>395</v>
      </c>
      <c r="AT281" s="209" t="s">
        <v>115</v>
      </c>
      <c r="AU281" s="209" t="s">
        <v>79</v>
      </c>
      <c r="AY281" s="18" t="s">
        <v>113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8" t="s">
        <v>77</v>
      </c>
      <c r="BK281" s="210">
        <f>ROUND(I281*H281,2)</f>
        <v>0</v>
      </c>
      <c r="BL281" s="18" t="s">
        <v>395</v>
      </c>
      <c r="BM281" s="209" t="s">
        <v>396</v>
      </c>
    </row>
    <row r="282" s="2" customFormat="1">
      <c r="A282" s="39"/>
      <c r="B282" s="40"/>
      <c r="C282" s="41"/>
      <c r="D282" s="211" t="s">
        <v>122</v>
      </c>
      <c r="E282" s="41"/>
      <c r="F282" s="212" t="s">
        <v>397</v>
      </c>
      <c r="G282" s="41"/>
      <c r="H282" s="41"/>
      <c r="I282" s="213"/>
      <c r="J282" s="41"/>
      <c r="K282" s="41"/>
      <c r="L282" s="45"/>
      <c r="M282" s="214"/>
      <c r="N282" s="215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122</v>
      </c>
      <c r="AU282" s="18" t="s">
        <v>79</v>
      </c>
    </row>
    <row r="283" s="13" customFormat="1">
      <c r="A283" s="13"/>
      <c r="B283" s="218"/>
      <c r="C283" s="219"/>
      <c r="D283" s="211" t="s">
        <v>126</v>
      </c>
      <c r="E283" s="220" t="s">
        <v>19</v>
      </c>
      <c r="F283" s="221" t="s">
        <v>398</v>
      </c>
      <c r="G283" s="219"/>
      <c r="H283" s="220" t="s">
        <v>19</v>
      </c>
      <c r="I283" s="222"/>
      <c r="J283" s="219"/>
      <c r="K283" s="219"/>
      <c r="L283" s="223"/>
      <c r="M283" s="224"/>
      <c r="N283" s="225"/>
      <c r="O283" s="225"/>
      <c r="P283" s="225"/>
      <c r="Q283" s="225"/>
      <c r="R283" s="225"/>
      <c r="S283" s="225"/>
      <c r="T283" s="22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7" t="s">
        <v>126</v>
      </c>
      <c r="AU283" s="227" t="s">
        <v>79</v>
      </c>
      <c r="AV283" s="13" t="s">
        <v>77</v>
      </c>
      <c r="AW283" s="13" t="s">
        <v>33</v>
      </c>
      <c r="AX283" s="13" t="s">
        <v>72</v>
      </c>
      <c r="AY283" s="227" t="s">
        <v>113</v>
      </c>
    </row>
    <row r="284" s="14" customFormat="1">
      <c r="A284" s="14"/>
      <c r="B284" s="228"/>
      <c r="C284" s="229"/>
      <c r="D284" s="211" t="s">
        <v>126</v>
      </c>
      <c r="E284" s="230" t="s">
        <v>19</v>
      </c>
      <c r="F284" s="231" t="s">
        <v>77</v>
      </c>
      <c r="G284" s="229"/>
      <c r="H284" s="232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38" t="s">
        <v>126</v>
      </c>
      <c r="AU284" s="238" t="s">
        <v>79</v>
      </c>
      <c r="AV284" s="14" t="s">
        <v>79</v>
      </c>
      <c r="AW284" s="14" t="s">
        <v>33</v>
      </c>
      <c r="AX284" s="14" t="s">
        <v>77</v>
      </c>
      <c r="AY284" s="238" t="s">
        <v>113</v>
      </c>
    </row>
    <row r="285" s="2" customFormat="1" ht="16.5" customHeight="1">
      <c r="A285" s="39"/>
      <c r="B285" s="40"/>
      <c r="C285" s="198" t="s">
        <v>399</v>
      </c>
      <c r="D285" s="198" t="s">
        <v>115</v>
      </c>
      <c r="E285" s="199" t="s">
        <v>400</v>
      </c>
      <c r="F285" s="200" t="s">
        <v>401</v>
      </c>
      <c r="G285" s="201" t="s">
        <v>265</v>
      </c>
      <c r="H285" s="202">
        <v>1</v>
      </c>
      <c r="I285" s="203"/>
      <c r="J285" s="204">
        <f>ROUND(I285*H285,2)</f>
        <v>0</v>
      </c>
      <c r="K285" s="200" t="s">
        <v>119</v>
      </c>
      <c r="L285" s="45"/>
      <c r="M285" s="205" t="s">
        <v>19</v>
      </c>
      <c r="N285" s="206" t="s">
        <v>43</v>
      </c>
      <c r="O285" s="85"/>
      <c r="P285" s="207">
        <f>O285*H285</f>
        <v>0</v>
      </c>
      <c r="Q285" s="207">
        <v>0.00016000000000000001</v>
      </c>
      <c r="R285" s="207">
        <f>Q285*H285</f>
        <v>0.00016000000000000001</v>
      </c>
      <c r="S285" s="207">
        <v>0</v>
      </c>
      <c r="T285" s="20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09" t="s">
        <v>120</v>
      </c>
      <c r="AT285" s="209" t="s">
        <v>115</v>
      </c>
      <c r="AU285" s="209" t="s">
        <v>79</v>
      </c>
      <c r="AY285" s="18" t="s">
        <v>113</v>
      </c>
      <c r="BE285" s="210">
        <f>IF(N285="základní",J285,0)</f>
        <v>0</v>
      </c>
      <c r="BF285" s="210">
        <f>IF(N285="snížená",J285,0)</f>
        <v>0</v>
      </c>
      <c r="BG285" s="210">
        <f>IF(N285="zákl. přenesená",J285,0)</f>
        <v>0</v>
      </c>
      <c r="BH285" s="210">
        <f>IF(N285="sníž. přenesená",J285,0)</f>
        <v>0</v>
      </c>
      <c r="BI285" s="210">
        <f>IF(N285="nulová",J285,0)</f>
        <v>0</v>
      </c>
      <c r="BJ285" s="18" t="s">
        <v>77</v>
      </c>
      <c r="BK285" s="210">
        <f>ROUND(I285*H285,2)</f>
        <v>0</v>
      </c>
      <c r="BL285" s="18" t="s">
        <v>120</v>
      </c>
      <c r="BM285" s="209" t="s">
        <v>402</v>
      </c>
    </row>
    <row r="286" s="2" customFormat="1">
      <c r="A286" s="39"/>
      <c r="B286" s="40"/>
      <c r="C286" s="41"/>
      <c r="D286" s="211" t="s">
        <v>122</v>
      </c>
      <c r="E286" s="41"/>
      <c r="F286" s="212" t="s">
        <v>403</v>
      </c>
      <c r="G286" s="41"/>
      <c r="H286" s="41"/>
      <c r="I286" s="213"/>
      <c r="J286" s="41"/>
      <c r="K286" s="41"/>
      <c r="L286" s="45"/>
      <c r="M286" s="214"/>
      <c r="N286" s="215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122</v>
      </c>
      <c r="AU286" s="18" t="s">
        <v>79</v>
      </c>
    </row>
    <row r="287" s="2" customFormat="1">
      <c r="A287" s="39"/>
      <c r="B287" s="40"/>
      <c r="C287" s="41"/>
      <c r="D287" s="216" t="s">
        <v>124</v>
      </c>
      <c r="E287" s="41"/>
      <c r="F287" s="217" t="s">
        <v>404</v>
      </c>
      <c r="G287" s="41"/>
      <c r="H287" s="41"/>
      <c r="I287" s="213"/>
      <c r="J287" s="41"/>
      <c r="K287" s="41"/>
      <c r="L287" s="45"/>
      <c r="M287" s="214"/>
      <c r="N287" s="215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124</v>
      </c>
      <c r="AU287" s="18" t="s">
        <v>79</v>
      </c>
    </row>
    <row r="288" s="2" customFormat="1" ht="16.5" customHeight="1">
      <c r="A288" s="39"/>
      <c r="B288" s="40"/>
      <c r="C288" s="198" t="s">
        <v>405</v>
      </c>
      <c r="D288" s="198" t="s">
        <v>115</v>
      </c>
      <c r="E288" s="199" t="s">
        <v>406</v>
      </c>
      <c r="F288" s="200" t="s">
        <v>407</v>
      </c>
      <c r="G288" s="201" t="s">
        <v>274</v>
      </c>
      <c r="H288" s="202">
        <v>150</v>
      </c>
      <c r="I288" s="203"/>
      <c r="J288" s="204">
        <f>ROUND(I288*H288,2)</f>
        <v>0</v>
      </c>
      <c r="K288" s="200" t="s">
        <v>119</v>
      </c>
      <c r="L288" s="45"/>
      <c r="M288" s="205" t="s">
        <v>19</v>
      </c>
      <c r="N288" s="206" t="s">
        <v>43</v>
      </c>
      <c r="O288" s="85"/>
      <c r="P288" s="207">
        <f>O288*H288</f>
        <v>0</v>
      </c>
      <c r="Q288" s="207">
        <v>0.00019236000000000001</v>
      </c>
      <c r="R288" s="207">
        <f>Q288*H288</f>
        <v>0.028854000000000001</v>
      </c>
      <c r="S288" s="207">
        <v>0</v>
      </c>
      <c r="T288" s="20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9" t="s">
        <v>120</v>
      </c>
      <c r="AT288" s="209" t="s">
        <v>115</v>
      </c>
      <c r="AU288" s="209" t="s">
        <v>79</v>
      </c>
      <c r="AY288" s="18" t="s">
        <v>113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8" t="s">
        <v>77</v>
      </c>
      <c r="BK288" s="210">
        <f>ROUND(I288*H288,2)</f>
        <v>0</v>
      </c>
      <c r="BL288" s="18" t="s">
        <v>120</v>
      </c>
      <c r="BM288" s="209" t="s">
        <v>408</v>
      </c>
    </row>
    <row r="289" s="2" customFormat="1">
      <c r="A289" s="39"/>
      <c r="B289" s="40"/>
      <c r="C289" s="41"/>
      <c r="D289" s="211" t="s">
        <v>122</v>
      </c>
      <c r="E289" s="41"/>
      <c r="F289" s="212" t="s">
        <v>409</v>
      </c>
      <c r="G289" s="41"/>
      <c r="H289" s="41"/>
      <c r="I289" s="213"/>
      <c r="J289" s="41"/>
      <c r="K289" s="41"/>
      <c r="L289" s="45"/>
      <c r="M289" s="214"/>
      <c r="N289" s="21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122</v>
      </c>
      <c r="AU289" s="18" t="s">
        <v>79</v>
      </c>
    </row>
    <row r="290" s="2" customFormat="1">
      <c r="A290" s="39"/>
      <c r="B290" s="40"/>
      <c r="C290" s="41"/>
      <c r="D290" s="216" t="s">
        <v>124</v>
      </c>
      <c r="E290" s="41"/>
      <c r="F290" s="217" t="s">
        <v>410</v>
      </c>
      <c r="G290" s="41"/>
      <c r="H290" s="41"/>
      <c r="I290" s="213"/>
      <c r="J290" s="41"/>
      <c r="K290" s="41"/>
      <c r="L290" s="45"/>
      <c r="M290" s="214"/>
      <c r="N290" s="215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124</v>
      </c>
      <c r="AU290" s="18" t="s">
        <v>79</v>
      </c>
    </row>
    <row r="291" s="2" customFormat="1" ht="16.5" customHeight="1">
      <c r="A291" s="39"/>
      <c r="B291" s="40"/>
      <c r="C291" s="198" t="s">
        <v>411</v>
      </c>
      <c r="D291" s="198" t="s">
        <v>115</v>
      </c>
      <c r="E291" s="199" t="s">
        <v>412</v>
      </c>
      <c r="F291" s="200" t="s">
        <v>413</v>
      </c>
      <c r="G291" s="201" t="s">
        <v>274</v>
      </c>
      <c r="H291" s="202">
        <v>150</v>
      </c>
      <c r="I291" s="203"/>
      <c r="J291" s="204">
        <f>ROUND(I291*H291,2)</f>
        <v>0</v>
      </c>
      <c r="K291" s="200" t="s">
        <v>119</v>
      </c>
      <c r="L291" s="45"/>
      <c r="M291" s="205" t="s">
        <v>19</v>
      </c>
      <c r="N291" s="206" t="s">
        <v>43</v>
      </c>
      <c r="O291" s="85"/>
      <c r="P291" s="207">
        <f>O291*H291</f>
        <v>0</v>
      </c>
      <c r="Q291" s="207">
        <v>7.3499999999999998E-05</v>
      </c>
      <c r="R291" s="207">
        <f>Q291*H291</f>
        <v>0.011025</v>
      </c>
      <c r="S291" s="207">
        <v>0</v>
      </c>
      <c r="T291" s="20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9" t="s">
        <v>120</v>
      </c>
      <c r="AT291" s="209" t="s">
        <v>115</v>
      </c>
      <c r="AU291" s="209" t="s">
        <v>79</v>
      </c>
      <c r="AY291" s="18" t="s">
        <v>113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8" t="s">
        <v>77</v>
      </c>
      <c r="BK291" s="210">
        <f>ROUND(I291*H291,2)</f>
        <v>0</v>
      </c>
      <c r="BL291" s="18" t="s">
        <v>120</v>
      </c>
      <c r="BM291" s="209" t="s">
        <v>414</v>
      </c>
    </row>
    <row r="292" s="2" customFormat="1">
      <c r="A292" s="39"/>
      <c r="B292" s="40"/>
      <c r="C292" s="41"/>
      <c r="D292" s="211" t="s">
        <v>122</v>
      </c>
      <c r="E292" s="41"/>
      <c r="F292" s="212" t="s">
        <v>415</v>
      </c>
      <c r="G292" s="41"/>
      <c r="H292" s="41"/>
      <c r="I292" s="213"/>
      <c r="J292" s="41"/>
      <c r="K292" s="41"/>
      <c r="L292" s="45"/>
      <c r="M292" s="214"/>
      <c r="N292" s="21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122</v>
      </c>
      <c r="AU292" s="18" t="s">
        <v>79</v>
      </c>
    </row>
    <row r="293" s="2" customFormat="1">
      <c r="A293" s="39"/>
      <c r="B293" s="40"/>
      <c r="C293" s="41"/>
      <c r="D293" s="216" t="s">
        <v>124</v>
      </c>
      <c r="E293" s="41"/>
      <c r="F293" s="217" t="s">
        <v>416</v>
      </c>
      <c r="G293" s="41"/>
      <c r="H293" s="41"/>
      <c r="I293" s="213"/>
      <c r="J293" s="41"/>
      <c r="K293" s="41"/>
      <c r="L293" s="45"/>
      <c r="M293" s="214"/>
      <c r="N293" s="215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124</v>
      </c>
      <c r="AU293" s="18" t="s">
        <v>79</v>
      </c>
    </row>
    <row r="294" s="12" customFormat="1" ht="22.8" customHeight="1">
      <c r="A294" s="12"/>
      <c r="B294" s="182"/>
      <c r="C294" s="183"/>
      <c r="D294" s="184" t="s">
        <v>71</v>
      </c>
      <c r="E294" s="196" t="s">
        <v>200</v>
      </c>
      <c r="F294" s="196" t="s">
        <v>417</v>
      </c>
      <c r="G294" s="183"/>
      <c r="H294" s="183"/>
      <c r="I294" s="186"/>
      <c r="J294" s="197">
        <f>BK294</f>
        <v>0</v>
      </c>
      <c r="K294" s="183"/>
      <c r="L294" s="188"/>
      <c r="M294" s="189"/>
      <c r="N294" s="190"/>
      <c r="O294" s="190"/>
      <c r="P294" s="191">
        <f>SUM(P295:P297)</f>
        <v>0</v>
      </c>
      <c r="Q294" s="190"/>
      <c r="R294" s="191">
        <f>SUM(R295:R297)</f>
        <v>0</v>
      </c>
      <c r="S294" s="190"/>
      <c r="T294" s="192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3" t="s">
        <v>77</v>
      </c>
      <c r="AT294" s="194" t="s">
        <v>71</v>
      </c>
      <c r="AU294" s="194" t="s">
        <v>77</v>
      </c>
      <c r="AY294" s="193" t="s">
        <v>113</v>
      </c>
      <c r="BK294" s="195">
        <f>SUM(BK295:BK297)</f>
        <v>0</v>
      </c>
    </row>
    <row r="295" s="2" customFormat="1" ht="16.5" customHeight="1">
      <c r="A295" s="39"/>
      <c r="B295" s="40"/>
      <c r="C295" s="198" t="s">
        <v>418</v>
      </c>
      <c r="D295" s="198" t="s">
        <v>115</v>
      </c>
      <c r="E295" s="199" t="s">
        <v>419</v>
      </c>
      <c r="F295" s="200" t="s">
        <v>420</v>
      </c>
      <c r="G295" s="201" t="s">
        <v>214</v>
      </c>
      <c r="H295" s="202">
        <v>111.321</v>
      </c>
      <c r="I295" s="203"/>
      <c r="J295" s="204">
        <f>ROUND(I295*H295,2)</f>
        <v>0</v>
      </c>
      <c r="K295" s="200" t="s">
        <v>119</v>
      </c>
      <c r="L295" s="45"/>
      <c r="M295" s="205" t="s">
        <v>19</v>
      </c>
      <c r="N295" s="206" t="s">
        <v>43</v>
      </c>
      <c r="O295" s="85"/>
      <c r="P295" s="207">
        <f>O295*H295</f>
        <v>0</v>
      </c>
      <c r="Q295" s="207">
        <v>0</v>
      </c>
      <c r="R295" s="207">
        <f>Q295*H295</f>
        <v>0</v>
      </c>
      <c r="S295" s="207">
        <v>0</v>
      </c>
      <c r="T295" s="20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9" t="s">
        <v>120</v>
      </c>
      <c r="AT295" s="209" t="s">
        <v>115</v>
      </c>
      <c r="AU295" s="209" t="s">
        <v>79</v>
      </c>
      <c r="AY295" s="18" t="s">
        <v>113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8" t="s">
        <v>77</v>
      </c>
      <c r="BK295" s="210">
        <f>ROUND(I295*H295,2)</f>
        <v>0</v>
      </c>
      <c r="BL295" s="18" t="s">
        <v>120</v>
      </c>
      <c r="BM295" s="209" t="s">
        <v>421</v>
      </c>
    </row>
    <row r="296" s="2" customFormat="1">
      <c r="A296" s="39"/>
      <c r="B296" s="40"/>
      <c r="C296" s="41"/>
      <c r="D296" s="211" t="s">
        <v>122</v>
      </c>
      <c r="E296" s="41"/>
      <c r="F296" s="212" t="s">
        <v>422</v>
      </c>
      <c r="G296" s="41"/>
      <c r="H296" s="41"/>
      <c r="I296" s="213"/>
      <c r="J296" s="41"/>
      <c r="K296" s="41"/>
      <c r="L296" s="45"/>
      <c r="M296" s="214"/>
      <c r="N296" s="215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122</v>
      </c>
      <c r="AU296" s="18" t="s">
        <v>79</v>
      </c>
    </row>
    <row r="297" s="2" customFormat="1">
      <c r="A297" s="39"/>
      <c r="B297" s="40"/>
      <c r="C297" s="41"/>
      <c r="D297" s="216" t="s">
        <v>124</v>
      </c>
      <c r="E297" s="41"/>
      <c r="F297" s="217" t="s">
        <v>423</v>
      </c>
      <c r="G297" s="41"/>
      <c r="H297" s="41"/>
      <c r="I297" s="213"/>
      <c r="J297" s="41"/>
      <c r="K297" s="41"/>
      <c r="L297" s="45"/>
      <c r="M297" s="214"/>
      <c r="N297" s="21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124</v>
      </c>
      <c r="AU297" s="18" t="s">
        <v>79</v>
      </c>
    </row>
    <row r="298" s="12" customFormat="1" ht="25.92" customHeight="1">
      <c r="A298" s="12"/>
      <c r="B298" s="182"/>
      <c r="C298" s="183"/>
      <c r="D298" s="184" t="s">
        <v>71</v>
      </c>
      <c r="E298" s="185" t="s">
        <v>424</v>
      </c>
      <c r="F298" s="185" t="s">
        <v>425</v>
      </c>
      <c r="G298" s="183"/>
      <c r="H298" s="183"/>
      <c r="I298" s="186"/>
      <c r="J298" s="187">
        <f>BK298</f>
        <v>0</v>
      </c>
      <c r="K298" s="183"/>
      <c r="L298" s="188"/>
      <c r="M298" s="189"/>
      <c r="N298" s="190"/>
      <c r="O298" s="190"/>
      <c r="P298" s="191">
        <f>P299+P305+P329</f>
        <v>0</v>
      </c>
      <c r="Q298" s="190"/>
      <c r="R298" s="191">
        <f>R299+R305+R329</f>
        <v>0.0035000000000000001</v>
      </c>
      <c r="S298" s="190"/>
      <c r="T298" s="192">
        <f>T299+T305+T329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3" t="s">
        <v>77</v>
      </c>
      <c r="AT298" s="194" t="s">
        <v>71</v>
      </c>
      <c r="AU298" s="194" t="s">
        <v>72</v>
      </c>
      <c r="AY298" s="193" t="s">
        <v>113</v>
      </c>
      <c r="BK298" s="195">
        <f>BK299+BK305+BK329</f>
        <v>0</v>
      </c>
    </row>
    <row r="299" s="12" customFormat="1" ht="22.8" customHeight="1">
      <c r="A299" s="12"/>
      <c r="B299" s="182"/>
      <c r="C299" s="183"/>
      <c r="D299" s="184" t="s">
        <v>71</v>
      </c>
      <c r="E299" s="196" t="s">
        <v>426</v>
      </c>
      <c r="F299" s="196" t="s">
        <v>427</v>
      </c>
      <c r="G299" s="183"/>
      <c r="H299" s="183"/>
      <c r="I299" s="186"/>
      <c r="J299" s="197">
        <f>BK299</f>
        <v>0</v>
      </c>
      <c r="K299" s="183"/>
      <c r="L299" s="188"/>
      <c r="M299" s="189"/>
      <c r="N299" s="190"/>
      <c r="O299" s="190"/>
      <c r="P299" s="191">
        <f>SUM(P300:P304)</f>
        <v>0</v>
      </c>
      <c r="Q299" s="190"/>
      <c r="R299" s="191">
        <f>SUM(R300:R304)</f>
        <v>0.0035000000000000001</v>
      </c>
      <c r="S299" s="190"/>
      <c r="T299" s="192">
        <f>SUM(T300:T304)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193" t="s">
        <v>79</v>
      </c>
      <c r="AT299" s="194" t="s">
        <v>71</v>
      </c>
      <c r="AU299" s="194" t="s">
        <v>77</v>
      </c>
      <c r="AY299" s="193" t="s">
        <v>113</v>
      </c>
      <c r="BK299" s="195">
        <f>SUM(BK300:BK304)</f>
        <v>0</v>
      </c>
    </row>
    <row r="300" s="2" customFormat="1" ht="16.5" customHeight="1">
      <c r="A300" s="39"/>
      <c r="B300" s="40"/>
      <c r="C300" s="198" t="s">
        <v>428</v>
      </c>
      <c r="D300" s="198" t="s">
        <v>115</v>
      </c>
      <c r="E300" s="199" t="s">
        <v>429</v>
      </c>
      <c r="F300" s="200" t="s">
        <v>430</v>
      </c>
      <c r="G300" s="201" t="s">
        <v>265</v>
      </c>
      <c r="H300" s="202">
        <v>1</v>
      </c>
      <c r="I300" s="203"/>
      <c r="J300" s="204">
        <f>ROUND(I300*H300,2)</f>
        <v>0</v>
      </c>
      <c r="K300" s="200" t="s">
        <v>119</v>
      </c>
      <c r="L300" s="45"/>
      <c r="M300" s="205" t="s">
        <v>19</v>
      </c>
      <c r="N300" s="206" t="s">
        <v>43</v>
      </c>
      <c r="O300" s="85"/>
      <c r="P300" s="207">
        <f>O300*H300</f>
        <v>0</v>
      </c>
      <c r="Q300" s="207">
        <v>0</v>
      </c>
      <c r="R300" s="207">
        <f>Q300*H300</f>
        <v>0</v>
      </c>
      <c r="S300" s="207">
        <v>0</v>
      </c>
      <c r="T300" s="20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09" t="s">
        <v>256</v>
      </c>
      <c r="AT300" s="209" t="s">
        <v>115</v>
      </c>
      <c r="AU300" s="209" t="s">
        <v>79</v>
      </c>
      <c r="AY300" s="18" t="s">
        <v>113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8" t="s">
        <v>77</v>
      </c>
      <c r="BK300" s="210">
        <f>ROUND(I300*H300,2)</f>
        <v>0</v>
      </c>
      <c r="BL300" s="18" t="s">
        <v>256</v>
      </c>
      <c r="BM300" s="209" t="s">
        <v>431</v>
      </c>
    </row>
    <row r="301" s="2" customFormat="1">
      <c r="A301" s="39"/>
      <c r="B301" s="40"/>
      <c r="C301" s="41"/>
      <c r="D301" s="211" t="s">
        <v>122</v>
      </c>
      <c r="E301" s="41"/>
      <c r="F301" s="212" t="s">
        <v>432</v>
      </c>
      <c r="G301" s="41"/>
      <c r="H301" s="41"/>
      <c r="I301" s="213"/>
      <c r="J301" s="41"/>
      <c r="K301" s="41"/>
      <c r="L301" s="45"/>
      <c r="M301" s="214"/>
      <c r="N301" s="21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122</v>
      </c>
      <c r="AU301" s="18" t="s">
        <v>79</v>
      </c>
    </row>
    <row r="302" s="2" customFormat="1">
      <c r="A302" s="39"/>
      <c r="B302" s="40"/>
      <c r="C302" s="41"/>
      <c r="D302" s="216" t="s">
        <v>124</v>
      </c>
      <c r="E302" s="41"/>
      <c r="F302" s="217" t="s">
        <v>433</v>
      </c>
      <c r="G302" s="41"/>
      <c r="H302" s="41"/>
      <c r="I302" s="213"/>
      <c r="J302" s="41"/>
      <c r="K302" s="41"/>
      <c r="L302" s="45"/>
      <c r="M302" s="214"/>
      <c r="N302" s="215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124</v>
      </c>
      <c r="AU302" s="18" t="s">
        <v>79</v>
      </c>
    </row>
    <row r="303" s="2" customFormat="1" ht="16.5" customHeight="1">
      <c r="A303" s="39"/>
      <c r="B303" s="40"/>
      <c r="C303" s="250" t="s">
        <v>434</v>
      </c>
      <c r="D303" s="250" t="s">
        <v>211</v>
      </c>
      <c r="E303" s="251" t="s">
        <v>435</v>
      </c>
      <c r="F303" s="252" t="s">
        <v>436</v>
      </c>
      <c r="G303" s="253" t="s">
        <v>265</v>
      </c>
      <c r="H303" s="254">
        <v>1</v>
      </c>
      <c r="I303" s="255"/>
      <c r="J303" s="256">
        <f>ROUND(I303*H303,2)</f>
        <v>0</v>
      </c>
      <c r="K303" s="252" t="s">
        <v>119</v>
      </c>
      <c r="L303" s="257"/>
      <c r="M303" s="258" t="s">
        <v>19</v>
      </c>
      <c r="N303" s="259" t="s">
        <v>43</v>
      </c>
      <c r="O303" s="85"/>
      <c r="P303" s="207">
        <f>O303*H303</f>
        <v>0</v>
      </c>
      <c r="Q303" s="207">
        <v>0.0035000000000000001</v>
      </c>
      <c r="R303" s="207">
        <f>Q303*H303</f>
        <v>0.0035000000000000001</v>
      </c>
      <c r="S303" s="207">
        <v>0</v>
      </c>
      <c r="T303" s="20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09" t="s">
        <v>349</v>
      </c>
      <c r="AT303" s="209" t="s">
        <v>211</v>
      </c>
      <c r="AU303" s="209" t="s">
        <v>79</v>
      </c>
      <c r="AY303" s="18" t="s">
        <v>113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8" t="s">
        <v>77</v>
      </c>
      <c r="BK303" s="210">
        <f>ROUND(I303*H303,2)</f>
        <v>0</v>
      </c>
      <c r="BL303" s="18" t="s">
        <v>256</v>
      </c>
      <c r="BM303" s="209" t="s">
        <v>437</v>
      </c>
    </row>
    <row r="304" s="2" customFormat="1">
      <c r="A304" s="39"/>
      <c r="B304" s="40"/>
      <c r="C304" s="41"/>
      <c r="D304" s="211" t="s">
        <v>122</v>
      </c>
      <c r="E304" s="41"/>
      <c r="F304" s="212" t="s">
        <v>436</v>
      </c>
      <c r="G304" s="41"/>
      <c r="H304" s="41"/>
      <c r="I304" s="213"/>
      <c r="J304" s="41"/>
      <c r="K304" s="41"/>
      <c r="L304" s="45"/>
      <c r="M304" s="214"/>
      <c r="N304" s="215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122</v>
      </c>
      <c r="AU304" s="18" t="s">
        <v>79</v>
      </c>
    </row>
    <row r="305" s="12" customFormat="1" ht="22.8" customHeight="1">
      <c r="A305" s="12"/>
      <c r="B305" s="182"/>
      <c r="C305" s="183"/>
      <c r="D305" s="184" t="s">
        <v>71</v>
      </c>
      <c r="E305" s="196" t="s">
        <v>438</v>
      </c>
      <c r="F305" s="196" t="s">
        <v>439</v>
      </c>
      <c r="G305" s="183"/>
      <c r="H305" s="183"/>
      <c r="I305" s="186"/>
      <c r="J305" s="197">
        <f>BK305</f>
        <v>0</v>
      </c>
      <c r="K305" s="183"/>
      <c r="L305" s="188"/>
      <c r="M305" s="189"/>
      <c r="N305" s="190"/>
      <c r="O305" s="190"/>
      <c r="P305" s="191">
        <f>SUM(P306:P328)</f>
        <v>0</v>
      </c>
      <c r="Q305" s="190"/>
      <c r="R305" s="191">
        <f>SUM(R306:R328)</f>
        <v>0</v>
      </c>
      <c r="S305" s="190"/>
      <c r="T305" s="192">
        <f>SUM(T306:T328)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3" t="s">
        <v>77</v>
      </c>
      <c r="AT305" s="194" t="s">
        <v>71</v>
      </c>
      <c r="AU305" s="194" t="s">
        <v>77</v>
      </c>
      <c r="AY305" s="193" t="s">
        <v>113</v>
      </c>
      <c r="BK305" s="195">
        <f>SUM(BK306:BK328)</f>
        <v>0</v>
      </c>
    </row>
    <row r="306" s="2" customFormat="1" ht="16.5" customHeight="1">
      <c r="A306" s="39"/>
      <c r="B306" s="40"/>
      <c r="C306" s="198" t="s">
        <v>440</v>
      </c>
      <c r="D306" s="198" t="s">
        <v>115</v>
      </c>
      <c r="E306" s="199" t="s">
        <v>441</v>
      </c>
      <c r="F306" s="200" t="s">
        <v>442</v>
      </c>
      <c r="G306" s="201" t="s">
        <v>214</v>
      </c>
      <c r="H306" s="202">
        <v>20.75</v>
      </c>
      <c r="I306" s="203"/>
      <c r="J306" s="204">
        <f>ROUND(I306*H306,2)</f>
        <v>0</v>
      </c>
      <c r="K306" s="200" t="s">
        <v>119</v>
      </c>
      <c r="L306" s="45"/>
      <c r="M306" s="205" t="s">
        <v>19</v>
      </c>
      <c r="N306" s="206" t="s">
        <v>43</v>
      </c>
      <c r="O306" s="85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09" t="s">
        <v>120</v>
      </c>
      <c r="AT306" s="209" t="s">
        <v>115</v>
      </c>
      <c r="AU306" s="209" t="s">
        <v>79</v>
      </c>
      <c r="AY306" s="18" t="s">
        <v>113</v>
      </c>
      <c r="BE306" s="210">
        <f>IF(N306="základní",J306,0)</f>
        <v>0</v>
      </c>
      <c r="BF306" s="210">
        <f>IF(N306="snížená",J306,0)</f>
        <v>0</v>
      </c>
      <c r="BG306" s="210">
        <f>IF(N306="zákl. přenesená",J306,0)</f>
        <v>0</v>
      </c>
      <c r="BH306" s="210">
        <f>IF(N306="sníž. přenesená",J306,0)</f>
        <v>0</v>
      </c>
      <c r="BI306" s="210">
        <f>IF(N306="nulová",J306,0)</f>
        <v>0</v>
      </c>
      <c r="BJ306" s="18" t="s">
        <v>77</v>
      </c>
      <c r="BK306" s="210">
        <f>ROUND(I306*H306,2)</f>
        <v>0</v>
      </c>
      <c r="BL306" s="18" t="s">
        <v>120</v>
      </c>
      <c r="BM306" s="209" t="s">
        <v>443</v>
      </c>
    </row>
    <row r="307" s="2" customFormat="1">
      <c r="A307" s="39"/>
      <c r="B307" s="40"/>
      <c r="C307" s="41"/>
      <c r="D307" s="211" t="s">
        <v>122</v>
      </c>
      <c r="E307" s="41"/>
      <c r="F307" s="212" t="s">
        <v>444</v>
      </c>
      <c r="G307" s="41"/>
      <c r="H307" s="41"/>
      <c r="I307" s="213"/>
      <c r="J307" s="41"/>
      <c r="K307" s="41"/>
      <c r="L307" s="45"/>
      <c r="M307" s="214"/>
      <c r="N307" s="215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122</v>
      </c>
      <c r="AU307" s="18" t="s">
        <v>79</v>
      </c>
    </row>
    <row r="308" s="2" customFormat="1">
      <c r="A308" s="39"/>
      <c r="B308" s="40"/>
      <c r="C308" s="41"/>
      <c r="D308" s="216" t="s">
        <v>124</v>
      </c>
      <c r="E308" s="41"/>
      <c r="F308" s="217" t="s">
        <v>445</v>
      </c>
      <c r="G308" s="41"/>
      <c r="H308" s="41"/>
      <c r="I308" s="213"/>
      <c r="J308" s="41"/>
      <c r="K308" s="41"/>
      <c r="L308" s="45"/>
      <c r="M308" s="214"/>
      <c r="N308" s="21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124</v>
      </c>
      <c r="AU308" s="18" t="s">
        <v>79</v>
      </c>
    </row>
    <row r="309" s="2" customFormat="1" ht="16.5" customHeight="1">
      <c r="A309" s="39"/>
      <c r="B309" s="40"/>
      <c r="C309" s="198" t="s">
        <v>446</v>
      </c>
      <c r="D309" s="198" t="s">
        <v>115</v>
      </c>
      <c r="E309" s="199" t="s">
        <v>447</v>
      </c>
      <c r="F309" s="200" t="s">
        <v>448</v>
      </c>
      <c r="G309" s="201" t="s">
        <v>214</v>
      </c>
      <c r="H309" s="202">
        <v>207.5</v>
      </c>
      <c r="I309" s="203"/>
      <c r="J309" s="204">
        <f>ROUND(I309*H309,2)</f>
        <v>0</v>
      </c>
      <c r="K309" s="200" t="s">
        <v>119</v>
      </c>
      <c r="L309" s="45"/>
      <c r="M309" s="205" t="s">
        <v>19</v>
      </c>
      <c r="N309" s="206" t="s">
        <v>43</v>
      </c>
      <c r="O309" s="85"/>
      <c r="P309" s="207">
        <f>O309*H309</f>
        <v>0</v>
      </c>
      <c r="Q309" s="207">
        <v>0</v>
      </c>
      <c r="R309" s="207">
        <f>Q309*H309</f>
        <v>0</v>
      </c>
      <c r="S309" s="207">
        <v>0</v>
      </c>
      <c r="T309" s="20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09" t="s">
        <v>120</v>
      </c>
      <c r="AT309" s="209" t="s">
        <v>115</v>
      </c>
      <c r="AU309" s="209" t="s">
        <v>79</v>
      </c>
      <c r="AY309" s="18" t="s">
        <v>113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8" t="s">
        <v>77</v>
      </c>
      <c r="BK309" s="210">
        <f>ROUND(I309*H309,2)</f>
        <v>0</v>
      </c>
      <c r="BL309" s="18" t="s">
        <v>120</v>
      </c>
      <c r="BM309" s="209" t="s">
        <v>449</v>
      </c>
    </row>
    <row r="310" s="2" customFormat="1">
      <c r="A310" s="39"/>
      <c r="B310" s="40"/>
      <c r="C310" s="41"/>
      <c r="D310" s="211" t="s">
        <v>122</v>
      </c>
      <c r="E310" s="41"/>
      <c r="F310" s="212" t="s">
        <v>450</v>
      </c>
      <c r="G310" s="41"/>
      <c r="H310" s="41"/>
      <c r="I310" s="213"/>
      <c r="J310" s="41"/>
      <c r="K310" s="41"/>
      <c r="L310" s="45"/>
      <c r="M310" s="214"/>
      <c r="N310" s="215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122</v>
      </c>
      <c r="AU310" s="18" t="s">
        <v>79</v>
      </c>
    </row>
    <row r="311" s="2" customFormat="1">
      <c r="A311" s="39"/>
      <c r="B311" s="40"/>
      <c r="C311" s="41"/>
      <c r="D311" s="216" t="s">
        <v>124</v>
      </c>
      <c r="E311" s="41"/>
      <c r="F311" s="217" t="s">
        <v>451</v>
      </c>
      <c r="G311" s="41"/>
      <c r="H311" s="41"/>
      <c r="I311" s="213"/>
      <c r="J311" s="41"/>
      <c r="K311" s="41"/>
      <c r="L311" s="45"/>
      <c r="M311" s="214"/>
      <c r="N311" s="215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124</v>
      </c>
      <c r="AU311" s="18" t="s">
        <v>79</v>
      </c>
    </row>
    <row r="312" s="13" customFormat="1">
      <c r="A312" s="13"/>
      <c r="B312" s="218"/>
      <c r="C312" s="219"/>
      <c r="D312" s="211" t="s">
        <v>126</v>
      </c>
      <c r="E312" s="220" t="s">
        <v>19</v>
      </c>
      <c r="F312" s="221" t="s">
        <v>452</v>
      </c>
      <c r="G312" s="219"/>
      <c r="H312" s="220" t="s">
        <v>19</v>
      </c>
      <c r="I312" s="222"/>
      <c r="J312" s="219"/>
      <c r="K312" s="219"/>
      <c r="L312" s="223"/>
      <c r="M312" s="224"/>
      <c r="N312" s="225"/>
      <c r="O312" s="225"/>
      <c r="P312" s="225"/>
      <c r="Q312" s="225"/>
      <c r="R312" s="225"/>
      <c r="S312" s="225"/>
      <c r="T312" s="22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7" t="s">
        <v>126</v>
      </c>
      <c r="AU312" s="227" t="s">
        <v>79</v>
      </c>
      <c r="AV312" s="13" t="s">
        <v>77</v>
      </c>
      <c r="AW312" s="13" t="s">
        <v>33</v>
      </c>
      <c r="AX312" s="13" t="s">
        <v>72</v>
      </c>
      <c r="AY312" s="227" t="s">
        <v>113</v>
      </c>
    </row>
    <row r="313" s="14" customFormat="1">
      <c r="A313" s="14"/>
      <c r="B313" s="228"/>
      <c r="C313" s="229"/>
      <c r="D313" s="211" t="s">
        <v>126</v>
      </c>
      <c r="E313" s="230" t="s">
        <v>19</v>
      </c>
      <c r="F313" s="231" t="s">
        <v>453</v>
      </c>
      <c r="G313" s="229"/>
      <c r="H313" s="232">
        <v>207.5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38" t="s">
        <v>126</v>
      </c>
      <c r="AU313" s="238" t="s">
        <v>79</v>
      </c>
      <c r="AV313" s="14" t="s">
        <v>79</v>
      </c>
      <c r="AW313" s="14" t="s">
        <v>33</v>
      </c>
      <c r="AX313" s="14" t="s">
        <v>77</v>
      </c>
      <c r="AY313" s="238" t="s">
        <v>113</v>
      </c>
    </row>
    <row r="314" s="2" customFormat="1" ht="24.15" customHeight="1">
      <c r="A314" s="39"/>
      <c r="B314" s="40"/>
      <c r="C314" s="198" t="s">
        <v>454</v>
      </c>
      <c r="D314" s="198" t="s">
        <v>115</v>
      </c>
      <c r="E314" s="199" t="s">
        <v>455</v>
      </c>
      <c r="F314" s="200" t="s">
        <v>456</v>
      </c>
      <c r="G314" s="201" t="s">
        <v>214</v>
      </c>
      <c r="H314" s="202">
        <v>7.375</v>
      </c>
      <c r="I314" s="203"/>
      <c r="J314" s="204">
        <f>ROUND(I314*H314,2)</f>
        <v>0</v>
      </c>
      <c r="K314" s="200" t="s">
        <v>119</v>
      </c>
      <c r="L314" s="45"/>
      <c r="M314" s="205" t="s">
        <v>19</v>
      </c>
      <c r="N314" s="206" t="s">
        <v>43</v>
      </c>
      <c r="O314" s="85"/>
      <c r="P314" s="207">
        <f>O314*H314</f>
        <v>0</v>
      </c>
      <c r="Q314" s="207">
        <v>0</v>
      </c>
      <c r="R314" s="207">
        <f>Q314*H314</f>
        <v>0</v>
      </c>
      <c r="S314" s="207">
        <v>0</v>
      </c>
      <c r="T314" s="20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09" t="s">
        <v>120</v>
      </c>
      <c r="AT314" s="209" t="s">
        <v>115</v>
      </c>
      <c r="AU314" s="209" t="s">
        <v>79</v>
      </c>
      <c r="AY314" s="18" t="s">
        <v>113</v>
      </c>
      <c r="BE314" s="210">
        <f>IF(N314="základní",J314,0)</f>
        <v>0</v>
      </c>
      <c r="BF314" s="210">
        <f>IF(N314="snížená",J314,0)</f>
        <v>0</v>
      </c>
      <c r="BG314" s="210">
        <f>IF(N314="zákl. přenesená",J314,0)</f>
        <v>0</v>
      </c>
      <c r="BH314" s="210">
        <f>IF(N314="sníž. přenesená",J314,0)</f>
        <v>0</v>
      </c>
      <c r="BI314" s="210">
        <f>IF(N314="nulová",J314,0)</f>
        <v>0</v>
      </c>
      <c r="BJ314" s="18" t="s">
        <v>77</v>
      </c>
      <c r="BK314" s="210">
        <f>ROUND(I314*H314,2)</f>
        <v>0</v>
      </c>
      <c r="BL314" s="18" t="s">
        <v>120</v>
      </c>
      <c r="BM314" s="209" t="s">
        <v>457</v>
      </c>
    </row>
    <row r="315" s="2" customFormat="1">
      <c r="A315" s="39"/>
      <c r="B315" s="40"/>
      <c r="C315" s="41"/>
      <c r="D315" s="211" t="s">
        <v>122</v>
      </c>
      <c r="E315" s="41"/>
      <c r="F315" s="212" t="s">
        <v>458</v>
      </c>
      <c r="G315" s="41"/>
      <c r="H315" s="41"/>
      <c r="I315" s="213"/>
      <c r="J315" s="41"/>
      <c r="K315" s="41"/>
      <c r="L315" s="45"/>
      <c r="M315" s="214"/>
      <c r="N315" s="215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122</v>
      </c>
      <c r="AU315" s="18" t="s">
        <v>79</v>
      </c>
    </row>
    <row r="316" s="2" customFormat="1">
      <c r="A316" s="39"/>
      <c r="B316" s="40"/>
      <c r="C316" s="41"/>
      <c r="D316" s="216" t="s">
        <v>124</v>
      </c>
      <c r="E316" s="41"/>
      <c r="F316" s="217" t="s">
        <v>459</v>
      </c>
      <c r="G316" s="41"/>
      <c r="H316" s="41"/>
      <c r="I316" s="213"/>
      <c r="J316" s="41"/>
      <c r="K316" s="41"/>
      <c r="L316" s="45"/>
      <c r="M316" s="214"/>
      <c r="N316" s="215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124</v>
      </c>
      <c r="AU316" s="18" t="s">
        <v>79</v>
      </c>
    </row>
    <row r="317" s="13" customFormat="1">
      <c r="A317" s="13"/>
      <c r="B317" s="218"/>
      <c r="C317" s="219"/>
      <c r="D317" s="211" t="s">
        <v>126</v>
      </c>
      <c r="E317" s="220" t="s">
        <v>19</v>
      </c>
      <c r="F317" s="221" t="s">
        <v>460</v>
      </c>
      <c r="G317" s="219"/>
      <c r="H317" s="220" t="s">
        <v>19</v>
      </c>
      <c r="I317" s="222"/>
      <c r="J317" s="219"/>
      <c r="K317" s="219"/>
      <c r="L317" s="223"/>
      <c r="M317" s="224"/>
      <c r="N317" s="225"/>
      <c r="O317" s="225"/>
      <c r="P317" s="225"/>
      <c r="Q317" s="225"/>
      <c r="R317" s="225"/>
      <c r="S317" s="225"/>
      <c r="T317" s="22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7" t="s">
        <v>126</v>
      </c>
      <c r="AU317" s="227" t="s">
        <v>79</v>
      </c>
      <c r="AV317" s="13" t="s">
        <v>77</v>
      </c>
      <c r="AW317" s="13" t="s">
        <v>33</v>
      </c>
      <c r="AX317" s="13" t="s">
        <v>72</v>
      </c>
      <c r="AY317" s="227" t="s">
        <v>113</v>
      </c>
    </row>
    <row r="318" s="14" customFormat="1">
      <c r="A318" s="14"/>
      <c r="B318" s="228"/>
      <c r="C318" s="229"/>
      <c r="D318" s="211" t="s">
        <v>126</v>
      </c>
      <c r="E318" s="230" t="s">
        <v>19</v>
      </c>
      <c r="F318" s="231" t="s">
        <v>461</v>
      </c>
      <c r="G318" s="229"/>
      <c r="H318" s="232">
        <v>7.375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38" t="s">
        <v>126</v>
      </c>
      <c r="AU318" s="238" t="s">
        <v>79</v>
      </c>
      <c r="AV318" s="14" t="s">
        <v>79</v>
      </c>
      <c r="AW318" s="14" t="s">
        <v>33</v>
      </c>
      <c r="AX318" s="14" t="s">
        <v>77</v>
      </c>
      <c r="AY318" s="238" t="s">
        <v>113</v>
      </c>
    </row>
    <row r="319" s="2" customFormat="1" ht="24.15" customHeight="1">
      <c r="A319" s="39"/>
      <c r="B319" s="40"/>
      <c r="C319" s="198" t="s">
        <v>462</v>
      </c>
      <c r="D319" s="198" t="s">
        <v>115</v>
      </c>
      <c r="E319" s="199" t="s">
        <v>463</v>
      </c>
      <c r="F319" s="200" t="s">
        <v>464</v>
      </c>
      <c r="G319" s="201" t="s">
        <v>214</v>
      </c>
      <c r="H319" s="202">
        <v>7.875</v>
      </c>
      <c r="I319" s="203"/>
      <c r="J319" s="204">
        <f>ROUND(I319*H319,2)</f>
        <v>0</v>
      </c>
      <c r="K319" s="200" t="s">
        <v>119</v>
      </c>
      <c r="L319" s="45"/>
      <c r="M319" s="205" t="s">
        <v>19</v>
      </c>
      <c r="N319" s="206" t="s">
        <v>43</v>
      </c>
      <c r="O319" s="85"/>
      <c r="P319" s="207">
        <f>O319*H319</f>
        <v>0</v>
      </c>
      <c r="Q319" s="207">
        <v>0</v>
      </c>
      <c r="R319" s="207">
        <f>Q319*H319</f>
        <v>0</v>
      </c>
      <c r="S319" s="207">
        <v>0</v>
      </c>
      <c r="T319" s="20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9" t="s">
        <v>120</v>
      </c>
      <c r="AT319" s="209" t="s">
        <v>115</v>
      </c>
      <c r="AU319" s="209" t="s">
        <v>79</v>
      </c>
      <c r="AY319" s="18" t="s">
        <v>113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8" t="s">
        <v>77</v>
      </c>
      <c r="BK319" s="210">
        <f>ROUND(I319*H319,2)</f>
        <v>0</v>
      </c>
      <c r="BL319" s="18" t="s">
        <v>120</v>
      </c>
      <c r="BM319" s="209" t="s">
        <v>465</v>
      </c>
    </row>
    <row r="320" s="2" customFormat="1">
      <c r="A320" s="39"/>
      <c r="B320" s="40"/>
      <c r="C320" s="41"/>
      <c r="D320" s="211" t="s">
        <v>122</v>
      </c>
      <c r="E320" s="41"/>
      <c r="F320" s="212" t="s">
        <v>466</v>
      </c>
      <c r="G320" s="41"/>
      <c r="H320" s="41"/>
      <c r="I320" s="213"/>
      <c r="J320" s="41"/>
      <c r="K320" s="41"/>
      <c r="L320" s="45"/>
      <c r="M320" s="214"/>
      <c r="N320" s="215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122</v>
      </c>
      <c r="AU320" s="18" t="s">
        <v>79</v>
      </c>
    </row>
    <row r="321" s="2" customFormat="1">
      <c r="A321" s="39"/>
      <c r="B321" s="40"/>
      <c r="C321" s="41"/>
      <c r="D321" s="216" t="s">
        <v>124</v>
      </c>
      <c r="E321" s="41"/>
      <c r="F321" s="217" t="s">
        <v>467</v>
      </c>
      <c r="G321" s="41"/>
      <c r="H321" s="41"/>
      <c r="I321" s="213"/>
      <c r="J321" s="41"/>
      <c r="K321" s="41"/>
      <c r="L321" s="45"/>
      <c r="M321" s="214"/>
      <c r="N321" s="215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124</v>
      </c>
      <c r="AU321" s="18" t="s">
        <v>79</v>
      </c>
    </row>
    <row r="322" s="13" customFormat="1">
      <c r="A322" s="13"/>
      <c r="B322" s="218"/>
      <c r="C322" s="219"/>
      <c r="D322" s="211" t="s">
        <v>126</v>
      </c>
      <c r="E322" s="220" t="s">
        <v>19</v>
      </c>
      <c r="F322" s="221" t="s">
        <v>468</v>
      </c>
      <c r="G322" s="219"/>
      <c r="H322" s="220" t="s">
        <v>19</v>
      </c>
      <c r="I322" s="222"/>
      <c r="J322" s="219"/>
      <c r="K322" s="219"/>
      <c r="L322" s="223"/>
      <c r="M322" s="224"/>
      <c r="N322" s="225"/>
      <c r="O322" s="225"/>
      <c r="P322" s="225"/>
      <c r="Q322" s="225"/>
      <c r="R322" s="225"/>
      <c r="S322" s="225"/>
      <c r="T322" s="22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7" t="s">
        <v>126</v>
      </c>
      <c r="AU322" s="227" t="s">
        <v>79</v>
      </c>
      <c r="AV322" s="13" t="s">
        <v>77</v>
      </c>
      <c r="AW322" s="13" t="s">
        <v>33</v>
      </c>
      <c r="AX322" s="13" t="s">
        <v>72</v>
      </c>
      <c r="AY322" s="227" t="s">
        <v>113</v>
      </c>
    </row>
    <row r="323" s="14" customFormat="1">
      <c r="A323" s="14"/>
      <c r="B323" s="228"/>
      <c r="C323" s="229"/>
      <c r="D323" s="211" t="s">
        <v>126</v>
      </c>
      <c r="E323" s="230" t="s">
        <v>19</v>
      </c>
      <c r="F323" s="231" t="s">
        <v>469</v>
      </c>
      <c r="G323" s="229"/>
      <c r="H323" s="232">
        <v>7.875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38" t="s">
        <v>126</v>
      </c>
      <c r="AU323" s="238" t="s">
        <v>79</v>
      </c>
      <c r="AV323" s="14" t="s">
        <v>79</v>
      </c>
      <c r="AW323" s="14" t="s">
        <v>33</v>
      </c>
      <c r="AX323" s="14" t="s">
        <v>77</v>
      </c>
      <c r="AY323" s="238" t="s">
        <v>113</v>
      </c>
    </row>
    <row r="324" s="2" customFormat="1" ht="24.15" customHeight="1">
      <c r="A324" s="39"/>
      <c r="B324" s="40"/>
      <c r="C324" s="198" t="s">
        <v>470</v>
      </c>
      <c r="D324" s="198" t="s">
        <v>115</v>
      </c>
      <c r="E324" s="199" t="s">
        <v>471</v>
      </c>
      <c r="F324" s="200" t="s">
        <v>472</v>
      </c>
      <c r="G324" s="201" t="s">
        <v>214</v>
      </c>
      <c r="H324" s="202">
        <v>5.5</v>
      </c>
      <c r="I324" s="203"/>
      <c r="J324" s="204">
        <f>ROUND(I324*H324,2)</f>
        <v>0</v>
      </c>
      <c r="K324" s="200" t="s">
        <v>119</v>
      </c>
      <c r="L324" s="45"/>
      <c r="M324" s="205" t="s">
        <v>19</v>
      </c>
      <c r="N324" s="206" t="s">
        <v>43</v>
      </c>
      <c r="O324" s="85"/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09" t="s">
        <v>120</v>
      </c>
      <c r="AT324" s="209" t="s">
        <v>115</v>
      </c>
      <c r="AU324" s="209" t="s">
        <v>79</v>
      </c>
      <c r="AY324" s="18" t="s">
        <v>113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8" t="s">
        <v>77</v>
      </c>
      <c r="BK324" s="210">
        <f>ROUND(I324*H324,2)</f>
        <v>0</v>
      </c>
      <c r="BL324" s="18" t="s">
        <v>120</v>
      </c>
      <c r="BM324" s="209" t="s">
        <v>473</v>
      </c>
    </row>
    <row r="325" s="2" customFormat="1">
      <c r="A325" s="39"/>
      <c r="B325" s="40"/>
      <c r="C325" s="41"/>
      <c r="D325" s="211" t="s">
        <v>122</v>
      </c>
      <c r="E325" s="41"/>
      <c r="F325" s="212" t="s">
        <v>472</v>
      </c>
      <c r="G325" s="41"/>
      <c r="H325" s="41"/>
      <c r="I325" s="213"/>
      <c r="J325" s="41"/>
      <c r="K325" s="41"/>
      <c r="L325" s="45"/>
      <c r="M325" s="214"/>
      <c r="N325" s="215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122</v>
      </c>
      <c r="AU325" s="18" t="s">
        <v>79</v>
      </c>
    </row>
    <row r="326" s="2" customFormat="1">
      <c r="A326" s="39"/>
      <c r="B326" s="40"/>
      <c r="C326" s="41"/>
      <c r="D326" s="216" t="s">
        <v>124</v>
      </c>
      <c r="E326" s="41"/>
      <c r="F326" s="217" t="s">
        <v>474</v>
      </c>
      <c r="G326" s="41"/>
      <c r="H326" s="41"/>
      <c r="I326" s="213"/>
      <c r="J326" s="41"/>
      <c r="K326" s="41"/>
      <c r="L326" s="45"/>
      <c r="M326" s="214"/>
      <c r="N326" s="215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124</v>
      </c>
      <c r="AU326" s="18" t="s">
        <v>79</v>
      </c>
    </row>
    <row r="327" s="13" customFormat="1">
      <c r="A327" s="13"/>
      <c r="B327" s="218"/>
      <c r="C327" s="219"/>
      <c r="D327" s="211" t="s">
        <v>126</v>
      </c>
      <c r="E327" s="220" t="s">
        <v>19</v>
      </c>
      <c r="F327" s="221" t="s">
        <v>475</v>
      </c>
      <c r="G327" s="219"/>
      <c r="H327" s="220" t="s">
        <v>19</v>
      </c>
      <c r="I327" s="222"/>
      <c r="J327" s="219"/>
      <c r="K327" s="219"/>
      <c r="L327" s="223"/>
      <c r="M327" s="224"/>
      <c r="N327" s="225"/>
      <c r="O327" s="225"/>
      <c r="P327" s="225"/>
      <c r="Q327" s="225"/>
      <c r="R327" s="225"/>
      <c r="S327" s="225"/>
      <c r="T327" s="22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7" t="s">
        <v>126</v>
      </c>
      <c r="AU327" s="227" t="s">
        <v>79</v>
      </c>
      <c r="AV327" s="13" t="s">
        <v>77</v>
      </c>
      <c r="AW327" s="13" t="s">
        <v>33</v>
      </c>
      <c r="AX327" s="13" t="s">
        <v>72</v>
      </c>
      <c r="AY327" s="227" t="s">
        <v>113</v>
      </c>
    </row>
    <row r="328" s="14" customFormat="1">
      <c r="A328" s="14"/>
      <c r="B328" s="228"/>
      <c r="C328" s="229"/>
      <c r="D328" s="211" t="s">
        <v>126</v>
      </c>
      <c r="E328" s="230" t="s">
        <v>19</v>
      </c>
      <c r="F328" s="231" t="s">
        <v>476</v>
      </c>
      <c r="G328" s="229"/>
      <c r="H328" s="232">
        <v>5.5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38" t="s">
        <v>126</v>
      </c>
      <c r="AU328" s="238" t="s">
        <v>79</v>
      </c>
      <c r="AV328" s="14" t="s">
        <v>79</v>
      </c>
      <c r="AW328" s="14" t="s">
        <v>33</v>
      </c>
      <c r="AX328" s="14" t="s">
        <v>77</v>
      </c>
      <c r="AY328" s="238" t="s">
        <v>113</v>
      </c>
    </row>
    <row r="329" s="12" customFormat="1" ht="22.8" customHeight="1">
      <c r="A329" s="12"/>
      <c r="B329" s="182"/>
      <c r="C329" s="183"/>
      <c r="D329" s="184" t="s">
        <v>71</v>
      </c>
      <c r="E329" s="196" t="s">
        <v>477</v>
      </c>
      <c r="F329" s="196" t="s">
        <v>478</v>
      </c>
      <c r="G329" s="183"/>
      <c r="H329" s="183"/>
      <c r="I329" s="186"/>
      <c r="J329" s="197">
        <f>BK329</f>
        <v>0</v>
      </c>
      <c r="K329" s="183"/>
      <c r="L329" s="188"/>
      <c r="M329" s="189"/>
      <c r="N329" s="190"/>
      <c r="O329" s="190"/>
      <c r="P329" s="191">
        <f>SUM(P330:P334)</f>
        <v>0</v>
      </c>
      <c r="Q329" s="190"/>
      <c r="R329" s="191">
        <f>SUM(R330:R334)</f>
        <v>0</v>
      </c>
      <c r="S329" s="190"/>
      <c r="T329" s="192">
        <f>SUM(T330:T334)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193" t="s">
        <v>77</v>
      </c>
      <c r="AT329" s="194" t="s">
        <v>71</v>
      </c>
      <c r="AU329" s="194" t="s">
        <v>77</v>
      </c>
      <c r="AY329" s="193" t="s">
        <v>113</v>
      </c>
      <c r="BK329" s="195">
        <f>SUM(BK330:BK334)</f>
        <v>0</v>
      </c>
    </row>
    <row r="330" s="2" customFormat="1" ht="16.5" customHeight="1">
      <c r="A330" s="39"/>
      <c r="B330" s="40"/>
      <c r="C330" s="198" t="s">
        <v>479</v>
      </c>
      <c r="D330" s="198" t="s">
        <v>115</v>
      </c>
      <c r="E330" s="199" t="s">
        <v>480</v>
      </c>
      <c r="F330" s="200" t="s">
        <v>481</v>
      </c>
      <c r="G330" s="201" t="s">
        <v>118</v>
      </c>
      <c r="H330" s="202">
        <v>17</v>
      </c>
      <c r="I330" s="203"/>
      <c r="J330" s="204">
        <f>ROUND(I330*H330,2)</f>
        <v>0</v>
      </c>
      <c r="K330" s="200" t="s">
        <v>119</v>
      </c>
      <c r="L330" s="45"/>
      <c r="M330" s="205" t="s">
        <v>19</v>
      </c>
      <c r="N330" s="206" t="s">
        <v>43</v>
      </c>
      <c r="O330" s="85"/>
      <c r="P330" s="207">
        <f>O330*H330</f>
        <v>0</v>
      </c>
      <c r="Q330" s="207">
        <v>0</v>
      </c>
      <c r="R330" s="207">
        <f>Q330*H330</f>
        <v>0</v>
      </c>
      <c r="S330" s="207">
        <v>0</v>
      </c>
      <c r="T330" s="20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09" t="s">
        <v>120</v>
      </c>
      <c r="AT330" s="209" t="s">
        <v>115</v>
      </c>
      <c r="AU330" s="209" t="s">
        <v>79</v>
      </c>
      <c r="AY330" s="18" t="s">
        <v>113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8" t="s">
        <v>77</v>
      </c>
      <c r="BK330" s="210">
        <f>ROUND(I330*H330,2)</f>
        <v>0</v>
      </c>
      <c r="BL330" s="18" t="s">
        <v>120</v>
      </c>
      <c r="BM330" s="209" t="s">
        <v>482</v>
      </c>
    </row>
    <row r="331" s="2" customFormat="1">
      <c r="A331" s="39"/>
      <c r="B331" s="40"/>
      <c r="C331" s="41"/>
      <c r="D331" s="211" t="s">
        <v>122</v>
      </c>
      <c r="E331" s="41"/>
      <c r="F331" s="212" t="s">
        <v>483</v>
      </c>
      <c r="G331" s="41"/>
      <c r="H331" s="41"/>
      <c r="I331" s="213"/>
      <c r="J331" s="41"/>
      <c r="K331" s="41"/>
      <c r="L331" s="45"/>
      <c r="M331" s="214"/>
      <c r="N331" s="215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122</v>
      </c>
      <c r="AU331" s="18" t="s">
        <v>79</v>
      </c>
    </row>
    <row r="332" s="2" customFormat="1">
      <c r="A332" s="39"/>
      <c r="B332" s="40"/>
      <c r="C332" s="41"/>
      <c r="D332" s="216" t="s">
        <v>124</v>
      </c>
      <c r="E332" s="41"/>
      <c r="F332" s="217" t="s">
        <v>484</v>
      </c>
      <c r="G332" s="41"/>
      <c r="H332" s="41"/>
      <c r="I332" s="213"/>
      <c r="J332" s="41"/>
      <c r="K332" s="41"/>
      <c r="L332" s="45"/>
      <c r="M332" s="214"/>
      <c r="N332" s="215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124</v>
      </c>
      <c r="AU332" s="18" t="s">
        <v>79</v>
      </c>
    </row>
    <row r="333" s="13" customFormat="1">
      <c r="A333" s="13"/>
      <c r="B333" s="218"/>
      <c r="C333" s="219"/>
      <c r="D333" s="211" t="s">
        <v>126</v>
      </c>
      <c r="E333" s="220" t="s">
        <v>19</v>
      </c>
      <c r="F333" s="221" t="s">
        <v>255</v>
      </c>
      <c r="G333" s="219"/>
      <c r="H333" s="220" t="s">
        <v>19</v>
      </c>
      <c r="I333" s="222"/>
      <c r="J333" s="219"/>
      <c r="K333" s="219"/>
      <c r="L333" s="223"/>
      <c r="M333" s="224"/>
      <c r="N333" s="225"/>
      <c r="O333" s="225"/>
      <c r="P333" s="225"/>
      <c r="Q333" s="225"/>
      <c r="R333" s="225"/>
      <c r="S333" s="225"/>
      <c r="T333" s="22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27" t="s">
        <v>126</v>
      </c>
      <c r="AU333" s="227" t="s">
        <v>79</v>
      </c>
      <c r="AV333" s="13" t="s">
        <v>77</v>
      </c>
      <c r="AW333" s="13" t="s">
        <v>33</v>
      </c>
      <c r="AX333" s="13" t="s">
        <v>72</v>
      </c>
      <c r="AY333" s="227" t="s">
        <v>113</v>
      </c>
    </row>
    <row r="334" s="14" customFormat="1">
      <c r="A334" s="14"/>
      <c r="B334" s="228"/>
      <c r="C334" s="229"/>
      <c r="D334" s="211" t="s">
        <v>126</v>
      </c>
      <c r="E334" s="230" t="s">
        <v>19</v>
      </c>
      <c r="F334" s="231" t="s">
        <v>128</v>
      </c>
      <c r="G334" s="229"/>
      <c r="H334" s="232">
        <v>17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38" t="s">
        <v>126</v>
      </c>
      <c r="AU334" s="238" t="s">
        <v>79</v>
      </c>
      <c r="AV334" s="14" t="s">
        <v>79</v>
      </c>
      <c r="AW334" s="14" t="s">
        <v>33</v>
      </c>
      <c r="AX334" s="14" t="s">
        <v>77</v>
      </c>
      <c r="AY334" s="238" t="s">
        <v>113</v>
      </c>
    </row>
    <row r="335" s="12" customFormat="1" ht="25.92" customHeight="1">
      <c r="A335" s="12"/>
      <c r="B335" s="182"/>
      <c r="C335" s="183"/>
      <c r="D335" s="184" t="s">
        <v>71</v>
      </c>
      <c r="E335" s="185" t="s">
        <v>485</v>
      </c>
      <c r="F335" s="185" t="s">
        <v>486</v>
      </c>
      <c r="G335" s="183"/>
      <c r="H335" s="183"/>
      <c r="I335" s="186"/>
      <c r="J335" s="187">
        <f>BK335</f>
        <v>0</v>
      </c>
      <c r="K335" s="183"/>
      <c r="L335" s="188"/>
      <c r="M335" s="189"/>
      <c r="N335" s="190"/>
      <c r="O335" s="190"/>
      <c r="P335" s="191">
        <f>P336+P350</f>
        <v>0</v>
      </c>
      <c r="Q335" s="190"/>
      <c r="R335" s="191">
        <f>R336+R350</f>
        <v>0</v>
      </c>
      <c r="S335" s="190"/>
      <c r="T335" s="192">
        <f>T336+T350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193" t="s">
        <v>155</v>
      </c>
      <c r="AT335" s="194" t="s">
        <v>71</v>
      </c>
      <c r="AU335" s="194" t="s">
        <v>72</v>
      </c>
      <c r="AY335" s="193" t="s">
        <v>113</v>
      </c>
      <c r="BK335" s="195">
        <f>BK336+BK350</f>
        <v>0</v>
      </c>
    </row>
    <row r="336" s="12" customFormat="1" ht="22.8" customHeight="1">
      <c r="A336" s="12"/>
      <c r="B336" s="182"/>
      <c r="C336" s="183"/>
      <c r="D336" s="184" t="s">
        <v>71</v>
      </c>
      <c r="E336" s="196" t="s">
        <v>487</v>
      </c>
      <c r="F336" s="196" t="s">
        <v>488</v>
      </c>
      <c r="G336" s="183"/>
      <c r="H336" s="183"/>
      <c r="I336" s="186"/>
      <c r="J336" s="197">
        <f>BK336</f>
        <v>0</v>
      </c>
      <c r="K336" s="183"/>
      <c r="L336" s="188"/>
      <c r="M336" s="189"/>
      <c r="N336" s="190"/>
      <c r="O336" s="190"/>
      <c r="P336" s="191">
        <f>SUM(P337:P349)</f>
        <v>0</v>
      </c>
      <c r="Q336" s="190"/>
      <c r="R336" s="191">
        <f>SUM(R337:R349)</f>
        <v>0</v>
      </c>
      <c r="S336" s="190"/>
      <c r="T336" s="192">
        <f>SUM(T337:T349)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193" t="s">
        <v>155</v>
      </c>
      <c r="AT336" s="194" t="s">
        <v>71</v>
      </c>
      <c r="AU336" s="194" t="s">
        <v>77</v>
      </c>
      <c r="AY336" s="193" t="s">
        <v>113</v>
      </c>
      <c r="BK336" s="195">
        <f>SUM(BK337:BK349)</f>
        <v>0</v>
      </c>
    </row>
    <row r="337" s="2" customFormat="1" ht="24.15" customHeight="1">
      <c r="A337" s="39"/>
      <c r="B337" s="40"/>
      <c r="C337" s="198" t="s">
        <v>489</v>
      </c>
      <c r="D337" s="198" t="s">
        <v>115</v>
      </c>
      <c r="E337" s="199" t="s">
        <v>490</v>
      </c>
      <c r="F337" s="200" t="s">
        <v>491</v>
      </c>
      <c r="G337" s="201" t="s">
        <v>492</v>
      </c>
      <c r="H337" s="202">
        <v>1</v>
      </c>
      <c r="I337" s="203"/>
      <c r="J337" s="204">
        <f>ROUND(I337*H337,2)</f>
        <v>0</v>
      </c>
      <c r="K337" s="200" t="s">
        <v>119</v>
      </c>
      <c r="L337" s="45"/>
      <c r="M337" s="205" t="s">
        <v>19</v>
      </c>
      <c r="N337" s="206" t="s">
        <v>43</v>
      </c>
      <c r="O337" s="85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09" t="s">
        <v>493</v>
      </c>
      <c r="AT337" s="209" t="s">
        <v>115</v>
      </c>
      <c r="AU337" s="209" t="s">
        <v>79</v>
      </c>
      <c r="AY337" s="18" t="s">
        <v>113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8" t="s">
        <v>77</v>
      </c>
      <c r="BK337" s="210">
        <f>ROUND(I337*H337,2)</f>
        <v>0</v>
      </c>
      <c r="BL337" s="18" t="s">
        <v>493</v>
      </c>
      <c r="BM337" s="209" t="s">
        <v>494</v>
      </c>
    </row>
    <row r="338" s="2" customFormat="1">
      <c r="A338" s="39"/>
      <c r="B338" s="40"/>
      <c r="C338" s="41"/>
      <c r="D338" s="211" t="s">
        <v>122</v>
      </c>
      <c r="E338" s="41"/>
      <c r="F338" s="212" t="s">
        <v>491</v>
      </c>
      <c r="G338" s="41"/>
      <c r="H338" s="41"/>
      <c r="I338" s="213"/>
      <c r="J338" s="41"/>
      <c r="K338" s="41"/>
      <c r="L338" s="45"/>
      <c r="M338" s="214"/>
      <c r="N338" s="215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122</v>
      </c>
      <c r="AU338" s="18" t="s">
        <v>79</v>
      </c>
    </row>
    <row r="339" s="2" customFormat="1">
      <c r="A339" s="39"/>
      <c r="B339" s="40"/>
      <c r="C339" s="41"/>
      <c r="D339" s="216" t="s">
        <v>124</v>
      </c>
      <c r="E339" s="41"/>
      <c r="F339" s="217" t="s">
        <v>495</v>
      </c>
      <c r="G339" s="41"/>
      <c r="H339" s="41"/>
      <c r="I339" s="213"/>
      <c r="J339" s="41"/>
      <c r="K339" s="41"/>
      <c r="L339" s="45"/>
      <c r="M339" s="214"/>
      <c r="N339" s="215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124</v>
      </c>
      <c r="AU339" s="18" t="s">
        <v>79</v>
      </c>
    </row>
    <row r="340" s="13" customFormat="1">
      <c r="A340" s="13"/>
      <c r="B340" s="218"/>
      <c r="C340" s="219"/>
      <c r="D340" s="211" t="s">
        <v>126</v>
      </c>
      <c r="E340" s="220" t="s">
        <v>19</v>
      </c>
      <c r="F340" s="221" t="s">
        <v>496</v>
      </c>
      <c r="G340" s="219"/>
      <c r="H340" s="220" t="s">
        <v>19</v>
      </c>
      <c r="I340" s="222"/>
      <c r="J340" s="219"/>
      <c r="K340" s="219"/>
      <c r="L340" s="223"/>
      <c r="M340" s="224"/>
      <c r="N340" s="225"/>
      <c r="O340" s="225"/>
      <c r="P340" s="225"/>
      <c r="Q340" s="225"/>
      <c r="R340" s="225"/>
      <c r="S340" s="225"/>
      <c r="T340" s="22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7" t="s">
        <v>126</v>
      </c>
      <c r="AU340" s="227" t="s">
        <v>79</v>
      </c>
      <c r="AV340" s="13" t="s">
        <v>77</v>
      </c>
      <c r="AW340" s="13" t="s">
        <v>33</v>
      </c>
      <c r="AX340" s="13" t="s">
        <v>72</v>
      </c>
      <c r="AY340" s="227" t="s">
        <v>113</v>
      </c>
    </row>
    <row r="341" s="14" customFormat="1">
      <c r="A341" s="14"/>
      <c r="B341" s="228"/>
      <c r="C341" s="229"/>
      <c r="D341" s="211" t="s">
        <v>126</v>
      </c>
      <c r="E341" s="230" t="s">
        <v>19</v>
      </c>
      <c r="F341" s="231" t="s">
        <v>77</v>
      </c>
      <c r="G341" s="229"/>
      <c r="H341" s="232">
        <v>1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38" t="s">
        <v>126</v>
      </c>
      <c r="AU341" s="238" t="s">
        <v>79</v>
      </c>
      <c r="AV341" s="14" t="s">
        <v>79</v>
      </c>
      <c r="AW341" s="14" t="s">
        <v>33</v>
      </c>
      <c r="AX341" s="14" t="s">
        <v>77</v>
      </c>
      <c r="AY341" s="238" t="s">
        <v>113</v>
      </c>
    </row>
    <row r="342" s="2" customFormat="1" ht="24.15" customHeight="1">
      <c r="A342" s="39"/>
      <c r="B342" s="40"/>
      <c r="C342" s="198" t="s">
        <v>497</v>
      </c>
      <c r="D342" s="198" t="s">
        <v>115</v>
      </c>
      <c r="E342" s="199" t="s">
        <v>498</v>
      </c>
      <c r="F342" s="200" t="s">
        <v>499</v>
      </c>
      <c r="G342" s="201" t="s">
        <v>492</v>
      </c>
      <c r="H342" s="202">
        <v>1</v>
      </c>
      <c r="I342" s="203"/>
      <c r="J342" s="204">
        <f>ROUND(I342*H342,2)</f>
        <v>0</v>
      </c>
      <c r="K342" s="200" t="s">
        <v>500</v>
      </c>
      <c r="L342" s="45"/>
      <c r="M342" s="205" t="s">
        <v>19</v>
      </c>
      <c r="N342" s="206" t="s">
        <v>43</v>
      </c>
      <c r="O342" s="85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9" t="s">
        <v>493</v>
      </c>
      <c r="AT342" s="209" t="s">
        <v>115</v>
      </c>
      <c r="AU342" s="209" t="s">
        <v>79</v>
      </c>
      <c r="AY342" s="18" t="s">
        <v>113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8" t="s">
        <v>77</v>
      </c>
      <c r="BK342" s="210">
        <f>ROUND(I342*H342,2)</f>
        <v>0</v>
      </c>
      <c r="BL342" s="18" t="s">
        <v>493</v>
      </c>
      <c r="BM342" s="209" t="s">
        <v>501</v>
      </c>
    </row>
    <row r="343" s="2" customFormat="1">
      <c r="A343" s="39"/>
      <c r="B343" s="40"/>
      <c r="C343" s="41"/>
      <c r="D343" s="211" t="s">
        <v>122</v>
      </c>
      <c r="E343" s="41"/>
      <c r="F343" s="212" t="s">
        <v>499</v>
      </c>
      <c r="G343" s="41"/>
      <c r="H343" s="41"/>
      <c r="I343" s="213"/>
      <c r="J343" s="41"/>
      <c r="K343" s="41"/>
      <c r="L343" s="45"/>
      <c r="M343" s="214"/>
      <c r="N343" s="215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122</v>
      </c>
      <c r="AU343" s="18" t="s">
        <v>79</v>
      </c>
    </row>
    <row r="344" s="2" customFormat="1">
      <c r="A344" s="39"/>
      <c r="B344" s="40"/>
      <c r="C344" s="41"/>
      <c r="D344" s="216" t="s">
        <v>124</v>
      </c>
      <c r="E344" s="41"/>
      <c r="F344" s="217" t="s">
        <v>502</v>
      </c>
      <c r="G344" s="41"/>
      <c r="H344" s="41"/>
      <c r="I344" s="213"/>
      <c r="J344" s="41"/>
      <c r="K344" s="41"/>
      <c r="L344" s="45"/>
      <c r="M344" s="214"/>
      <c r="N344" s="215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124</v>
      </c>
      <c r="AU344" s="18" t="s">
        <v>79</v>
      </c>
    </row>
    <row r="345" s="2" customFormat="1">
      <c r="A345" s="39"/>
      <c r="B345" s="40"/>
      <c r="C345" s="41"/>
      <c r="D345" s="211" t="s">
        <v>503</v>
      </c>
      <c r="E345" s="41"/>
      <c r="F345" s="260" t="s">
        <v>504</v>
      </c>
      <c r="G345" s="41"/>
      <c r="H345" s="41"/>
      <c r="I345" s="213"/>
      <c r="J345" s="41"/>
      <c r="K345" s="41"/>
      <c r="L345" s="45"/>
      <c r="M345" s="214"/>
      <c r="N345" s="215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503</v>
      </c>
      <c r="AU345" s="18" t="s">
        <v>79</v>
      </c>
    </row>
    <row r="346" s="2" customFormat="1" ht="24.15" customHeight="1">
      <c r="A346" s="39"/>
      <c r="B346" s="40"/>
      <c r="C346" s="198" t="s">
        <v>505</v>
      </c>
      <c r="D346" s="198" t="s">
        <v>115</v>
      </c>
      <c r="E346" s="199" t="s">
        <v>506</v>
      </c>
      <c r="F346" s="200" t="s">
        <v>507</v>
      </c>
      <c r="G346" s="201" t="s">
        <v>492</v>
      </c>
      <c r="H346" s="202">
        <v>1</v>
      </c>
      <c r="I346" s="203"/>
      <c r="J346" s="204">
        <f>ROUND(I346*H346,2)</f>
        <v>0</v>
      </c>
      <c r="K346" s="200" t="s">
        <v>500</v>
      </c>
      <c r="L346" s="45"/>
      <c r="M346" s="205" t="s">
        <v>19</v>
      </c>
      <c r="N346" s="206" t="s">
        <v>43</v>
      </c>
      <c r="O346" s="85"/>
      <c r="P346" s="207">
        <f>O346*H346</f>
        <v>0</v>
      </c>
      <c r="Q346" s="207">
        <v>0</v>
      </c>
      <c r="R346" s="207">
        <f>Q346*H346</f>
        <v>0</v>
      </c>
      <c r="S346" s="207">
        <v>0</v>
      </c>
      <c r="T346" s="20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09" t="s">
        <v>493</v>
      </c>
      <c r="AT346" s="209" t="s">
        <v>115</v>
      </c>
      <c r="AU346" s="209" t="s">
        <v>79</v>
      </c>
      <c r="AY346" s="18" t="s">
        <v>113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18" t="s">
        <v>77</v>
      </c>
      <c r="BK346" s="210">
        <f>ROUND(I346*H346,2)</f>
        <v>0</v>
      </c>
      <c r="BL346" s="18" t="s">
        <v>493</v>
      </c>
      <c r="BM346" s="209" t="s">
        <v>508</v>
      </c>
    </row>
    <row r="347" s="2" customFormat="1">
      <c r="A347" s="39"/>
      <c r="B347" s="40"/>
      <c r="C347" s="41"/>
      <c r="D347" s="211" t="s">
        <v>122</v>
      </c>
      <c r="E347" s="41"/>
      <c r="F347" s="212" t="s">
        <v>507</v>
      </c>
      <c r="G347" s="41"/>
      <c r="H347" s="41"/>
      <c r="I347" s="213"/>
      <c r="J347" s="41"/>
      <c r="K347" s="41"/>
      <c r="L347" s="45"/>
      <c r="M347" s="214"/>
      <c r="N347" s="215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122</v>
      </c>
      <c r="AU347" s="18" t="s">
        <v>79</v>
      </c>
    </row>
    <row r="348" s="2" customFormat="1">
      <c r="A348" s="39"/>
      <c r="B348" s="40"/>
      <c r="C348" s="41"/>
      <c r="D348" s="216" t="s">
        <v>124</v>
      </c>
      <c r="E348" s="41"/>
      <c r="F348" s="217" t="s">
        <v>509</v>
      </c>
      <c r="G348" s="41"/>
      <c r="H348" s="41"/>
      <c r="I348" s="213"/>
      <c r="J348" s="41"/>
      <c r="K348" s="41"/>
      <c r="L348" s="45"/>
      <c r="M348" s="214"/>
      <c r="N348" s="215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124</v>
      </c>
      <c r="AU348" s="18" t="s">
        <v>79</v>
      </c>
    </row>
    <row r="349" s="2" customFormat="1">
      <c r="A349" s="39"/>
      <c r="B349" s="40"/>
      <c r="C349" s="41"/>
      <c r="D349" s="211" t="s">
        <v>503</v>
      </c>
      <c r="E349" s="41"/>
      <c r="F349" s="260" t="s">
        <v>510</v>
      </c>
      <c r="G349" s="41"/>
      <c r="H349" s="41"/>
      <c r="I349" s="213"/>
      <c r="J349" s="41"/>
      <c r="K349" s="41"/>
      <c r="L349" s="45"/>
      <c r="M349" s="214"/>
      <c r="N349" s="215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503</v>
      </c>
      <c r="AU349" s="18" t="s">
        <v>79</v>
      </c>
    </row>
    <row r="350" s="12" customFormat="1" ht="22.8" customHeight="1">
      <c r="A350" s="12"/>
      <c r="B350" s="182"/>
      <c r="C350" s="183"/>
      <c r="D350" s="184" t="s">
        <v>71</v>
      </c>
      <c r="E350" s="196" t="s">
        <v>511</v>
      </c>
      <c r="F350" s="196" t="s">
        <v>512</v>
      </c>
      <c r="G350" s="183"/>
      <c r="H350" s="183"/>
      <c r="I350" s="186"/>
      <c r="J350" s="197">
        <f>BK350</f>
        <v>0</v>
      </c>
      <c r="K350" s="183"/>
      <c r="L350" s="188"/>
      <c r="M350" s="189"/>
      <c r="N350" s="190"/>
      <c r="O350" s="190"/>
      <c r="P350" s="191">
        <f>SUM(P351:P355)</f>
        <v>0</v>
      </c>
      <c r="Q350" s="190"/>
      <c r="R350" s="191">
        <f>SUM(R351:R355)</f>
        <v>0</v>
      </c>
      <c r="S350" s="190"/>
      <c r="T350" s="192">
        <f>SUM(T351:T355)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193" t="s">
        <v>155</v>
      </c>
      <c r="AT350" s="194" t="s">
        <v>71</v>
      </c>
      <c r="AU350" s="194" t="s">
        <v>77</v>
      </c>
      <c r="AY350" s="193" t="s">
        <v>113</v>
      </c>
      <c r="BK350" s="195">
        <f>SUM(BK351:BK355)</f>
        <v>0</v>
      </c>
    </row>
    <row r="351" s="2" customFormat="1" ht="24.15" customHeight="1">
      <c r="A351" s="39"/>
      <c r="B351" s="40"/>
      <c r="C351" s="198" t="s">
        <v>513</v>
      </c>
      <c r="D351" s="198" t="s">
        <v>115</v>
      </c>
      <c r="E351" s="199" t="s">
        <v>514</v>
      </c>
      <c r="F351" s="200" t="s">
        <v>515</v>
      </c>
      <c r="G351" s="201" t="s">
        <v>492</v>
      </c>
      <c r="H351" s="202">
        <v>1</v>
      </c>
      <c r="I351" s="203"/>
      <c r="J351" s="204">
        <f>ROUND(I351*H351,2)</f>
        <v>0</v>
      </c>
      <c r="K351" s="200" t="s">
        <v>119</v>
      </c>
      <c r="L351" s="45"/>
      <c r="M351" s="205" t="s">
        <v>19</v>
      </c>
      <c r="N351" s="206" t="s">
        <v>43</v>
      </c>
      <c r="O351" s="85"/>
      <c r="P351" s="207">
        <f>O351*H351</f>
        <v>0</v>
      </c>
      <c r="Q351" s="207">
        <v>0</v>
      </c>
      <c r="R351" s="207">
        <f>Q351*H351</f>
        <v>0</v>
      </c>
      <c r="S351" s="207">
        <v>0</v>
      </c>
      <c r="T351" s="20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09" t="s">
        <v>493</v>
      </c>
      <c r="AT351" s="209" t="s">
        <v>115</v>
      </c>
      <c r="AU351" s="209" t="s">
        <v>79</v>
      </c>
      <c r="AY351" s="18" t="s">
        <v>113</v>
      </c>
      <c r="BE351" s="210">
        <f>IF(N351="základní",J351,0)</f>
        <v>0</v>
      </c>
      <c r="BF351" s="210">
        <f>IF(N351="snížená",J351,0)</f>
        <v>0</v>
      </c>
      <c r="BG351" s="210">
        <f>IF(N351="zákl. přenesená",J351,0)</f>
        <v>0</v>
      </c>
      <c r="BH351" s="210">
        <f>IF(N351="sníž. přenesená",J351,0)</f>
        <v>0</v>
      </c>
      <c r="BI351" s="210">
        <f>IF(N351="nulová",J351,0)</f>
        <v>0</v>
      </c>
      <c r="BJ351" s="18" t="s">
        <v>77</v>
      </c>
      <c r="BK351" s="210">
        <f>ROUND(I351*H351,2)</f>
        <v>0</v>
      </c>
      <c r="BL351" s="18" t="s">
        <v>493</v>
      </c>
      <c r="BM351" s="209" t="s">
        <v>516</v>
      </c>
    </row>
    <row r="352" s="2" customFormat="1">
      <c r="A352" s="39"/>
      <c r="B352" s="40"/>
      <c r="C352" s="41"/>
      <c r="D352" s="211" t="s">
        <v>122</v>
      </c>
      <c r="E352" s="41"/>
      <c r="F352" s="212" t="s">
        <v>515</v>
      </c>
      <c r="G352" s="41"/>
      <c r="H352" s="41"/>
      <c r="I352" s="213"/>
      <c r="J352" s="41"/>
      <c r="K352" s="41"/>
      <c r="L352" s="45"/>
      <c r="M352" s="214"/>
      <c r="N352" s="215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122</v>
      </c>
      <c r="AU352" s="18" t="s">
        <v>79</v>
      </c>
    </row>
    <row r="353" s="2" customFormat="1">
      <c r="A353" s="39"/>
      <c r="B353" s="40"/>
      <c r="C353" s="41"/>
      <c r="D353" s="216" t="s">
        <v>124</v>
      </c>
      <c r="E353" s="41"/>
      <c r="F353" s="217" t="s">
        <v>517</v>
      </c>
      <c r="G353" s="41"/>
      <c r="H353" s="41"/>
      <c r="I353" s="213"/>
      <c r="J353" s="41"/>
      <c r="K353" s="41"/>
      <c r="L353" s="45"/>
      <c r="M353" s="214"/>
      <c r="N353" s="215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124</v>
      </c>
      <c r="AU353" s="18" t="s">
        <v>79</v>
      </c>
    </row>
    <row r="354" s="13" customFormat="1">
      <c r="A354" s="13"/>
      <c r="B354" s="218"/>
      <c r="C354" s="219"/>
      <c r="D354" s="211" t="s">
        <v>126</v>
      </c>
      <c r="E354" s="220" t="s">
        <v>19</v>
      </c>
      <c r="F354" s="221" t="s">
        <v>518</v>
      </c>
      <c r="G354" s="219"/>
      <c r="H354" s="220" t="s">
        <v>19</v>
      </c>
      <c r="I354" s="222"/>
      <c r="J354" s="219"/>
      <c r="K354" s="219"/>
      <c r="L354" s="223"/>
      <c r="M354" s="224"/>
      <c r="N354" s="225"/>
      <c r="O354" s="225"/>
      <c r="P354" s="225"/>
      <c r="Q354" s="225"/>
      <c r="R354" s="225"/>
      <c r="S354" s="225"/>
      <c r="T354" s="22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7" t="s">
        <v>126</v>
      </c>
      <c r="AU354" s="227" t="s">
        <v>79</v>
      </c>
      <c r="AV354" s="13" t="s">
        <v>77</v>
      </c>
      <c r="AW354" s="13" t="s">
        <v>33</v>
      </c>
      <c r="AX354" s="13" t="s">
        <v>72</v>
      </c>
      <c r="AY354" s="227" t="s">
        <v>113</v>
      </c>
    </row>
    <row r="355" s="14" customFormat="1">
      <c r="A355" s="14"/>
      <c r="B355" s="228"/>
      <c r="C355" s="229"/>
      <c r="D355" s="211" t="s">
        <v>126</v>
      </c>
      <c r="E355" s="230" t="s">
        <v>19</v>
      </c>
      <c r="F355" s="231" t="s">
        <v>77</v>
      </c>
      <c r="G355" s="229"/>
      <c r="H355" s="232">
        <v>1</v>
      </c>
      <c r="I355" s="233"/>
      <c r="J355" s="229"/>
      <c r="K355" s="229"/>
      <c r="L355" s="234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38" t="s">
        <v>126</v>
      </c>
      <c r="AU355" s="238" t="s">
        <v>79</v>
      </c>
      <c r="AV355" s="14" t="s">
        <v>79</v>
      </c>
      <c r="AW355" s="14" t="s">
        <v>33</v>
      </c>
      <c r="AX355" s="14" t="s">
        <v>77</v>
      </c>
      <c r="AY355" s="238" t="s">
        <v>113</v>
      </c>
    </row>
    <row r="356" s="2" customFormat="1" ht="6.96" customHeight="1">
      <c r="A356" s="39"/>
      <c r="B356" s="60"/>
      <c r="C356" s="61"/>
      <c r="D356" s="61"/>
      <c r="E356" s="61"/>
      <c r="F356" s="61"/>
      <c r="G356" s="61"/>
      <c r="H356" s="61"/>
      <c r="I356" s="61"/>
      <c r="J356" s="61"/>
      <c r="K356" s="61"/>
      <c r="L356" s="45"/>
      <c r="M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</sheetData>
  <sheetProtection sheet="1" autoFilter="0" formatColumns="0" formatRows="0" objects="1" scenarios="1" spinCount="100000" saltValue="mxDLl8gm70t933+ZFFpj8s7YxLp/jMgtoGl0mKsjaGphVDxb6z9ik1ys9RBxqRMIktCkhIpEl4BaENddyc1JhA==" hashValue="nay9obSinSTVIrszeDbNJS1p1YOmpIaHaLXjDKir9YjAj8H9xFjFql5ZjE6QkQLebQ898/e4tDpxyh7p2YwPxw==" algorithmName="SHA-512" password="CC35"/>
  <autoFilter ref="C85:K355"/>
  <mergeCells count="6">
    <mergeCell ref="E7:H7"/>
    <mergeCell ref="E16:H16"/>
    <mergeCell ref="E25:H25"/>
    <mergeCell ref="E46:H46"/>
    <mergeCell ref="E78:H78"/>
    <mergeCell ref="L2:V2"/>
  </mergeCells>
  <hyperlinks>
    <hyperlink ref="F91" r:id="rId1" display="https://podminky.urs.cz/item/CS_URS_2022_01/113106071"/>
    <hyperlink ref="F99" r:id="rId2" display="https://podminky.urs.cz/item/CS_URS_2022_01/113107423"/>
    <hyperlink ref="F107" r:id="rId3" display="https://podminky.urs.cz/item/CS_URS_2022_01/113107437"/>
    <hyperlink ref="F115" r:id="rId4" display="https://podminky.urs.cz/item/CS_URS_2022_01/131213131"/>
    <hyperlink ref="F120" r:id="rId5" display="https://podminky.urs.cz/item/CS_URS_2022_01/131251121"/>
    <hyperlink ref="F125" r:id="rId6" display="https://podminky.urs.cz/item/CS_URS_2022_01/132251104"/>
    <hyperlink ref="F135" r:id="rId7" display="https://podminky.urs.cz/item/CS_URS_2022_01/162751117"/>
    <hyperlink ref="F145" r:id="rId8" display="https://podminky.urs.cz/item/CS_URS_2022_01/174101101"/>
    <hyperlink ref="F157" r:id="rId9" display="https://podminky.urs.cz/item/CS_URS_2022_01/175151101"/>
    <hyperlink ref="F172" r:id="rId10" display="https://podminky.urs.cz/item/CS_URS_2021_01/181911102"/>
    <hyperlink ref="F178" r:id="rId11" display="https://podminky.urs.cz/item/CS_URS_2022_01/451572111"/>
    <hyperlink ref="F190" r:id="rId12" display="https://podminky.urs.cz/item/CS_URS_2022_01/564871011"/>
    <hyperlink ref="F195" r:id="rId13" display="https://podminky.urs.cz/item/CS_URS_2022_01/567122114"/>
    <hyperlink ref="F200" r:id="rId14" display="https://podminky.urs.cz/item/CS_URS_2022_01/596212213"/>
    <hyperlink ref="F209" r:id="rId15" display="https://podminky.urs.cz/item/CS_URS_2022_01/850265921"/>
    <hyperlink ref="F215" r:id="rId16" display="https://podminky.urs.cz/item/CS_URS_2022_01/871161211"/>
    <hyperlink ref="F226" r:id="rId17" display="https://podminky.urs.cz/item/CS_URS_2022_01/871171211"/>
    <hyperlink ref="F232" r:id="rId18" display="https://podminky.urs.cz/item/CS_URS_2022_01/877171101"/>
    <hyperlink ref="F239" r:id="rId19" display="https://podminky.urs.cz/item/CS_URS_2022_01/879181111"/>
    <hyperlink ref="F242" r:id="rId20" display="https://podminky.urs.cz/item/CS_URS_2022_01/891162211"/>
    <hyperlink ref="F250" r:id="rId21" display="https://podminky.urs.cz/item/CS_URS_2022_01/891211321"/>
    <hyperlink ref="F255" r:id="rId22" display="https://podminky.urs.cz/item/CS_URS_2022_01/891379111"/>
    <hyperlink ref="F260" r:id="rId23" display="https://podminky.urs.cz/item/CS_URS_2022_01/892241111"/>
    <hyperlink ref="F263" r:id="rId24" display="https://podminky.urs.cz/item/CS_URS_2022_01/892273122"/>
    <hyperlink ref="F266" r:id="rId25" display="https://podminky.urs.cz/item/CS_URS_2022_01/893811262"/>
    <hyperlink ref="F271" r:id="rId26" display="https://podminky.urs.cz/item/CS_URS_2022_01/894411311"/>
    <hyperlink ref="F276" r:id="rId27" display="https://podminky.urs.cz/item/CS_URS_2022_01/899401111"/>
    <hyperlink ref="F287" r:id="rId28" display="https://podminky.urs.cz/item/CS_URS_2022_01/899713111"/>
    <hyperlink ref="F290" r:id="rId29" display="https://podminky.urs.cz/item/CS_URS_2022_01/899721111"/>
    <hyperlink ref="F293" r:id="rId30" display="https://podminky.urs.cz/item/CS_URS_2022_01/899722112"/>
    <hyperlink ref="F297" r:id="rId31" display="https://podminky.urs.cz/item/CS_URS_2022_01/998276101"/>
    <hyperlink ref="F302" r:id="rId32" display="https://podminky.urs.cz/item/CS_URS_2022_01/722219191"/>
    <hyperlink ref="F308" r:id="rId33" display="https://podminky.urs.cz/item/CS_URS_2022_01/997221561"/>
    <hyperlink ref="F311" r:id="rId34" display="https://podminky.urs.cz/item/CS_URS_2022_01/997221569"/>
    <hyperlink ref="F316" r:id="rId35" display="https://podminky.urs.cz/item/CS_URS_2022_01/997221861"/>
    <hyperlink ref="F321" r:id="rId36" display="https://podminky.urs.cz/item/CS_URS_2022_01/997221862"/>
    <hyperlink ref="F326" r:id="rId37" display="https://podminky.urs.cz/item/CS_URS_2022_01/997221873"/>
    <hyperlink ref="F332" r:id="rId38" display="https://podminky.urs.cz/item/CS_URS_2022_01/979054451"/>
    <hyperlink ref="F339" r:id="rId39" display="https://podminky.urs.cz/item/CS_URS_2022_01/012203000"/>
    <hyperlink ref="F344" r:id="rId40" display="https://podminky.urs.cz/item/CS_URS_2022_02/012303000"/>
    <hyperlink ref="F348" r:id="rId41" display="https://podminky.urs.cz/item/CS_URS_2022_02/013254000"/>
    <hyperlink ref="F353" r:id="rId42" display="https://podminky.urs.cz/item/CS_URS_2022_01/076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519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520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521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522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523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524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525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526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527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528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529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76</v>
      </c>
      <c r="F18" s="275" t="s">
        <v>530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531</v>
      </c>
      <c r="F19" s="275" t="s">
        <v>532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533</v>
      </c>
      <c r="F20" s="275" t="s">
        <v>534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535</v>
      </c>
      <c r="F21" s="275" t="s">
        <v>536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537</v>
      </c>
      <c r="F22" s="275" t="s">
        <v>538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539</v>
      </c>
      <c r="F23" s="275" t="s">
        <v>540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541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542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543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544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545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546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547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548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549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99</v>
      </c>
      <c r="F36" s="275"/>
      <c r="G36" s="275" t="s">
        <v>550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551</v>
      </c>
      <c r="F37" s="275"/>
      <c r="G37" s="275" t="s">
        <v>552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53</v>
      </c>
      <c r="F38" s="275"/>
      <c r="G38" s="275" t="s">
        <v>553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54</v>
      </c>
      <c r="F39" s="275"/>
      <c r="G39" s="275" t="s">
        <v>554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100</v>
      </c>
      <c r="F40" s="275"/>
      <c r="G40" s="275" t="s">
        <v>555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101</v>
      </c>
      <c r="F41" s="275"/>
      <c r="G41" s="275" t="s">
        <v>556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557</v>
      </c>
      <c r="F42" s="275"/>
      <c r="G42" s="275" t="s">
        <v>558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559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560</v>
      </c>
      <c r="F44" s="275"/>
      <c r="G44" s="275" t="s">
        <v>561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103</v>
      </c>
      <c r="F45" s="275"/>
      <c r="G45" s="275" t="s">
        <v>562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563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564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565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566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567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568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569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570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571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572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573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574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575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576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577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578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579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580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581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582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583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584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585</v>
      </c>
      <c r="D76" s="293"/>
      <c r="E76" s="293"/>
      <c r="F76" s="293" t="s">
        <v>586</v>
      </c>
      <c r="G76" s="294"/>
      <c r="H76" s="293" t="s">
        <v>54</v>
      </c>
      <c r="I76" s="293" t="s">
        <v>57</v>
      </c>
      <c r="J76" s="293" t="s">
        <v>587</v>
      </c>
      <c r="K76" s="292"/>
    </row>
    <row r="77" s="1" customFormat="1" ht="17.25" customHeight="1">
      <c r="B77" s="290"/>
      <c r="C77" s="295" t="s">
        <v>588</v>
      </c>
      <c r="D77" s="295"/>
      <c r="E77" s="295"/>
      <c r="F77" s="296" t="s">
        <v>589</v>
      </c>
      <c r="G77" s="297"/>
      <c r="H77" s="295"/>
      <c r="I77" s="295"/>
      <c r="J77" s="295" t="s">
        <v>590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53</v>
      </c>
      <c r="D79" s="300"/>
      <c r="E79" s="300"/>
      <c r="F79" s="301" t="s">
        <v>591</v>
      </c>
      <c r="G79" s="302"/>
      <c r="H79" s="278" t="s">
        <v>592</v>
      </c>
      <c r="I79" s="278" t="s">
        <v>593</v>
      </c>
      <c r="J79" s="278">
        <v>20</v>
      </c>
      <c r="K79" s="292"/>
    </row>
    <row r="80" s="1" customFormat="1" ht="15" customHeight="1">
      <c r="B80" s="290"/>
      <c r="C80" s="278" t="s">
        <v>594</v>
      </c>
      <c r="D80" s="278"/>
      <c r="E80" s="278"/>
      <c r="F80" s="301" t="s">
        <v>591</v>
      </c>
      <c r="G80" s="302"/>
      <c r="H80" s="278" t="s">
        <v>595</v>
      </c>
      <c r="I80" s="278" t="s">
        <v>593</v>
      </c>
      <c r="J80" s="278">
        <v>120</v>
      </c>
      <c r="K80" s="292"/>
    </row>
    <row r="81" s="1" customFormat="1" ht="15" customHeight="1">
      <c r="B81" s="303"/>
      <c r="C81" s="278" t="s">
        <v>596</v>
      </c>
      <c r="D81" s="278"/>
      <c r="E81" s="278"/>
      <c r="F81" s="301" t="s">
        <v>597</v>
      </c>
      <c r="G81" s="302"/>
      <c r="H81" s="278" t="s">
        <v>598</v>
      </c>
      <c r="I81" s="278" t="s">
        <v>593</v>
      </c>
      <c r="J81" s="278">
        <v>50</v>
      </c>
      <c r="K81" s="292"/>
    </row>
    <row r="82" s="1" customFormat="1" ht="15" customHeight="1">
      <c r="B82" s="303"/>
      <c r="C82" s="278" t="s">
        <v>599</v>
      </c>
      <c r="D82" s="278"/>
      <c r="E82" s="278"/>
      <c r="F82" s="301" t="s">
        <v>591</v>
      </c>
      <c r="G82" s="302"/>
      <c r="H82" s="278" t="s">
        <v>600</v>
      </c>
      <c r="I82" s="278" t="s">
        <v>601</v>
      </c>
      <c r="J82" s="278"/>
      <c r="K82" s="292"/>
    </row>
    <row r="83" s="1" customFormat="1" ht="15" customHeight="1">
      <c r="B83" s="303"/>
      <c r="C83" s="304" t="s">
        <v>602</v>
      </c>
      <c r="D83" s="304"/>
      <c r="E83" s="304"/>
      <c r="F83" s="305" t="s">
        <v>597</v>
      </c>
      <c r="G83" s="304"/>
      <c r="H83" s="304" t="s">
        <v>603</v>
      </c>
      <c r="I83" s="304" t="s">
        <v>593</v>
      </c>
      <c r="J83" s="304">
        <v>15</v>
      </c>
      <c r="K83" s="292"/>
    </row>
    <row r="84" s="1" customFormat="1" ht="15" customHeight="1">
      <c r="B84" s="303"/>
      <c r="C84" s="304" t="s">
        <v>604</v>
      </c>
      <c r="D84" s="304"/>
      <c r="E84" s="304"/>
      <c r="F84" s="305" t="s">
        <v>597</v>
      </c>
      <c r="G84" s="304"/>
      <c r="H84" s="304" t="s">
        <v>605</v>
      </c>
      <c r="I84" s="304" t="s">
        <v>593</v>
      </c>
      <c r="J84" s="304">
        <v>15</v>
      </c>
      <c r="K84" s="292"/>
    </row>
    <row r="85" s="1" customFormat="1" ht="15" customHeight="1">
      <c r="B85" s="303"/>
      <c r="C85" s="304" t="s">
        <v>606</v>
      </c>
      <c r="D85" s="304"/>
      <c r="E85" s="304"/>
      <c r="F85" s="305" t="s">
        <v>597</v>
      </c>
      <c r="G85" s="304"/>
      <c r="H85" s="304" t="s">
        <v>607</v>
      </c>
      <c r="I85" s="304" t="s">
        <v>593</v>
      </c>
      <c r="J85" s="304">
        <v>20</v>
      </c>
      <c r="K85" s="292"/>
    </row>
    <row r="86" s="1" customFormat="1" ht="15" customHeight="1">
      <c r="B86" s="303"/>
      <c r="C86" s="304" t="s">
        <v>608</v>
      </c>
      <c r="D86" s="304"/>
      <c r="E86" s="304"/>
      <c r="F86" s="305" t="s">
        <v>597</v>
      </c>
      <c r="G86" s="304"/>
      <c r="H86" s="304" t="s">
        <v>609</v>
      </c>
      <c r="I86" s="304" t="s">
        <v>593</v>
      </c>
      <c r="J86" s="304">
        <v>20</v>
      </c>
      <c r="K86" s="292"/>
    </row>
    <row r="87" s="1" customFormat="1" ht="15" customHeight="1">
      <c r="B87" s="303"/>
      <c r="C87" s="278" t="s">
        <v>610</v>
      </c>
      <c r="D87" s="278"/>
      <c r="E87" s="278"/>
      <c r="F87" s="301" t="s">
        <v>597</v>
      </c>
      <c r="G87" s="302"/>
      <c r="H87" s="278" t="s">
        <v>611</v>
      </c>
      <c r="I87" s="278" t="s">
        <v>593</v>
      </c>
      <c r="J87" s="278">
        <v>50</v>
      </c>
      <c r="K87" s="292"/>
    </row>
    <row r="88" s="1" customFormat="1" ht="15" customHeight="1">
      <c r="B88" s="303"/>
      <c r="C88" s="278" t="s">
        <v>612</v>
      </c>
      <c r="D88" s="278"/>
      <c r="E88" s="278"/>
      <c r="F88" s="301" t="s">
        <v>597</v>
      </c>
      <c r="G88" s="302"/>
      <c r="H88" s="278" t="s">
        <v>613</v>
      </c>
      <c r="I88" s="278" t="s">
        <v>593</v>
      </c>
      <c r="J88" s="278">
        <v>20</v>
      </c>
      <c r="K88" s="292"/>
    </row>
    <row r="89" s="1" customFormat="1" ht="15" customHeight="1">
      <c r="B89" s="303"/>
      <c r="C89" s="278" t="s">
        <v>614</v>
      </c>
      <c r="D89" s="278"/>
      <c r="E89" s="278"/>
      <c r="F89" s="301" t="s">
        <v>597</v>
      </c>
      <c r="G89" s="302"/>
      <c r="H89" s="278" t="s">
        <v>615</v>
      </c>
      <c r="I89" s="278" t="s">
        <v>593</v>
      </c>
      <c r="J89" s="278">
        <v>20</v>
      </c>
      <c r="K89" s="292"/>
    </row>
    <row r="90" s="1" customFormat="1" ht="15" customHeight="1">
      <c r="B90" s="303"/>
      <c r="C90" s="278" t="s">
        <v>616</v>
      </c>
      <c r="D90" s="278"/>
      <c r="E90" s="278"/>
      <c r="F90" s="301" t="s">
        <v>597</v>
      </c>
      <c r="G90" s="302"/>
      <c r="H90" s="278" t="s">
        <v>617</v>
      </c>
      <c r="I90" s="278" t="s">
        <v>593</v>
      </c>
      <c r="J90" s="278">
        <v>50</v>
      </c>
      <c r="K90" s="292"/>
    </row>
    <row r="91" s="1" customFormat="1" ht="15" customHeight="1">
      <c r="B91" s="303"/>
      <c r="C91" s="278" t="s">
        <v>618</v>
      </c>
      <c r="D91" s="278"/>
      <c r="E91" s="278"/>
      <c r="F91" s="301" t="s">
        <v>597</v>
      </c>
      <c r="G91" s="302"/>
      <c r="H91" s="278" t="s">
        <v>618</v>
      </c>
      <c r="I91" s="278" t="s">
        <v>593</v>
      </c>
      <c r="J91" s="278">
        <v>50</v>
      </c>
      <c r="K91" s="292"/>
    </row>
    <row r="92" s="1" customFormat="1" ht="15" customHeight="1">
      <c r="B92" s="303"/>
      <c r="C92" s="278" t="s">
        <v>619</v>
      </c>
      <c r="D92" s="278"/>
      <c r="E92" s="278"/>
      <c r="F92" s="301" t="s">
        <v>597</v>
      </c>
      <c r="G92" s="302"/>
      <c r="H92" s="278" t="s">
        <v>620</v>
      </c>
      <c r="I92" s="278" t="s">
        <v>593</v>
      </c>
      <c r="J92" s="278">
        <v>255</v>
      </c>
      <c r="K92" s="292"/>
    </row>
    <row r="93" s="1" customFormat="1" ht="15" customHeight="1">
      <c r="B93" s="303"/>
      <c r="C93" s="278" t="s">
        <v>621</v>
      </c>
      <c r="D93" s="278"/>
      <c r="E93" s="278"/>
      <c r="F93" s="301" t="s">
        <v>591</v>
      </c>
      <c r="G93" s="302"/>
      <c r="H93" s="278" t="s">
        <v>622</v>
      </c>
      <c r="I93" s="278" t="s">
        <v>623</v>
      </c>
      <c r="J93" s="278"/>
      <c r="K93" s="292"/>
    </row>
    <row r="94" s="1" customFormat="1" ht="15" customHeight="1">
      <c r="B94" s="303"/>
      <c r="C94" s="278" t="s">
        <v>624</v>
      </c>
      <c r="D94" s="278"/>
      <c r="E94" s="278"/>
      <c r="F94" s="301" t="s">
        <v>591</v>
      </c>
      <c r="G94" s="302"/>
      <c r="H94" s="278" t="s">
        <v>625</v>
      </c>
      <c r="I94" s="278" t="s">
        <v>626</v>
      </c>
      <c r="J94" s="278"/>
      <c r="K94" s="292"/>
    </row>
    <row r="95" s="1" customFormat="1" ht="15" customHeight="1">
      <c r="B95" s="303"/>
      <c r="C95" s="278" t="s">
        <v>627</v>
      </c>
      <c r="D95" s="278"/>
      <c r="E95" s="278"/>
      <c r="F95" s="301" t="s">
        <v>591</v>
      </c>
      <c r="G95" s="302"/>
      <c r="H95" s="278" t="s">
        <v>627</v>
      </c>
      <c r="I95" s="278" t="s">
        <v>626</v>
      </c>
      <c r="J95" s="278"/>
      <c r="K95" s="292"/>
    </row>
    <row r="96" s="1" customFormat="1" ht="15" customHeight="1">
      <c r="B96" s="303"/>
      <c r="C96" s="278" t="s">
        <v>38</v>
      </c>
      <c r="D96" s="278"/>
      <c r="E96" s="278"/>
      <c r="F96" s="301" t="s">
        <v>591</v>
      </c>
      <c r="G96" s="302"/>
      <c r="H96" s="278" t="s">
        <v>628</v>
      </c>
      <c r="I96" s="278" t="s">
        <v>626</v>
      </c>
      <c r="J96" s="278"/>
      <c r="K96" s="292"/>
    </row>
    <row r="97" s="1" customFormat="1" ht="15" customHeight="1">
      <c r="B97" s="303"/>
      <c r="C97" s="278" t="s">
        <v>48</v>
      </c>
      <c r="D97" s="278"/>
      <c r="E97" s="278"/>
      <c r="F97" s="301" t="s">
        <v>591</v>
      </c>
      <c r="G97" s="302"/>
      <c r="H97" s="278" t="s">
        <v>629</v>
      </c>
      <c r="I97" s="278" t="s">
        <v>626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630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585</v>
      </c>
      <c r="D103" s="293"/>
      <c r="E103" s="293"/>
      <c r="F103" s="293" t="s">
        <v>586</v>
      </c>
      <c r="G103" s="294"/>
      <c r="H103" s="293" t="s">
        <v>54</v>
      </c>
      <c r="I103" s="293" t="s">
        <v>57</v>
      </c>
      <c r="J103" s="293" t="s">
        <v>587</v>
      </c>
      <c r="K103" s="292"/>
    </row>
    <row r="104" s="1" customFormat="1" ht="17.25" customHeight="1">
      <c r="B104" s="290"/>
      <c r="C104" s="295" t="s">
        <v>588</v>
      </c>
      <c r="D104" s="295"/>
      <c r="E104" s="295"/>
      <c r="F104" s="296" t="s">
        <v>589</v>
      </c>
      <c r="G104" s="297"/>
      <c r="H104" s="295"/>
      <c r="I104" s="295"/>
      <c r="J104" s="295" t="s">
        <v>590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53</v>
      </c>
      <c r="D106" s="300"/>
      <c r="E106" s="300"/>
      <c r="F106" s="301" t="s">
        <v>591</v>
      </c>
      <c r="G106" s="278"/>
      <c r="H106" s="278" t="s">
        <v>631</v>
      </c>
      <c r="I106" s="278" t="s">
        <v>593</v>
      </c>
      <c r="J106" s="278">
        <v>20</v>
      </c>
      <c r="K106" s="292"/>
    </row>
    <row r="107" s="1" customFormat="1" ht="15" customHeight="1">
      <c r="B107" s="290"/>
      <c r="C107" s="278" t="s">
        <v>594</v>
      </c>
      <c r="D107" s="278"/>
      <c r="E107" s="278"/>
      <c r="F107" s="301" t="s">
        <v>591</v>
      </c>
      <c r="G107" s="278"/>
      <c r="H107" s="278" t="s">
        <v>631</v>
      </c>
      <c r="I107" s="278" t="s">
        <v>593</v>
      </c>
      <c r="J107" s="278">
        <v>120</v>
      </c>
      <c r="K107" s="292"/>
    </row>
    <row r="108" s="1" customFormat="1" ht="15" customHeight="1">
      <c r="B108" s="303"/>
      <c r="C108" s="278" t="s">
        <v>596</v>
      </c>
      <c r="D108" s="278"/>
      <c r="E108" s="278"/>
      <c r="F108" s="301" t="s">
        <v>597</v>
      </c>
      <c r="G108" s="278"/>
      <c r="H108" s="278" t="s">
        <v>631</v>
      </c>
      <c r="I108" s="278" t="s">
        <v>593</v>
      </c>
      <c r="J108" s="278">
        <v>50</v>
      </c>
      <c r="K108" s="292"/>
    </row>
    <row r="109" s="1" customFormat="1" ht="15" customHeight="1">
      <c r="B109" s="303"/>
      <c r="C109" s="278" t="s">
        <v>599</v>
      </c>
      <c r="D109" s="278"/>
      <c r="E109" s="278"/>
      <c r="F109" s="301" t="s">
        <v>591</v>
      </c>
      <c r="G109" s="278"/>
      <c r="H109" s="278" t="s">
        <v>631</v>
      </c>
      <c r="I109" s="278" t="s">
        <v>601</v>
      </c>
      <c r="J109" s="278"/>
      <c r="K109" s="292"/>
    </row>
    <row r="110" s="1" customFormat="1" ht="15" customHeight="1">
      <c r="B110" s="303"/>
      <c r="C110" s="278" t="s">
        <v>610</v>
      </c>
      <c r="D110" s="278"/>
      <c r="E110" s="278"/>
      <c r="F110" s="301" t="s">
        <v>597</v>
      </c>
      <c r="G110" s="278"/>
      <c r="H110" s="278" t="s">
        <v>631</v>
      </c>
      <c r="I110" s="278" t="s">
        <v>593</v>
      </c>
      <c r="J110" s="278">
        <v>50</v>
      </c>
      <c r="K110" s="292"/>
    </row>
    <row r="111" s="1" customFormat="1" ht="15" customHeight="1">
      <c r="B111" s="303"/>
      <c r="C111" s="278" t="s">
        <v>618</v>
      </c>
      <c r="D111" s="278"/>
      <c r="E111" s="278"/>
      <c r="F111" s="301" t="s">
        <v>597</v>
      </c>
      <c r="G111" s="278"/>
      <c r="H111" s="278" t="s">
        <v>631</v>
      </c>
      <c r="I111" s="278" t="s">
        <v>593</v>
      </c>
      <c r="J111" s="278">
        <v>50</v>
      </c>
      <c r="K111" s="292"/>
    </row>
    <row r="112" s="1" customFormat="1" ht="15" customHeight="1">
      <c r="B112" s="303"/>
      <c r="C112" s="278" t="s">
        <v>616</v>
      </c>
      <c r="D112" s="278"/>
      <c r="E112" s="278"/>
      <c r="F112" s="301" t="s">
        <v>597</v>
      </c>
      <c r="G112" s="278"/>
      <c r="H112" s="278" t="s">
        <v>631</v>
      </c>
      <c r="I112" s="278" t="s">
        <v>593</v>
      </c>
      <c r="J112" s="278">
        <v>50</v>
      </c>
      <c r="K112" s="292"/>
    </row>
    <row r="113" s="1" customFormat="1" ht="15" customHeight="1">
      <c r="B113" s="303"/>
      <c r="C113" s="278" t="s">
        <v>53</v>
      </c>
      <c r="D113" s="278"/>
      <c r="E113" s="278"/>
      <c r="F113" s="301" t="s">
        <v>591</v>
      </c>
      <c r="G113" s="278"/>
      <c r="H113" s="278" t="s">
        <v>632</v>
      </c>
      <c r="I113" s="278" t="s">
        <v>593</v>
      </c>
      <c r="J113" s="278">
        <v>20</v>
      </c>
      <c r="K113" s="292"/>
    </row>
    <row r="114" s="1" customFormat="1" ht="15" customHeight="1">
      <c r="B114" s="303"/>
      <c r="C114" s="278" t="s">
        <v>633</v>
      </c>
      <c r="D114" s="278"/>
      <c r="E114" s="278"/>
      <c r="F114" s="301" t="s">
        <v>591</v>
      </c>
      <c r="G114" s="278"/>
      <c r="H114" s="278" t="s">
        <v>634</v>
      </c>
      <c r="I114" s="278" t="s">
        <v>593</v>
      </c>
      <c r="J114" s="278">
        <v>120</v>
      </c>
      <c r="K114" s="292"/>
    </row>
    <row r="115" s="1" customFormat="1" ht="15" customHeight="1">
      <c r="B115" s="303"/>
      <c r="C115" s="278" t="s">
        <v>38</v>
      </c>
      <c r="D115" s="278"/>
      <c r="E115" s="278"/>
      <c r="F115" s="301" t="s">
        <v>591</v>
      </c>
      <c r="G115" s="278"/>
      <c r="H115" s="278" t="s">
        <v>635</v>
      </c>
      <c r="I115" s="278" t="s">
        <v>626</v>
      </c>
      <c r="J115" s="278"/>
      <c r="K115" s="292"/>
    </row>
    <row r="116" s="1" customFormat="1" ht="15" customHeight="1">
      <c r="B116" s="303"/>
      <c r="C116" s="278" t="s">
        <v>48</v>
      </c>
      <c r="D116" s="278"/>
      <c r="E116" s="278"/>
      <c r="F116" s="301" t="s">
        <v>591</v>
      </c>
      <c r="G116" s="278"/>
      <c r="H116" s="278" t="s">
        <v>636</v>
      </c>
      <c r="I116" s="278" t="s">
        <v>626</v>
      </c>
      <c r="J116" s="278"/>
      <c r="K116" s="292"/>
    </row>
    <row r="117" s="1" customFormat="1" ht="15" customHeight="1">
      <c r="B117" s="303"/>
      <c r="C117" s="278" t="s">
        <v>57</v>
      </c>
      <c r="D117" s="278"/>
      <c r="E117" s="278"/>
      <c r="F117" s="301" t="s">
        <v>591</v>
      </c>
      <c r="G117" s="278"/>
      <c r="H117" s="278" t="s">
        <v>637</v>
      </c>
      <c r="I117" s="278" t="s">
        <v>638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639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585</v>
      </c>
      <c r="D123" s="293"/>
      <c r="E123" s="293"/>
      <c r="F123" s="293" t="s">
        <v>586</v>
      </c>
      <c r="G123" s="294"/>
      <c r="H123" s="293" t="s">
        <v>54</v>
      </c>
      <c r="I123" s="293" t="s">
        <v>57</v>
      </c>
      <c r="J123" s="293" t="s">
        <v>587</v>
      </c>
      <c r="K123" s="322"/>
    </row>
    <row r="124" s="1" customFormat="1" ht="17.25" customHeight="1">
      <c r="B124" s="321"/>
      <c r="C124" s="295" t="s">
        <v>588</v>
      </c>
      <c r="D124" s="295"/>
      <c r="E124" s="295"/>
      <c r="F124" s="296" t="s">
        <v>589</v>
      </c>
      <c r="G124" s="297"/>
      <c r="H124" s="295"/>
      <c r="I124" s="295"/>
      <c r="J124" s="295" t="s">
        <v>590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594</v>
      </c>
      <c r="D126" s="300"/>
      <c r="E126" s="300"/>
      <c r="F126" s="301" t="s">
        <v>591</v>
      </c>
      <c r="G126" s="278"/>
      <c r="H126" s="278" t="s">
        <v>631</v>
      </c>
      <c r="I126" s="278" t="s">
        <v>593</v>
      </c>
      <c r="J126" s="278">
        <v>120</v>
      </c>
      <c r="K126" s="326"/>
    </row>
    <row r="127" s="1" customFormat="1" ht="15" customHeight="1">
      <c r="B127" s="323"/>
      <c r="C127" s="278" t="s">
        <v>640</v>
      </c>
      <c r="D127" s="278"/>
      <c r="E127" s="278"/>
      <c r="F127" s="301" t="s">
        <v>591</v>
      </c>
      <c r="G127" s="278"/>
      <c r="H127" s="278" t="s">
        <v>641</v>
      </c>
      <c r="I127" s="278" t="s">
        <v>593</v>
      </c>
      <c r="J127" s="278" t="s">
        <v>642</v>
      </c>
      <c r="K127" s="326"/>
    </row>
    <row r="128" s="1" customFormat="1" ht="15" customHeight="1">
      <c r="B128" s="323"/>
      <c r="C128" s="278" t="s">
        <v>539</v>
      </c>
      <c r="D128" s="278"/>
      <c r="E128" s="278"/>
      <c r="F128" s="301" t="s">
        <v>591</v>
      </c>
      <c r="G128" s="278"/>
      <c r="H128" s="278" t="s">
        <v>643</v>
      </c>
      <c r="I128" s="278" t="s">
        <v>593</v>
      </c>
      <c r="J128" s="278" t="s">
        <v>642</v>
      </c>
      <c r="K128" s="326"/>
    </row>
    <row r="129" s="1" customFormat="1" ht="15" customHeight="1">
      <c r="B129" s="323"/>
      <c r="C129" s="278" t="s">
        <v>602</v>
      </c>
      <c r="D129" s="278"/>
      <c r="E129" s="278"/>
      <c r="F129" s="301" t="s">
        <v>597</v>
      </c>
      <c r="G129" s="278"/>
      <c r="H129" s="278" t="s">
        <v>603</v>
      </c>
      <c r="I129" s="278" t="s">
        <v>593</v>
      </c>
      <c r="J129" s="278">
        <v>15</v>
      </c>
      <c r="K129" s="326"/>
    </row>
    <row r="130" s="1" customFormat="1" ht="15" customHeight="1">
      <c r="B130" s="323"/>
      <c r="C130" s="304" t="s">
        <v>604</v>
      </c>
      <c r="D130" s="304"/>
      <c r="E130" s="304"/>
      <c r="F130" s="305" t="s">
        <v>597</v>
      </c>
      <c r="G130" s="304"/>
      <c r="H130" s="304" t="s">
        <v>605</v>
      </c>
      <c r="I130" s="304" t="s">
        <v>593</v>
      </c>
      <c r="J130" s="304">
        <v>15</v>
      </c>
      <c r="K130" s="326"/>
    </row>
    <row r="131" s="1" customFormat="1" ht="15" customHeight="1">
      <c r="B131" s="323"/>
      <c r="C131" s="304" t="s">
        <v>606</v>
      </c>
      <c r="D131" s="304"/>
      <c r="E131" s="304"/>
      <c r="F131" s="305" t="s">
        <v>597</v>
      </c>
      <c r="G131" s="304"/>
      <c r="H131" s="304" t="s">
        <v>607</v>
      </c>
      <c r="I131" s="304" t="s">
        <v>593</v>
      </c>
      <c r="J131" s="304">
        <v>20</v>
      </c>
      <c r="K131" s="326"/>
    </row>
    <row r="132" s="1" customFormat="1" ht="15" customHeight="1">
      <c r="B132" s="323"/>
      <c r="C132" s="304" t="s">
        <v>608</v>
      </c>
      <c r="D132" s="304"/>
      <c r="E132" s="304"/>
      <c r="F132" s="305" t="s">
        <v>597</v>
      </c>
      <c r="G132" s="304"/>
      <c r="H132" s="304" t="s">
        <v>609</v>
      </c>
      <c r="I132" s="304" t="s">
        <v>593</v>
      </c>
      <c r="J132" s="304">
        <v>20</v>
      </c>
      <c r="K132" s="326"/>
    </row>
    <row r="133" s="1" customFormat="1" ht="15" customHeight="1">
      <c r="B133" s="323"/>
      <c r="C133" s="278" t="s">
        <v>596</v>
      </c>
      <c r="D133" s="278"/>
      <c r="E133" s="278"/>
      <c r="F133" s="301" t="s">
        <v>597</v>
      </c>
      <c r="G133" s="278"/>
      <c r="H133" s="278" t="s">
        <v>631</v>
      </c>
      <c r="I133" s="278" t="s">
        <v>593</v>
      </c>
      <c r="J133" s="278">
        <v>50</v>
      </c>
      <c r="K133" s="326"/>
    </row>
    <row r="134" s="1" customFormat="1" ht="15" customHeight="1">
      <c r="B134" s="323"/>
      <c r="C134" s="278" t="s">
        <v>610</v>
      </c>
      <c r="D134" s="278"/>
      <c r="E134" s="278"/>
      <c r="F134" s="301" t="s">
        <v>597</v>
      </c>
      <c r="G134" s="278"/>
      <c r="H134" s="278" t="s">
        <v>631</v>
      </c>
      <c r="I134" s="278" t="s">
        <v>593</v>
      </c>
      <c r="J134" s="278">
        <v>50</v>
      </c>
      <c r="K134" s="326"/>
    </row>
    <row r="135" s="1" customFormat="1" ht="15" customHeight="1">
      <c r="B135" s="323"/>
      <c r="C135" s="278" t="s">
        <v>616</v>
      </c>
      <c r="D135" s="278"/>
      <c r="E135" s="278"/>
      <c r="F135" s="301" t="s">
        <v>597</v>
      </c>
      <c r="G135" s="278"/>
      <c r="H135" s="278" t="s">
        <v>631</v>
      </c>
      <c r="I135" s="278" t="s">
        <v>593</v>
      </c>
      <c r="J135" s="278">
        <v>50</v>
      </c>
      <c r="K135" s="326"/>
    </row>
    <row r="136" s="1" customFormat="1" ht="15" customHeight="1">
      <c r="B136" s="323"/>
      <c r="C136" s="278" t="s">
        <v>618</v>
      </c>
      <c r="D136" s="278"/>
      <c r="E136" s="278"/>
      <c r="F136" s="301" t="s">
        <v>597</v>
      </c>
      <c r="G136" s="278"/>
      <c r="H136" s="278" t="s">
        <v>631</v>
      </c>
      <c r="I136" s="278" t="s">
        <v>593</v>
      </c>
      <c r="J136" s="278">
        <v>50</v>
      </c>
      <c r="K136" s="326"/>
    </row>
    <row r="137" s="1" customFormat="1" ht="15" customHeight="1">
      <c r="B137" s="323"/>
      <c r="C137" s="278" t="s">
        <v>619</v>
      </c>
      <c r="D137" s="278"/>
      <c r="E137" s="278"/>
      <c r="F137" s="301" t="s">
        <v>597</v>
      </c>
      <c r="G137" s="278"/>
      <c r="H137" s="278" t="s">
        <v>644</v>
      </c>
      <c r="I137" s="278" t="s">
        <v>593</v>
      </c>
      <c r="J137" s="278">
        <v>255</v>
      </c>
      <c r="K137" s="326"/>
    </row>
    <row r="138" s="1" customFormat="1" ht="15" customHeight="1">
      <c r="B138" s="323"/>
      <c r="C138" s="278" t="s">
        <v>621</v>
      </c>
      <c r="D138" s="278"/>
      <c r="E138" s="278"/>
      <c r="F138" s="301" t="s">
        <v>591</v>
      </c>
      <c r="G138" s="278"/>
      <c r="H138" s="278" t="s">
        <v>645</v>
      </c>
      <c r="I138" s="278" t="s">
        <v>623</v>
      </c>
      <c r="J138" s="278"/>
      <c r="K138" s="326"/>
    </row>
    <row r="139" s="1" customFormat="1" ht="15" customHeight="1">
      <c r="B139" s="323"/>
      <c r="C139" s="278" t="s">
        <v>624</v>
      </c>
      <c r="D139" s="278"/>
      <c r="E139" s="278"/>
      <c r="F139" s="301" t="s">
        <v>591</v>
      </c>
      <c r="G139" s="278"/>
      <c r="H139" s="278" t="s">
        <v>646</v>
      </c>
      <c r="I139" s="278" t="s">
        <v>626</v>
      </c>
      <c r="J139" s="278"/>
      <c r="K139" s="326"/>
    </row>
    <row r="140" s="1" customFormat="1" ht="15" customHeight="1">
      <c r="B140" s="323"/>
      <c r="C140" s="278" t="s">
        <v>627</v>
      </c>
      <c r="D140" s="278"/>
      <c r="E140" s="278"/>
      <c r="F140" s="301" t="s">
        <v>591</v>
      </c>
      <c r="G140" s="278"/>
      <c r="H140" s="278" t="s">
        <v>627</v>
      </c>
      <c r="I140" s="278" t="s">
        <v>626</v>
      </c>
      <c r="J140" s="278"/>
      <c r="K140" s="326"/>
    </row>
    <row r="141" s="1" customFormat="1" ht="15" customHeight="1">
      <c r="B141" s="323"/>
      <c r="C141" s="278" t="s">
        <v>38</v>
      </c>
      <c r="D141" s="278"/>
      <c r="E141" s="278"/>
      <c r="F141" s="301" t="s">
        <v>591</v>
      </c>
      <c r="G141" s="278"/>
      <c r="H141" s="278" t="s">
        <v>647</v>
      </c>
      <c r="I141" s="278" t="s">
        <v>626</v>
      </c>
      <c r="J141" s="278"/>
      <c r="K141" s="326"/>
    </row>
    <row r="142" s="1" customFormat="1" ht="15" customHeight="1">
      <c r="B142" s="323"/>
      <c r="C142" s="278" t="s">
        <v>648</v>
      </c>
      <c r="D142" s="278"/>
      <c r="E142" s="278"/>
      <c r="F142" s="301" t="s">
        <v>591</v>
      </c>
      <c r="G142" s="278"/>
      <c r="H142" s="278" t="s">
        <v>649</v>
      </c>
      <c r="I142" s="278" t="s">
        <v>626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650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585</v>
      </c>
      <c r="D148" s="293"/>
      <c r="E148" s="293"/>
      <c r="F148" s="293" t="s">
        <v>586</v>
      </c>
      <c r="G148" s="294"/>
      <c r="H148" s="293" t="s">
        <v>54</v>
      </c>
      <c r="I148" s="293" t="s">
        <v>57</v>
      </c>
      <c r="J148" s="293" t="s">
        <v>587</v>
      </c>
      <c r="K148" s="292"/>
    </row>
    <row r="149" s="1" customFormat="1" ht="17.25" customHeight="1">
      <c r="B149" s="290"/>
      <c r="C149" s="295" t="s">
        <v>588</v>
      </c>
      <c r="D149" s="295"/>
      <c r="E149" s="295"/>
      <c r="F149" s="296" t="s">
        <v>589</v>
      </c>
      <c r="G149" s="297"/>
      <c r="H149" s="295"/>
      <c r="I149" s="295"/>
      <c r="J149" s="295" t="s">
        <v>590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594</v>
      </c>
      <c r="D151" s="278"/>
      <c r="E151" s="278"/>
      <c r="F151" s="331" t="s">
        <v>591</v>
      </c>
      <c r="G151" s="278"/>
      <c r="H151" s="330" t="s">
        <v>631</v>
      </c>
      <c r="I151" s="330" t="s">
        <v>593</v>
      </c>
      <c r="J151" s="330">
        <v>120</v>
      </c>
      <c r="K151" s="326"/>
    </row>
    <row r="152" s="1" customFormat="1" ht="15" customHeight="1">
      <c r="B152" s="303"/>
      <c r="C152" s="330" t="s">
        <v>640</v>
      </c>
      <c r="D152" s="278"/>
      <c r="E152" s="278"/>
      <c r="F152" s="331" t="s">
        <v>591</v>
      </c>
      <c r="G152" s="278"/>
      <c r="H152" s="330" t="s">
        <v>651</v>
      </c>
      <c r="I152" s="330" t="s">
        <v>593</v>
      </c>
      <c r="J152" s="330" t="s">
        <v>642</v>
      </c>
      <c r="K152" s="326"/>
    </row>
    <row r="153" s="1" customFormat="1" ht="15" customHeight="1">
      <c r="B153" s="303"/>
      <c r="C153" s="330" t="s">
        <v>539</v>
      </c>
      <c r="D153" s="278"/>
      <c r="E153" s="278"/>
      <c r="F153" s="331" t="s">
        <v>591</v>
      </c>
      <c r="G153" s="278"/>
      <c r="H153" s="330" t="s">
        <v>652</v>
      </c>
      <c r="I153" s="330" t="s">
        <v>593</v>
      </c>
      <c r="J153" s="330" t="s">
        <v>642</v>
      </c>
      <c r="K153" s="326"/>
    </row>
    <row r="154" s="1" customFormat="1" ht="15" customHeight="1">
      <c r="B154" s="303"/>
      <c r="C154" s="330" t="s">
        <v>596</v>
      </c>
      <c r="D154" s="278"/>
      <c r="E154" s="278"/>
      <c r="F154" s="331" t="s">
        <v>597</v>
      </c>
      <c r="G154" s="278"/>
      <c r="H154" s="330" t="s">
        <v>631</v>
      </c>
      <c r="I154" s="330" t="s">
        <v>593</v>
      </c>
      <c r="J154" s="330">
        <v>50</v>
      </c>
      <c r="K154" s="326"/>
    </row>
    <row r="155" s="1" customFormat="1" ht="15" customHeight="1">
      <c r="B155" s="303"/>
      <c r="C155" s="330" t="s">
        <v>599</v>
      </c>
      <c r="D155" s="278"/>
      <c r="E155" s="278"/>
      <c r="F155" s="331" t="s">
        <v>591</v>
      </c>
      <c r="G155" s="278"/>
      <c r="H155" s="330" t="s">
        <v>631</v>
      </c>
      <c r="I155" s="330" t="s">
        <v>601</v>
      </c>
      <c r="J155" s="330"/>
      <c r="K155" s="326"/>
    </row>
    <row r="156" s="1" customFormat="1" ht="15" customHeight="1">
      <c r="B156" s="303"/>
      <c r="C156" s="330" t="s">
        <v>610</v>
      </c>
      <c r="D156" s="278"/>
      <c r="E156" s="278"/>
      <c r="F156" s="331" t="s">
        <v>597</v>
      </c>
      <c r="G156" s="278"/>
      <c r="H156" s="330" t="s">
        <v>631</v>
      </c>
      <c r="I156" s="330" t="s">
        <v>593</v>
      </c>
      <c r="J156" s="330">
        <v>50</v>
      </c>
      <c r="K156" s="326"/>
    </row>
    <row r="157" s="1" customFormat="1" ht="15" customHeight="1">
      <c r="B157" s="303"/>
      <c r="C157" s="330" t="s">
        <v>618</v>
      </c>
      <c r="D157" s="278"/>
      <c r="E157" s="278"/>
      <c r="F157" s="331" t="s">
        <v>597</v>
      </c>
      <c r="G157" s="278"/>
      <c r="H157" s="330" t="s">
        <v>631</v>
      </c>
      <c r="I157" s="330" t="s">
        <v>593</v>
      </c>
      <c r="J157" s="330">
        <v>50</v>
      </c>
      <c r="K157" s="326"/>
    </row>
    <row r="158" s="1" customFormat="1" ht="15" customHeight="1">
      <c r="B158" s="303"/>
      <c r="C158" s="330" t="s">
        <v>616</v>
      </c>
      <c r="D158" s="278"/>
      <c r="E158" s="278"/>
      <c r="F158" s="331" t="s">
        <v>597</v>
      </c>
      <c r="G158" s="278"/>
      <c r="H158" s="330" t="s">
        <v>631</v>
      </c>
      <c r="I158" s="330" t="s">
        <v>593</v>
      </c>
      <c r="J158" s="330">
        <v>50</v>
      </c>
      <c r="K158" s="326"/>
    </row>
    <row r="159" s="1" customFormat="1" ht="15" customHeight="1">
      <c r="B159" s="303"/>
      <c r="C159" s="330" t="s">
        <v>82</v>
      </c>
      <c r="D159" s="278"/>
      <c r="E159" s="278"/>
      <c r="F159" s="331" t="s">
        <v>591</v>
      </c>
      <c r="G159" s="278"/>
      <c r="H159" s="330" t="s">
        <v>653</v>
      </c>
      <c r="I159" s="330" t="s">
        <v>593</v>
      </c>
      <c r="J159" s="330" t="s">
        <v>654</v>
      </c>
      <c r="K159" s="326"/>
    </row>
    <row r="160" s="1" customFormat="1" ht="15" customHeight="1">
      <c r="B160" s="303"/>
      <c r="C160" s="330" t="s">
        <v>655</v>
      </c>
      <c r="D160" s="278"/>
      <c r="E160" s="278"/>
      <c r="F160" s="331" t="s">
        <v>591</v>
      </c>
      <c r="G160" s="278"/>
      <c r="H160" s="330" t="s">
        <v>656</v>
      </c>
      <c r="I160" s="330" t="s">
        <v>626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657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585</v>
      </c>
      <c r="D166" s="293"/>
      <c r="E166" s="293"/>
      <c r="F166" s="293" t="s">
        <v>586</v>
      </c>
      <c r="G166" s="335"/>
      <c r="H166" s="336" t="s">
        <v>54</v>
      </c>
      <c r="I166" s="336" t="s">
        <v>57</v>
      </c>
      <c r="J166" s="293" t="s">
        <v>587</v>
      </c>
      <c r="K166" s="270"/>
    </row>
    <row r="167" s="1" customFormat="1" ht="17.25" customHeight="1">
      <c r="B167" s="271"/>
      <c r="C167" s="295" t="s">
        <v>588</v>
      </c>
      <c r="D167" s="295"/>
      <c r="E167" s="295"/>
      <c r="F167" s="296" t="s">
        <v>589</v>
      </c>
      <c r="G167" s="337"/>
      <c r="H167" s="338"/>
      <c r="I167" s="338"/>
      <c r="J167" s="295" t="s">
        <v>590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594</v>
      </c>
      <c r="D169" s="278"/>
      <c r="E169" s="278"/>
      <c r="F169" s="301" t="s">
        <v>591</v>
      </c>
      <c r="G169" s="278"/>
      <c r="H169" s="278" t="s">
        <v>631</v>
      </c>
      <c r="I169" s="278" t="s">
        <v>593</v>
      </c>
      <c r="J169" s="278">
        <v>120</v>
      </c>
      <c r="K169" s="326"/>
    </row>
    <row r="170" s="1" customFormat="1" ht="15" customHeight="1">
      <c r="B170" s="303"/>
      <c r="C170" s="278" t="s">
        <v>640</v>
      </c>
      <c r="D170" s="278"/>
      <c r="E170" s="278"/>
      <c r="F170" s="301" t="s">
        <v>591</v>
      </c>
      <c r="G170" s="278"/>
      <c r="H170" s="278" t="s">
        <v>641</v>
      </c>
      <c r="I170" s="278" t="s">
        <v>593</v>
      </c>
      <c r="J170" s="278" t="s">
        <v>642</v>
      </c>
      <c r="K170" s="326"/>
    </row>
    <row r="171" s="1" customFormat="1" ht="15" customHeight="1">
      <c r="B171" s="303"/>
      <c r="C171" s="278" t="s">
        <v>539</v>
      </c>
      <c r="D171" s="278"/>
      <c r="E171" s="278"/>
      <c r="F171" s="301" t="s">
        <v>591</v>
      </c>
      <c r="G171" s="278"/>
      <c r="H171" s="278" t="s">
        <v>658</v>
      </c>
      <c r="I171" s="278" t="s">
        <v>593</v>
      </c>
      <c r="J171" s="278" t="s">
        <v>642</v>
      </c>
      <c r="K171" s="326"/>
    </row>
    <row r="172" s="1" customFormat="1" ht="15" customHeight="1">
      <c r="B172" s="303"/>
      <c r="C172" s="278" t="s">
        <v>596</v>
      </c>
      <c r="D172" s="278"/>
      <c r="E172" s="278"/>
      <c r="F172" s="301" t="s">
        <v>597</v>
      </c>
      <c r="G172" s="278"/>
      <c r="H172" s="278" t="s">
        <v>658</v>
      </c>
      <c r="I172" s="278" t="s">
        <v>593</v>
      </c>
      <c r="J172" s="278">
        <v>50</v>
      </c>
      <c r="K172" s="326"/>
    </row>
    <row r="173" s="1" customFormat="1" ht="15" customHeight="1">
      <c r="B173" s="303"/>
      <c r="C173" s="278" t="s">
        <v>599</v>
      </c>
      <c r="D173" s="278"/>
      <c r="E173" s="278"/>
      <c r="F173" s="301" t="s">
        <v>591</v>
      </c>
      <c r="G173" s="278"/>
      <c r="H173" s="278" t="s">
        <v>658</v>
      </c>
      <c r="I173" s="278" t="s">
        <v>601</v>
      </c>
      <c r="J173" s="278"/>
      <c r="K173" s="326"/>
    </row>
    <row r="174" s="1" customFormat="1" ht="15" customHeight="1">
      <c r="B174" s="303"/>
      <c r="C174" s="278" t="s">
        <v>610</v>
      </c>
      <c r="D174" s="278"/>
      <c r="E174" s="278"/>
      <c r="F174" s="301" t="s">
        <v>597</v>
      </c>
      <c r="G174" s="278"/>
      <c r="H174" s="278" t="s">
        <v>658</v>
      </c>
      <c r="I174" s="278" t="s">
        <v>593</v>
      </c>
      <c r="J174" s="278">
        <v>50</v>
      </c>
      <c r="K174" s="326"/>
    </row>
    <row r="175" s="1" customFormat="1" ht="15" customHeight="1">
      <c r="B175" s="303"/>
      <c r="C175" s="278" t="s">
        <v>618</v>
      </c>
      <c r="D175" s="278"/>
      <c r="E175" s="278"/>
      <c r="F175" s="301" t="s">
        <v>597</v>
      </c>
      <c r="G175" s="278"/>
      <c r="H175" s="278" t="s">
        <v>658</v>
      </c>
      <c r="I175" s="278" t="s">
        <v>593</v>
      </c>
      <c r="J175" s="278">
        <v>50</v>
      </c>
      <c r="K175" s="326"/>
    </row>
    <row r="176" s="1" customFormat="1" ht="15" customHeight="1">
      <c r="B176" s="303"/>
      <c r="C176" s="278" t="s">
        <v>616</v>
      </c>
      <c r="D176" s="278"/>
      <c r="E176" s="278"/>
      <c r="F176" s="301" t="s">
        <v>597</v>
      </c>
      <c r="G176" s="278"/>
      <c r="H176" s="278" t="s">
        <v>658</v>
      </c>
      <c r="I176" s="278" t="s">
        <v>593</v>
      </c>
      <c r="J176" s="278">
        <v>50</v>
      </c>
      <c r="K176" s="326"/>
    </row>
    <row r="177" s="1" customFormat="1" ht="15" customHeight="1">
      <c r="B177" s="303"/>
      <c r="C177" s="278" t="s">
        <v>99</v>
      </c>
      <c r="D177" s="278"/>
      <c r="E177" s="278"/>
      <c r="F177" s="301" t="s">
        <v>591</v>
      </c>
      <c r="G177" s="278"/>
      <c r="H177" s="278" t="s">
        <v>659</v>
      </c>
      <c r="I177" s="278" t="s">
        <v>660</v>
      </c>
      <c r="J177" s="278"/>
      <c r="K177" s="326"/>
    </row>
    <row r="178" s="1" customFormat="1" ht="15" customHeight="1">
      <c r="B178" s="303"/>
      <c r="C178" s="278" t="s">
        <v>57</v>
      </c>
      <c r="D178" s="278"/>
      <c r="E178" s="278"/>
      <c r="F178" s="301" t="s">
        <v>591</v>
      </c>
      <c r="G178" s="278"/>
      <c r="H178" s="278" t="s">
        <v>661</v>
      </c>
      <c r="I178" s="278" t="s">
        <v>662</v>
      </c>
      <c r="J178" s="278">
        <v>1</v>
      </c>
      <c r="K178" s="326"/>
    </row>
    <row r="179" s="1" customFormat="1" ht="15" customHeight="1">
      <c r="B179" s="303"/>
      <c r="C179" s="278" t="s">
        <v>53</v>
      </c>
      <c r="D179" s="278"/>
      <c r="E179" s="278"/>
      <c r="F179" s="301" t="s">
        <v>591</v>
      </c>
      <c r="G179" s="278"/>
      <c r="H179" s="278" t="s">
        <v>663</v>
      </c>
      <c r="I179" s="278" t="s">
        <v>593</v>
      </c>
      <c r="J179" s="278">
        <v>20</v>
      </c>
      <c r="K179" s="326"/>
    </row>
    <row r="180" s="1" customFormat="1" ht="15" customHeight="1">
      <c r="B180" s="303"/>
      <c r="C180" s="278" t="s">
        <v>54</v>
      </c>
      <c r="D180" s="278"/>
      <c r="E180" s="278"/>
      <c r="F180" s="301" t="s">
        <v>591</v>
      </c>
      <c r="G180" s="278"/>
      <c r="H180" s="278" t="s">
        <v>664</v>
      </c>
      <c r="I180" s="278" t="s">
        <v>593</v>
      </c>
      <c r="J180" s="278">
        <v>255</v>
      </c>
      <c r="K180" s="326"/>
    </row>
    <row r="181" s="1" customFormat="1" ht="15" customHeight="1">
      <c r="B181" s="303"/>
      <c r="C181" s="278" t="s">
        <v>100</v>
      </c>
      <c r="D181" s="278"/>
      <c r="E181" s="278"/>
      <c r="F181" s="301" t="s">
        <v>591</v>
      </c>
      <c r="G181" s="278"/>
      <c r="H181" s="278" t="s">
        <v>555</v>
      </c>
      <c r="I181" s="278" t="s">
        <v>593</v>
      </c>
      <c r="J181" s="278">
        <v>10</v>
      </c>
      <c r="K181" s="326"/>
    </row>
    <row r="182" s="1" customFormat="1" ht="15" customHeight="1">
      <c r="B182" s="303"/>
      <c r="C182" s="278" t="s">
        <v>101</v>
      </c>
      <c r="D182" s="278"/>
      <c r="E182" s="278"/>
      <c r="F182" s="301" t="s">
        <v>591</v>
      </c>
      <c r="G182" s="278"/>
      <c r="H182" s="278" t="s">
        <v>665</v>
      </c>
      <c r="I182" s="278" t="s">
        <v>626</v>
      </c>
      <c r="J182" s="278"/>
      <c r="K182" s="326"/>
    </row>
    <row r="183" s="1" customFormat="1" ht="15" customHeight="1">
      <c r="B183" s="303"/>
      <c r="C183" s="278" t="s">
        <v>666</v>
      </c>
      <c r="D183" s="278"/>
      <c r="E183" s="278"/>
      <c r="F183" s="301" t="s">
        <v>591</v>
      </c>
      <c r="G183" s="278"/>
      <c r="H183" s="278" t="s">
        <v>667</v>
      </c>
      <c r="I183" s="278" t="s">
        <v>626</v>
      </c>
      <c r="J183" s="278"/>
      <c r="K183" s="326"/>
    </row>
    <row r="184" s="1" customFormat="1" ht="15" customHeight="1">
      <c r="B184" s="303"/>
      <c r="C184" s="278" t="s">
        <v>655</v>
      </c>
      <c r="D184" s="278"/>
      <c r="E184" s="278"/>
      <c r="F184" s="301" t="s">
        <v>591</v>
      </c>
      <c r="G184" s="278"/>
      <c r="H184" s="278" t="s">
        <v>668</v>
      </c>
      <c r="I184" s="278" t="s">
        <v>626</v>
      </c>
      <c r="J184" s="278"/>
      <c r="K184" s="326"/>
    </row>
    <row r="185" s="1" customFormat="1" ht="15" customHeight="1">
      <c r="B185" s="303"/>
      <c r="C185" s="278" t="s">
        <v>103</v>
      </c>
      <c r="D185" s="278"/>
      <c r="E185" s="278"/>
      <c r="F185" s="301" t="s">
        <v>597</v>
      </c>
      <c r="G185" s="278"/>
      <c r="H185" s="278" t="s">
        <v>669</v>
      </c>
      <c r="I185" s="278" t="s">
        <v>593</v>
      </c>
      <c r="J185" s="278">
        <v>50</v>
      </c>
      <c r="K185" s="326"/>
    </row>
    <row r="186" s="1" customFormat="1" ht="15" customHeight="1">
      <c r="B186" s="303"/>
      <c r="C186" s="278" t="s">
        <v>670</v>
      </c>
      <c r="D186" s="278"/>
      <c r="E186" s="278"/>
      <c r="F186" s="301" t="s">
        <v>597</v>
      </c>
      <c r="G186" s="278"/>
      <c r="H186" s="278" t="s">
        <v>671</v>
      </c>
      <c r="I186" s="278" t="s">
        <v>672</v>
      </c>
      <c r="J186" s="278"/>
      <c r="K186" s="326"/>
    </row>
    <row r="187" s="1" customFormat="1" ht="15" customHeight="1">
      <c r="B187" s="303"/>
      <c r="C187" s="278" t="s">
        <v>673</v>
      </c>
      <c r="D187" s="278"/>
      <c r="E187" s="278"/>
      <c r="F187" s="301" t="s">
        <v>597</v>
      </c>
      <c r="G187" s="278"/>
      <c r="H187" s="278" t="s">
        <v>674</v>
      </c>
      <c r="I187" s="278" t="s">
        <v>672</v>
      </c>
      <c r="J187" s="278"/>
      <c r="K187" s="326"/>
    </row>
    <row r="188" s="1" customFormat="1" ht="15" customHeight="1">
      <c r="B188" s="303"/>
      <c r="C188" s="278" t="s">
        <v>675</v>
      </c>
      <c r="D188" s="278"/>
      <c r="E188" s="278"/>
      <c r="F188" s="301" t="s">
        <v>597</v>
      </c>
      <c r="G188" s="278"/>
      <c r="H188" s="278" t="s">
        <v>676</v>
      </c>
      <c r="I188" s="278" t="s">
        <v>672</v>
      </c>
      <c r="J188" s="278"/>
      <c r="K188" s="326"/>
    </row>
    <row r="189" s="1" customFormat="1" ht="15" customHeight="1">
      <c r="B189" s="303"/>
      <c r="C189" s="339" t="s">
        <v>677</v>
      </c>
      <c r="D189" s="278"/>
      <c r="E189" s="278"/>
      <c r="F189" s="301" t="s">
        <v>597</v>
      </c>
      <c r="G189" s="278"/>
      <c r="H189" s="278" t="s">
        <v>678</v>
      </c>
      <c r="I189" s="278" t="s">
        <v>679</v>
      </c>
      <c r="J189" s="340" t="s">
        <v>680</v>
      </c>
      <c r="K189" s="326"/>
    </row>
    <row r="190" s="1" customFormat="1" ht="15" customHeight="1">
      <c r="B190" s="303"/>
      <c r="C190" s="339" t="s">
        <v>42</v>
      </c>
      <c r="D190" s="278"/>
      <c r="E190" s="278"/>
      <c r="F190" s="301" t="s">
        <v>591</v>
      </c>
      <c r="G190" s="278"/>
      <c r="H190" s="275" t="s">
        <v>681</v>
      </c>
      <c r="I190" s="278" t="s">
        <v>682</v>
      </c>
      <c r="J190" s="278"/>
      <c r="K190" s="326"/>
    </row>
    <row r="191" s="1" customFormat="1" ht="15" customHeight="1">
      <c r="B191" s="303"/>
      <c r="C191" s="339" t="s">
        <v>683</v>
      </c>
      <c r="D191" s="278"/>
      <c r="E191" s="278"/>
      <c r="F191" s="301" t="s">
        <v>591</v>
      </c>
      <c r="G191" s="278"/>
      <c r="H191" s="278" t="s">
        <v>684</v>
      </c>
      <c r="I191" s="278" t="s">
        <v>626</v>
      </c>
      <c r="J191" s="278"/>
      <c r="K191" s="326"/>
    </row>
    <row r="192" s="1" customFormat="1" ht="15" customHeight="1">
      <c r="B192" s="303"/>
      <c r="C192" s="339" t="s">
        <v>685</v>
      </c>
      <c r="D192" s="278"/>
      <c r="E192" s="278"/>
      <c r="F192" s="301" t="s">
        <v>591</v>
      </c>
      <c r="G192" s="278"/>
      <c r="H192" s="278" t="s">
        <v>686</v>
      </c>
      <c r="I192" s="278" t="s">
        <v>626</v>
      </c>
      <c r="J192" s="278"/>
      <c r="K192" s="326"/>
    </row>
    <row r="193" s="1" customFormat="1" ht="15" customHeight="1">
      <c r="B193" s="303"/>
      <c r="C193" s="339" t="s">
        <v>687</v>
      </c>
      <c r="D193" s="278"/>
      <c r="E193" s="278"/>
      <c r="F193" s="301" t="s">
        <v>597</v>
      </c>
      <c r="G193" s="278"/>
      <c r="H193" s="278" t="s">
        <v>688</v>
      </c>
      <c r="I193" s="278" t="s">
        <v>626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689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690</v>
      </c>
      <c r="D200" s="342"/>
      <c r="E200" s="342"/>
      <c r="F200" s="342" t="s">
        <v>691</v>
      </c>
      <c r="G200" s="343"/>
      <c r="H200" s="342" t="s">
        <v>692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682</v>
      </c>
      <c r="D202" s="278"/>
      <c r="E202" s="278"/>
      <c r="F202" s="301" t="s">
        <v>43</v>
      </c>
      <c r="G202" s="278"/>
      <c r="H202" s="278" t="s">
        <v>693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44</v>
      </c>
      <c r="G203" s="278"/>
      <c r="H203" s="278" t="s">
        <v>694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47</v>
      </c>
      <c r="G204" s="278"/>
      <c r="H204" s="278" t="s">
        <v>695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45</v>
      </c>
      <c r="G205" s="278"/>
      <c r="H205" s="278" t="s">
        <v>696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46</v>
      </c>
      <c r="G206" s="278"/>
      <c r="H206" s="278" t="s">
        <v>697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638</v>
      </c>
      <c r="D208" s="278"/>
      <c r="E208" s="278"/>
      <c r="F208" s="301" t="s">
        <v>76</v>
      </c>
      <c r="G208" s="278"/>
      <c r="H208" s="278" t="s">
        <v>698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533</v>
      </c>
      <c r="G209" s="278"/>
      <c r="H209" s="278" t="s">
        <v>534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531</v>
      </c>
      <c r="G210" s="278"/>
      <c r="H210" s="278" t="s">
        <v>699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535</v>
      </c>
      <c r="G211" s="339"/>
      <c r="H211" s="330" t="s">
        <v>536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537</v>
      </c>
      <c r="G212" s="339"/>
      <c r="H212" s="330" t="s">
        <v>700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662</v>
      </c>
      <c r="D214" s="278"/>
      <c r="E214" s="278"/>
      <c r="F214" s="301">
        <v>1</v>
      </c>
      <c r="G214" s="339"/>
      <c r="H214" s="330" t="s">
        <v>701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702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703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704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2023-02-20T09:01:35Z</dcterms:created>
  <dcterms:modified xsi:type="dcterms:W3CDTF">2023-02-20T09:01:39Z</dcterms:modified>
</cp:coreProperties>
</file>