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2022-292 - VD Hamry, zří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'2022-292 - VD Hamry, zříz...'!$C$85:$K$362</definedName>
    <definedName name="_xlnm.Print_Area" localSheetId="1">'2022-292 - VD Hamry, zříz...'!$C$4:$J$37,'2022-292 - VD Hamry, zříz...'!$C$43:$J$69,'2022-292 - VD Hamry, zříz...'!$C$75:$J$362</definedName>
    <definedName name="_xlnm.Print_Titles" localSheetId="1">'2022-292 - VD Hamry, zříz...'!$85:$85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58"/>
  <c r="BH358"/>
  <c r="BG358"/>
  <c r="BF358"/>
  <c r="T358"/>
  <c r="T357"/>
  <c r="R358"/>
  <c r="R357"/>
  <c r="P358"/>
  <c r="P357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37"/>
  <c r="BH337"/>
  <c r="BG337"/>
  <c r="BF337"/>
  <c r="T337"/>
  <c r="T336"/>
  <c r="R337"/>
  <c r="R336"/>
  <c r="P337"/>
  <c r="P336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T301"/>
  <c r="R302"/>
  <c r="R301"/>
  <c r="P302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3"/>
  <c r="BH183"/>
  <c r="BG183"/>
  <c r="BF183"/>
  <c r="T183"/>
  <c r="T182"/>
  <c r="R183"/>
  <c r="R182"/>
  <c r="P183"/>
  <c r="P182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59"/>
  <c r="BH159"/>
  <c r="BG159"/>
  <c r="BF159"/>
  <c r="T159"/>
  <c r="R159"/>
  <c r="P159"/>
  <c r="BI147"/>
  <c r="BH147"/>
  <c r="BG147"/>
  <c r="BF147"/>
  <c r="T147"/>
  <c r="R147"/>
  <c r="P147"/>
  <c r="BI137"/>
  <c r="BH137"/>
  <c r="BG137"/>
  <c r="BF137"/>
  <c r="T137"/>
  <c r="R137"/>
  <c r="P137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5"/>
  <c r="BH105"/>
  <c r="BG105"/>
  <c r="BF105"/>
  <c r="T105"/>
  <c r="R105"/>
  <c r="P105"/>
  <c r="BI97"/>
  <c r="BH97"/>
  <c r="BG97"/>
  <c r="BF97"/>
  <c r="T97"/>
  <c r="R97"/>
  <c r="P97"/>
  <c r="BI89"/>
  <c r="BH89"/>
  <c r="BG89"/>
  <c r="BF89"/>
  <c r="T89"/>
  <c r="R89"/>
  <c r="P89"/>
  <c r="J82"/>
  <c r="F82"/>
  <c r="F80"/>
  <c r="E78"/>
  <c r="J50"/>
  <c r="F50"/>
  <c r="F48"/>
  <c r="E46"/>
  <c r="J22"/>
  <c r="E22"/>
  <c r="J83"/>
  <c r="J21"/>
  <c r="J16"/>
  <c r="E16"/>
  <c r="F83"/>
  <c r="J15"/>
  <c r="J10"/>
  <c r="J80"/>
  <c i="1" r="L50"/>
  <c r="AM50"/>
  <c r="AM49"/>
  <c r="L49"/>
  <c r="AM47"/>
  <c r="L47"/>
  <c r="L45"/>
  <c r="L44"/>
  <c i="2" r="BK105"/>
  <c r="BK292"/>
  <c r="BK260"/>
  <c r="J214"/>
  <c r="J337"/>
  <c r="J288"/>
  <c r="BK242"/>
  <c r="J117"/>
  <c r="J326"/>
  <c r="BK288"/>
  <c r="J268"/>
  <c r="J237"/>
  <c r="J127"/>
  <c r="J260"/>
  <c r="BK177"/>
  <c r="BK214"/>
  <c r="BK210"/>
  <c i="1" r="AS54"/>
  <c i="2" r="BK321"/>
  <c r="BK286"/>
  <c r="J271"/>
  <c r="J242"/>
  <c r="BK127"/>
  <c r="BK326"/>
  <c r="BK279"/>
  <c r="J240"/>
  <c r="BK89"/>
  <c r="J302"/>
  <c r="BK263"/>
  <c r="BK205"/>
  <c r="F33"/>
  <c r="BK137"/>
  <c r="J313"/>
  <c r="J255"/>
  <c r="J122"/>
  <c r="J310"/>
  <c r="BK271"/>
  <c r="BK228"/>
  <c r="J97"/>
  <c r="J316"/>
  <c r="BK281"/>
  <c r="J263"/>
  <c r="J228"/>
  <c r="J89"/>
  <c r="BK200"/>
  <c r="BK240"/>
  <c r="J105"/>
  <c r="BK174"/>
  <c r="BK353"/>
  <c r="BK313"/>
  <c r="J292"/>
  <c r="BK265"/>
  <c r="BK234"/>
  <c r="J205"/>
  <c r="BK337"/>
  <c r="J286"/>
  <c r="J247"/>
  <c r="J147"/>
  <c r="J321"/>
  <c r="J284"/>
  <c r="J250"/>
  <c r="J183"/>
  <c r="J353"/>
  <c r="BK310"/>
  <c r="BK284"/>
  <c r="BK247"/>
  <c r="J210"/>
  <c r="BK113"/>
  <c r="BK220"/>
  <c r="BK122"/>
  <c r="J177"/>
  <c r="F32"/>
  <c r="F35"/>
  <c r="J349"/>
  <c r="J307"/>
  <c r="BK268"/>
  <c r="BK170"/>
  <c r="BK349"/>
  <c r="J295"/>
  <c r="J258"/>
  <c r="J159"/>
  <c r="BK331"/>
  <c r="BK295"/>
  <c r="J274"/>
  <c r="J244"/>
  <c r="J170"/>
  <c r="BK244"/>
  <c r="BK159"/>
  <c r="BK195"/>
  <c r="BK237"/>
  <c r="BK147"/>
  <c r="J344"/>
  <c r="BK307"/>
  <c r="J281"/>
  <c r="BK258"/>
  <c r="J220"/>
  <c r="J32"/>
  <c r="BK316"/>
  <c r="BK274"/>
  <c r="J200"/>
  <c r="BK358"/>
  <c r="BK276"/>
  <c r="J234"/>
  <c r="BK344"/>
  <c r="BK302"/>
  <c r="J279"/>
  <c r="BK255"/>
  <c r="BK183"/>
  <c r="BK231"/>
  <c r="J113"/>
  <c r="J137"/>
  <c r="J195"/>
  <c r="BK117"/>
  <c r="J331"/>
  <c r="BK298"/>
  <c r="J276"/>
  <c r="BK250"/>
  <c r="J174"/>
  <c r="BK97"/>
  <c r="J358"/>
  <c r="J298"/>
  <c r="J265"/>
  <c r="J231"/>
  <c r="F34"/>
  <c l="1" r="R88"/>
  <c r="R87"/>
  <c r="P213"/>
  <c r="P306"/>
  <c r="P88"/>
  <c r="P87"/>
  <c r="BK194"/>
  <c r="J194"/>
  <c r="J59"/>
  <c r="P194"/>
  <c r="R312"/>
  <c r="BK213"/>
  <c r="J213"/>
  <c r="J60"/>
  <c r="BK306"/>
  <c r="J306"/>
  <c r="J63"/>
  <c r="T306"/>
  <c r="BK343"/>
  <c r="J343"/>
  <c r="J67"/>
  <c r="T213"/>
  <c r="R306"/>
  <c r="R305"/>
  <c r="P343"/>
  <c r="P342"/>
  <c r="R213"/>
  <c r="P312"/>
  <c r="R343"/>
  <c r="R342"/>
  <c r="BK88"/>
  <c r="J88"/>
  <c r="J57"/>
  <c r="R194"/>
  <c r="T312"/>
  <c r="T343"/>
  <c r="T342"/>
  <c r="T88"/>
  <c r="T87"/>
  <c r="T194"/>
  <c r="BK312"/>
  <c r="J312"/>
  <c r="J64"/>
  <c r="BK301"/>
  <c r="J301"/>
  <c r="J61"/>
  <c r="BK336"/>
  <c r="J336"/>
  <c r="J65"/>
  <c r="BK182"/>
  <c r="J182"/>
  <c r="J58"/>
  <c r="BK357"/>
  <c r="J357"/>
  <c r="J68"/>
  <c i="1" r="BA55"/>
  <c r="AW55"/>
  <c r="BB55"/>
  <c r="BC55"/>
  <c i="2" r="J48"/>
  <c r="F51"/>
  <c r="J51"/>
  <c r="BE89"/>
  <c r="BE97"/>
  <c r="BE105"/>
  <c r="BE113"/>
  <c r="BE117"/>
  <c r="BE122"/>
  <c r="BE127"/>
  <c r="BE137"/>
  <c r="BE147"/>
  <c r="BE159"/>
  <c r="BE170"/>
  <c r="BE174"/>
  <c r="BE177"/>
  <c r="BE183"/>
  <c r="BE195"/>
  <c r="BE200"/>
  <c r="BE205"/>
  <c r="BE210"/>
  <c r="BE214"/>
  <c r="BE220"/>
  <c r="BE228"/>
  <c r="BE231"/>
  <c r="BE234"/>
  <c r="BE237"/>
  <c r="BE240"/>
  <c r="BE242"/>
  <c r="BE244"/>
  <c r="BE247"/>
  <c r="BE250"/>
  <c r="BE255"/>
  <c r="BE258"/>
  <c r="BE260"/>
  <c r="BE263"/>
  <c r="BE265"/>
  <c r="BE268"/>
  <c r="BE271"/>
  <c r="BE274"/>
  <c r="BE276"/>
  <c r="BE279"/>
  <c r="BE281"/>
  <c r="BE284"/>
  <c r="BE286"/>
  <c r="BE288"/>
  <c r="BE292"/>
  <c r="BE295"/>
  <c r="BE298"/>
  <c r="BE302"/>
  <c r="BE307"/>
  <c r="BE310"/>
  <c r="BE313"/>
  <c r="BE316"/>
  <c r="BE321"/>
  <c r="BE326"/>
  <c r="BE331"/>
  <c r="BE337"/>
  <c r="BE344"/>
  <c r="BE349"/>
  <c r="BE353"/>
  <c r="BE358"/>
  <c i="1" r="BD55"/>
  <c r="BC54"/>
  <c r="W32"/>
  <c r="BB54"/>
  <c r="W31"/>
  <c r="BA54"/>
  <c r="W30"/>
  <c r="BD54"/>
  <c r="W33"/>
  <c i="2" l="1" r="P305"/>
  <c r="P86"/>
  <c i="1" r="AU55"/>
  <c i="2" r="T305"/>
  <c r="T86"/>
  <c r="R86"/>
  <c r="BK305"/>
  <c r="J305"/>
  <c r="J62"/>
  <c r="BK87"/>
  <c r="BK86"/>
  <c r="J86"/>
  <c r="J55"/>
  <c r="BK342"/>
  <c r="J342"/>
  <c r="J66"/>
  <c i="1" r="AY54"/>
  <c r="AW54"/>
  <c r="AK30"/>
  <c r="AU54"/>
  <c r="AX54"/>
  <c i="2" r="J31"/>
  <c i="1" r="AV55"/>
  <c r="AT55"/>
  <c i="2" r="F31"/>
  <c i="1" r="AZ55"/>
  <c r="AZ54"/>
  <c r="W29"/>
  <c i="2" l="1" r="J87"/>
  <c r="J56"/>
  <c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<sst xmlns="http://schemas.openxmlformats.org/spreadsheetml/2006/main">
  <si>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</si>
  <si>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</si>
  <si>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</si>
  <si>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</si>
  <si>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</si>
  <si>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{9842b5fe-9bc0-41bb-839f-09a7cb7b7f0b}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</si>
  <si>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</si>
  <si>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</si>
  <si>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</si>
  <si>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</si>
  <si>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</si>
  <si>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</si>
  <si>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</si>
  <si>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</si>
  <si>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2022-292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</si>
  <si>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</si>
  <si>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</si>
  <si>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Hamry, zřízení vodovodní přípojky</t>
  </si>
  <si>
    <t>KSO:</t>
  </si>
  <si>
    <t/>
  </si>
  <si>
    <t>CC-CZ:</t>
  </si>
  <si>
    <t>Místo:</t>
  </si>
  <si>
    <t>Hamry</t>
  </si>
  <si>
    <t>Datum:</t>
  </si>
  <si>
    <t>18. 11. 2022</t>
  </si>
  <si>
    <t>Zadavatel:</t>
  </si>
  <si>
    <t>IČ:</t>
  </si>
  <si>
    <t>Povodí Labe, státní podník</t>
  </si>
  <si>
    <t>DIČ:</t>
  </si>
  <si>
    <t>Uchazeč:</t>
  </si>
  <si>
    <t>Vyplň údaj</t>
  </si>
  <si>
    <t>Projektant:</t>
  </si>
  <si>
    <t>Komplex CR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</si>
  <si>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</si>
  <si>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</si>
  <si>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</si>
  <si>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</si>
  <si>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</si>
  <si>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</si>
  <si>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</si>
  <si>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</si>
  <si>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</si>
  <si>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</si>
  <si>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</si>
  <si>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</si>
  <si>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</si>
  <si>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</si>
  <si>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</si>
  <si>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</si>
  <si>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</si>
  <si>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</si>
  <si>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</si>
  <si>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</si>
  <si>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</si>
  <si>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</si>
  <si>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</si>
  <si>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</si>
  <si>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</si>
  <si>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</si>
  <si>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</si>
  <si>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</si>
  <si>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</si>
  <si>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</si>
  <si>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</si>
  <si>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</si>
  <si>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</si>
  <si>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</si>
  <si>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</si>
  <si>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</si>
  <si>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</si>
  <si>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</si>
  <si>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</si>
  <si>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</si>
  <si>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</si>
  <si>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</si>
  <si>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</si>
  <si>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</si>
  <si>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</si>
  <si>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</si>
  <si>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</si>
  <si>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</si>
  <si>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</si>
  <si>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</si>
  <si>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</si>
  <si>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</si>
  <si>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</si>
  <si>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Zemní práce</t>
  </si>
  <si>
    <t xml:space="preserve">    4 - Vodorovné konstrukce</t>
  </si>
  <si>
    <t xml:space="preserve">    5 -  Komunikace</t>
  </si>
  <si>
    <t xml:space="preserve">    8 -  Trubní vedení</t>
  </si>
  <si>
    <t xml:space="preserve">    9 - Ostatní konstrukce a práce, bourání</t>
  </si>
  <si>
    <t>PSV - Práce a dodávky PSV</t>
  </si>
  <si>
    <t xml:space="preserve">    722 - Zdravotechnika - vnitřní vodovod</t>
  </si>
  <si>
    <t xml:space="preserve">    997 - Přesun sutě</t>
  </si>
  <si>
    <t xml:space="preserve">    998 - Přesun hmot</t>
  </si>
  <si>
    <t xml:space="preserve">VRN - 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</si>
  <si>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</si>
  <si>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</si>
  <si>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</si>
  <si>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</si>
  <si>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</si>
  <si>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</si>
  <si>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</si>
  <si>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</si>
  <si>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</si>
  <si>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</si>
  <si>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</si>
  <si>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</si>
  <si>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</si>
  <si>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</si>
  <si>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</si>
  <si>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</si>
  <si>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</si>
  <si>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</si>
  <si>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</si>
  <si>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</si>
  <si>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113106071</t>
  </si>
  <si>
    <t>Rozebrání dlažeb při překopech vozovek ze zámkové dlažby s ložem z kameniva ručně</t>
  </si>
  <si>
    <t>m2</t>
  </si>
  <si>
    <t>4</t>
  </si>
  <si>
    <t>-635377832</t>
  </si>
  <si>
    <t>PP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</si>
  <si>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</si>
  <si>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Online PSC</t>
  </si>
  <si>
    <t>https://podminky.urs.cz/item/CS_URS_2022_01/113106071</t>
  </si>
  <si>
    <t>VV</t>
  </si>
  <si>
    <t>veřejná část k vodoměrné šachtě, zpevněná plocha, dl. 8,50 m, š. 2,00 m</t>
  </si>
  <si>
    <t>8,50*2,00</t>
  </si>
  <si>
    <t>vnitřní část 1, zpevněná plocha, dl. 4,00 m, š. 2,00 m</t>
  </si>
  <si>
    <t>4,00*2,00</t>
  </si>
  <si>
    <t>Součet</t>
  </si>
  <si>
    <t>113107423</t>
  </si>
  <si>
    <t>Odstranění podkladu z kameniva drceného tl přes 200 do 300 mm při překopech strojně pl do 15 m2</t>
  </si>
  <si>
    <t>830732265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</si>
  <si>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</si>
  <si>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https://podminky.urs.cz/item/CS_URS_2022_01/113107423</t>
  </si>
  <si>
    <t>veřejná část k vodoměrné šachtě, zpevněná plocha, dl. 8,50 m, š. 1,00 m</t>
  </si>
  <si>
    <t>8,50*1,00</t>
  </si>
  <si>
    <t>vnitřní část 1, zpevněná plocha, dl. 4,00 m, š. 1,00 m</t>
  </si>
  <si>
    <t>4,00*1,00</t>
  </si>
  <si>
    <t>3</t>
  </si>
  <si>
    <t>113107437</t>
  </si>
  <si>
    <t>Odstranění podkladu z betonu vyztuženého sítěmi tl přes 150 do 300 mm při překopech strojně pl do 15 m2</t>
  </si>
  <si>
    <t>577604757</t>
  </si>
  <si>
    <t>Odstranění podkladů nebo krytů při překopech inženýrských sítí s přemístěním hmot na skládku ve vzdálenosti do 3 m nebo s naložením na dopravní prostředek strojně plochy jednotlivě do 15 m2 z betonu vyztuženého sítěmi, o tl. vrstvy přes 150 do 300 mm</t>
  </si>
  <si>
    <t>https://podminky.urs.cz/item/CS_URS_2022_01/113107437</t>
  </si>
  <si>
    <t>121151113</t>
  </si>
  <si>
    <t>Sejmutí ornice plochy do 500 m2 tl vrstvy do 200 mm strojně</t>
  </si>
  <si>
    <t>1716087677</t>
  </si>
  <si>
    <t>Sejmutí ornice strojně při souvislé ploše přes 100 do 500 m2, tl. vrstvy do 200 mm</t>
  </si>
  <si>
    <t>https://podminky.urs.cz/item/CS_URS_2022_02/121151113</t>
  </si>
  <si>
    <t>86,25*4</t>
  </si>
  <si>
    <t>5</t>
  </si>
  <si>
    <t>131213131</t>
  </si>
  <si>
    <t>Hloubení jam do 10 m3 v soudržných horninách třídy těžitelnosti I skupiny 3 při překopech inženýrských sítí ručně</t>
  </si>
  <si>
    <t>m3</t>
  </si>
  <si>
    <t>1515820878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</si>
  <si>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</si>
  <si>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https://podminky.urs.cz/item/CS_URS_2022_01/131213131</t>
  </si>
  <si>
    <t>napojení přípojky na vodovodní řad</t>
  </si>
  <si>
    <t>2,50*2,50*1,80</t>
  </si>
  <si>
    <t>6</t>
  </si>
  <si>
    <t>131251121</t>
  </si>
  <si>
    <t>Hloubení jam do 15 m3 nezapažených v hornině třídy těžitelnosti I skupiny 3 při překopech inženýrských sítí strojně</t>
  </si>
  <si>
    <t>-731905490</t>
  </si>
  <si>
    <t>Hloubení nezapažených jam a zářezů při překopech inženýrských sítí strojně s urovnáním dna do předepsaného profilu a spádu objemu do 15 m3 v hornině třídy těžitelnosti I skupiny 3</t>
  </si>
  <si>
    <t>https://podminky.urs.cz/item/CS_URS_2022_01/131251121</t>
  </si>
  <si>
    <t>vodoměrná šachta</t>
  </si>
  <si>
    <t>7</t>
  </si>
  <si>
    <t>132251104</t>
  </si>
  <si>
    <t>Hloubení rýh nezapažených š do 800 mm v hornině třídy těžitelnosti I skupiny 3 objem přes 100 m3 strojně</t>
  </si>
  <si>
    <t>350314098</t>
  </si>
  <si>
    <t>Hloubení nezapažených rýh šířky do 800 mm strojně s urovnáním dna do předepsaného profilu a spádu v hornině třídy těžitelnosti I skupiny 3 přes 100 m3</t>
  </si>
  <si>
    <t>https://podminky.urs.cz/item/CS_URS_2022_01/132251104</t>
  </si>
  <si>
    <t>veřejná část k vodoměrné šachtě, dl. 98,50 m, š. 0,60 m, průměrná hl. 1,40 m</t>
  </si>
  <si>
    <t>98,50*0,60*1,40</t>
  </si>
  <si>
    <t>vnitřní část 1, dl. 28,85 m, š. 0,60 m, hl. 1,40 m</t>
  </si>
  <si>
    <t>28,85*0,60*1,40</t>
  </si>
  <si>
    <t>vnitřní část 2, dl. 18,00 m, š. 0,60 m, hl. 1,40 m</t>
  </si>
  <si>
    <t>18,00*0,60*1,40</t>
  </si>
  <si>
    <t>8</t>
  </si>
  <si>
    <t>162751117</t>
  </si>
  <si>
    <t>Vodorovné přemístění přes 9 000 do 10000 m výkopku/sypaniny z horniny třídy těžitelnosti I skupiny 1 až 3</t>
  </si>
  <si>
    <t>384032396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</si>
  <si>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</si>
  <si>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</si>
  <si>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hloubení jam</t>
  </si>
  <si>
    <t>11,25+11,25</t>
  </si>
  <si>
    <t>hloubení rýh</t>
  </si>
  <si>
    <t>122,094</t>
  </si>
  <si>
    <t>- zpětný zásyp rýh</t>
  </si>
  <si>
    <t>-69,768</t>
  </si>
  <si>
    <t>9</t>
  </si>
  <si>
    <t>174101101</t>
  </si>
  <si>
    <t>Zásyp jam, šachet rýh nebo kolem objektů sypaninou se zhutněním</t>
  </si>
  <si>
    <t>832439706</t>
  </si>
  <si>
    <t>Zásyp sypaninou z jakékoliv horniny strojně s uložením výkopku ve vrstvách se zhutněním jam, šachet, rýh nebo kolem objektů v těchto vykopávkách</t>
  </si>
  <si>
    <t>https://podminky.urs.cz/item/CS_URS_2022_01/174101101</t>
  </si>
  <si>
    <t>tl. zásypu 0,80 m (hl. výkopu 1,40 m - tl. podsypu 0,10 m - tl. obsypu 0,50 m)</t>
  </si>
  <si>
    <t>předpoklad: zemina z výkopku</t>
  </si>
  <si>
    <t>veřejná část k vodoměrné šachtě, dl. 98,50 m, š. 0,60 m</t>
  </si>
  <si>
    <t>98,50*0,60*0,80</t>
  </si>
  <si>
    <t>vnitřní část 1, dl. 28,85 m, š. 0,60 m</t>
  </si>
  <si>
    <t>28,85*0,60*0,80</t>
  </si>
  <si>
    <t>vnitřní část 2, dl. 18,00 m, š. 0,60 m</t>
  </si>
  <si>
    <t>18,00*0,60*0,80</t>
  </si>
  <si>
    <t>10</t>
  </si>
  <si>
    <t>175151101</t>
  </si>
  <si>
    <t>Obsypání potrubí strojně sypaninou bez prohození, uloženou do 3 m</t>
  </si>
  <si>
    <t>527938723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</si>
  <si>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</si>
  <si>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</si>
  <si>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tl. obsypu 0,50 m</t>
  </si>
  <si>
    <t>98,50*0,60*0,50</t>
  </si>
  <si>
    <t>28,85*0,60*0,50</t>
  </si>
  <si>
    <t>18,00*0,60*0,50</t>
  </si>
  <si>
    <t>11</t>
  </si>
  <si>
    <t>M</t>
  </si>
  <si>
    <t>58344171</t>
  </si>
  <si>
    <t>štěrkodrť frakce 0/32</t>
  </si>
  <si>
    <t>t</t>
  </si>
  <si>
    <t>-1610036172</t>
  </si>
  <si>
    <t>koeficient množství 2,00 t/m3</t>
  </si>
  <si>
    <t>2,00*43,605</t>
  </si>
  <si>
    <t>12</t>
  </si>
  <si>
    <t>181351103</t>
  </si>
  <si>
    <t>Rozprostření ornice tl vrstvy do 200 mm pl přes 100 do 500 m2 v rovině nebo ve svahu do 1:5 strojně</t>
  </si>
  <si>
    <t>341206740</t>
  </si>
  <si>
    <t>Rozprostření a urovnání ornice v rovině nebo ve svahu sklonu do 1:5 strojně při souvislé ploše přes 100 do 500 m2, tl. vrstvy do 200 mm</t>
  </si>
  <si>
    <t>https://podminky.urs.cz/item/CS_URS_2022_02/181351103</t>
  </si>
  <si>
    <t>13</t>
  </si>
  <si>
    <t>181911102</t>
  </si>
  <si>
    <t>Úprava pláně v hornině třídy těžitelnosti I, skupiny 1 až 2 se zhutněním ručně</t>
  </si>
  <si>
    <t>-3829819</t>
  </si>
  <si>
    <t>Úprava pláně vyrovnáním výškových rozdílů ručně v hornině třídy těžitelnosti I skupiny 1 a 2 se zhutněním</t>
  </si>
  <si>
    <t>https://podminky.urs.cz/item/CS_URS_2021_01/181911102</t>
  </si>
  <si>
    <t>zpevněná plocha, dl. 8,50 m, š. 1,00 m</t>
  </si>
  <si>
    <t>Vodorovné konstrukce</t>
  </si>
  <si>
    <t>14</t>
  </si>
  <si>
    <t>451572111</t>
  </si>
  <si>
    <t>Lože pod potrubí otevřený výkop z kameniva drobného těženého</t>
  </si>
  <si>
    <t>1580817990</t>
  </si>
  <si>
    <t>Lože pod potrubí, stoky a drobné objekty v otevřeném výkopu z kameniva drobného těženého 0 až 4 mm</t>
  </si>
  <si>
    <t>https://podminky.urs.cz/item/CS_URS_2022_01/451572111</t>
  </si>
  <si>
    <t>tl. podsypu 0,10 m</t>
  </si>
  <si>
    <t>98,50*0,60*0,10</t>
  </si>
  <si>
    <t>28,85*0,60*0,10</t>
  </si>
  <si>
    <t>18,00*0,60*0,10</t>
  </si>
  <si>
    <t xml:space="preserve"> Komunikace</t>
  </si>
  <si>
    <t>564871011</t>
  </si>
  <si>
    <t>Podklad ze štěrkodrtě ŠD plochy do 100 m2 tl 250 mm</t>
  </si>
  <si>
    <t>-1451376219</t>
  </si>
  <si>
    <t>Podklad ze štěrkodrti ŠD s rozprostřením a zhutněním plochy jednotlivě do 100 m2, po zhutnění tl. 250 mm</t>
  </si>
  <si>
    <t>https://podminky.urs.cz/item/CS_URS_2022_01/564871011</t>
  </si>
  <si>
    <t>16</t>
  </si>
  <si>
    <t>567122114</t>
  </si>
  <si>
    <t>Podklad ze směsi stmelené cementem SC C 8/10 (KSC I) tl 150 mm</t>
  </si>
  <si>
    <t>1055654822</t>
  </si>
  <si>
    <t>Podklad ze směsi stmelené cementem SC bez dilatačních spár, s rozprostřením a zhutněním SC C 8/10 (KSC I), po zhutnění tl. 150 mm</t>
  </si>
  <si>
    <t>https://podminky.urs.cz/item/CS_URS_2022_01/567122114</t>
  </si>
  <si>
    <t>17</t>
  </si>
  <si>
    <t>596212213</t>
  </si>
  <si>
    <t>Kladení zámkové dlažby pozemních komunikací ručně tl 80 mm skupiny A pl přes 300 m2</t>
  </si>
  <si>
    <t>-1426729170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</si>
  <si>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</si>
  <si>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https://podminky.urs.cz/item/CS_URS_2022_01/596212213</t>
  </si>
  <si>
    <t>zpevněná plocha, dl. 8,50 m, š. 2,00 m</t>
  </si>
  <si>
    <t>18</t>
  </si>
  <si>
    <t>59245213</t>
  </si>
  <si>
    <t>dlažba zámková tvaru I 196x161x80mm přírodní</t>
  </si>
  <si>
    <t>-889427800</t>
  </si>
  <si>
    <t>16,1904761904762*1,05 'Přepočtené koeficientem množství</t>
  </si>
  <si>
    <t xml:space="preserve"> Trubní vedení</t>
  </si>
  <si>
    <t>19</t>
  </si>
  <si>
    <t>850265921</t>
  </si>
  <si>
    <t>Výřez nebo výsek na potrubí z trub litinových tlakových DN 100 při opravách</t>
  </si>
  <si>
    <t>kus</t>
  </si>
  <si>
    <t>1167802404</t>
  </si>
  <si>
    <t>Výřez nebo výsek na potrubí z trub litinových tlakových při opravách DN 100</t>
  </si>
  <si>
    <t>https://podminky.urs.cz/item/CS_URS_2022_01/850265921</t>
  </si>
  <si>
    <t>výřez, zaslepení stávajícího vodovodu u administativní budovy</t>
  </si>
  <si>
    <t>napojení vnitřní části 1 na přívod do administativní budovy</t>
  </si>
  <si>
    <t>20</t>
  </si>
  <si>
    <t>871161211</t>
  </si>
  <si>
    <t>Montáž potrubí z PE100 SDR 11 otevřený výkop svařovaných elektrotvarovkou D 32 x 3,0 mm</t>
  </si>
  <si>
    <t>m</t>
  </si>
  <si>
    <t>-1461693961</t>
  </si>
  <si>
    <t>Montáž vodovodního potrubí z plastů v otevřeném výkopu z polyetylenu PE 100 svařovaných elektrotvarovkou SDR 11/PN16 D 32 x 3,0 mm</t>
  </si>
  <si>
    <t>https://podminky.urs.cz/item/CS_URS_2022_01/871161211</t>
  </si>
  <si>
    <t>vnitřní část 1, dl. 28,85 m</t>
  </si>
  <si>
    <t>28,85</t>
  </si>
  <si>
    <t>vnitřní část 2, dl. 18,00 m</t>
  </si>
  <si>
    <t>18,00</t>
  </si>
  <si>
    <t>28613110</t>
  </si>
  <si>
    <t>trubka vodovodní PE100 PN 16 SDR11 32x3,0mm</t>
  </si>
  <si>
    <t>891098690</t>
  </si>
  <si>
    <t>46,85*1,015 'Přepočtené koeficientem množství</t>
  </si>
  <si>
    <t>22</t>
  </si>
  <si>
    <t>871171211</t>
  </si>
  <si>
    <t>Montáž potrubí z PE100 SDR 11 otevřený výkop svařovaných elektrotvarovkou D 40 x 3,7 mm</t>
  </si>
  <si>
    <t>-1682468644</t>
  </si>
  <si>
    <t>Montáž vodovodního potrubí z plastů v otevřeném výkopu z polyetylenu PE 100 svařovaných elektrotvarovkou SDR 11/PN16 D 40 x 3,7 mm</t>
  </si>
  <si>
    <t>https://podminky.urs.cz/item/CS_URS_2022_01/871171211</t>
  </si>
  <si>
    <t>23</t>
  </si>
  <si>
    <t>28613111</t>
  </si>
  <si>
    <t>trubka vodovodní PE100 PN 16 SDR11 40x3,7mm</t>
  </si>
  <si>
    <t>-2040908576</t>
  </si>
  <si>
    <t>98,5*1,015 'Přepočtené koeficientem množství</t>
  </si>
  <si>
    <t>24</t>
  </si>
  <si>
    <t>877171101</t>
  </si>
  <si>
    <t>Montáž elektrospojek na vodovodním potrubí z PE trub d 40</t>
  </si>
  <si>
    <t>1262534215</t>
  </si>
  <si>
    <t>Montáž tvarovek na vodovodním plastovém potrubí z polyetylenu PE 100 elektrotvarovek SDR 11/PN16 spojek, oblouků nebo redukcí d 40</t>
  </si>
  <si>
    <t>https://podminky.urs.cz/item/CS_URS_2022_01/877171101</t>
  </si>
  <si>
    <t>25</t>
  </si>
  <si>
    <t>28615970</t>
  </si>
  <si>
    <t>elektrospojka SDR11 PE 100 PN16 D 40mm</t>
  </si>
  <si>
    <t>1611290704</t>
  </si>
  <si>
    <t>26</t>
  </si>
  <si>
    <t>28614837</t>
  </si>
  <si>
    <t>koleno 45° SDR11 PE 100 PN16 D 40mm</t>
  </si>
  <si>
    <t>1311744685</t>
  </si>
  <si>
    <t>27</t>
  </si>
  <si>
    <t>879181111</t>
  </si>
  <si>
    <t>Montáž vodovodní přípojky na potrubí DN 40</t>
  </si>
  <si>
    <t>-1410212195</t>
  </si>
  <si>
    <t>Montáž napojení vodovodní přípojky v otevřeném výkopu DN 40</t>
  </si>
  <si>
    <t>https://podminky.urs.cz/item/CS_URS_2022_01/879181111</t>
  </si>
  <si>
    <t>28</t>
  </si>
  <si>
    <t>891162211</t>
  </si>
  <si>
    <t>Montáž závitového vodoměru G 1 v šachtě</t>
  </si>
  <si>
    <t>227210523</t>
  </si>
  <si>
    <t>Montáž vodovodních armatur na potrubí vodoměrů v šachtě závitových G 1</t>
  </si>
  <si>
    <t>https://podminky.urs.cz/item/CS_URS_2022_01/891162211</t>
  </si>
  <si>
    <t>29</t>
  </si>
  <si>
    <t>42290100</t>
  </si>
  <si>
    <t>souprava vodoměrná závitová se šroubením kohouty a zpětnou klapkou 1"-1"</t>
  </si>
  <si>
    <t>1000222919</t>
  </si>
  <si>
    <t>vodoměrná souprava, včetně prodloužení o T kus a 2 ks kulových ventilů</t>
  </si>
  <si>
    <t xml:space="preserve">pro napojení vnitřních částí přípojky </t>
  </si>
  <si>
    <t>30</t>
  </si>
  <si>
    <t>891211321</t>
  </si>
  <si>
    <t>Montáž vodovodních šoupátek domovní přípojky se závitovými konci PN16 otevřený výkop G 2"</t>
  </si>
  <si>
    <t>-1477387632</t>
  </si>
  <si>
    <t>Montáž vodovodních armatur na potrubí šoupátek pro domovní přípojky se závitovými konci PN16 G 2"</t>
  </si>
  <si>
    <t>https://podminky.urs.cz/item/CS_URS_2022_01/891211321</t>
  </si>
  <si>
    <t>31</t>
  </si>
  <si>
    <t>42223010</t>
  </si>
  <si>
    <t>šoupátko domovní přípojky litinové vnitřní/vnitřní závit PN16 2"x2"</t>
  </si>
  <si>
    <t>-1487018989</t>
  </si>
  <si>
    <t>32</t>
  </si>
  <si>
    <t>891379111</t>
  </si>
  <si>
    <t>Montáž navrtávacích pasů na potrubí z jakýchkoli trub DN 300</t>
  </si>
  <si>
    <t>-1792273298</t>
  </si>
  <si>
    <t>Montáž vodovodních armatur na potrubí navrtávacích pasů s ventilem Jt 1 MPa, na potrubí z trub litinových, ocelových nebo plastických hmot DN 300</t>
  </si>
  <si>
    <t>https://podminky.urs.cz/item/CS_URS_2022_01/891379111</t>
  </si>
  <si>
    <t>33</t>
  </si>
  <si>
    <t>42271418</t>
  </si>
  <si>
    <t>pás navrtávací z tvárné litiny DN 300, pro litinové a ocelové potrubí, se závitovým výstupem 1",5/4",6/4",2"</t>
  </si>
  <si>
    <t>-797907432</t>
  </si>
  <si>
    <t>34</t>
  </si>
  <si>
    <t>892241111</t>
  </si>
  <si>
    <t>Tlaková zkouška vodou potrubí DN do 80</t>
  </si>
  <si>
    <t>-1287629743</t>
  </si>
  <si>
    <t>Tlakové zkoušky vodou na potrubí DN do 80</t>
  </si>
  <si>
    <t>https://podminky.urs.cz/item/CS_URS_2022_01/892241111</t>
  </si>
  <si>
    <t>35</t>
  </si>
  <si>
    <t>892273122</t>
  </si>
  <si>
    <t>Proplach a dezinfekce vodovodního potrubí DN od 80 do 125</t>
  </si>
  <si>
    <t>2069443550</t>
  </si>
  <si>
    <t>https://podminky.urs.cz/item/CS_URS_2022_01/892273122</t>
  </si>
  <si>
    <t>36</t>
  </si>
  <si>
    <t>893811262</t>
  </si>
  <si>
    <t>Osazení vodoměrné šachty kruhové z PP obetonované pro statické zatížení D do 1,2 m hl přes 1,2 do 1,4 m</t>
  </si>
  <si>
    <t>1133931897</t>
  </si>
  <si>
    <t>Osazení vodoměrné šachty z polypropylenu PP obetonované pro statické zatížení kruhové, průměru D do 1,2 m, světlé hloubky přes 1,2 m do 1,4 m</t>
  </si>
  <si>
    <t>https://podminky.urs.cz/item/CS_URS_2022_01/893811262</t>
  </si>
  <si>
    <t>37</t>
  </si>
  <si>
    <t>56230564</t>
  </si>
  <si>
    <t>šachta vodoměrná kruhová k obetonování včetně výztuhy 1,2/1,5 m</t>
  </si>
  <si>
    <t>-1909905028</t>
  </si>
  <si>
    <t>38</t>
  </si>
  <si>
    <t>894411311</t>
  </si>
  <si>
    <t>Osazení betonových nebo železobetonových dílců pro šachty skruží rovných</t>
  </si>
  <si>
    <t>360838982</t>
  </si>
  <si>
    <t>https://podminky.urs.cz/item/CS_URS_2022_01/894411311</t>
  </si>
  <si>
    <t>39</t>
  </si>
  <si>
    <t>59224104</t>
  </si>
  <si>
    <t>skruž betonová studniční 100x100x9cm</t>
  </si>
  <si>
    <t>-872893292</t>
  </si>
  <si>
    <t>40</t>
  </si>
  <si>
    <t>899401111</t>
  </si>
  <si>
    <t>Osazení poklopů litinových ventilových</t>
  </si>
  <si>
    <t>377265872</t>
  </si>
  <si>
    <t>https://podminky.urs.cz/item/CS_URS_2022_01/899401111</t>
  </si>
  <si>
    <t>41</t>
  </si>
  <si>
    <t>42291402</t>
  </si>
  <si>
    <t>poklop litinový ventilový</t>
  </si>
  <si>
    <t>-1304095732</t>
  </si>
  <si>
    <t>42</t>
  </si>
  <si>
    <t>56230636</t>
  </si>
  <si>
    <t>deska podkladová uličního poklopu plastového ventilkového a šoupatového</t>
  </si>
  <si>
    <t>610224843</t>
  </si>
  <si>
    <t>43</t>
  </si>
  <si>
    <t>899R</t>
  </si>
  <si>
    <t>Montáž orientačního sloupku</t>
  </si>
  <si>
    <t>64</t>
  </si>
  <si>
    <t>-2021558155</t>
  </si>
  <si>
    <t>Montáž příslušenství vodovodů sloupku orientačního</t>
  </si>
  <si>
    <t>Montáž příslušenství vodovodů sloupku orientačního, vč. dodávky</t>
  </si>
  <si>
    <t>44</t>
  </si>
  <si>
    <t>899713111</t>
  </si>
  <si>
    <t>Orientační tabulky na sloupku betonovém nebo ocelovém</t>
  </si>
  <si>
    <t>-326926672</t>
  </si>
  <si>
    <t>Orientační tabulky na vodovodních a kanalizačních řadech na sloupku ocelovém nebo betonovém</t>
  </si>
  <si>
    <t>https://podminky.urs.cz/item/CS_URS_2022_01/899713111</t>
  </si>
  <si>
    <t>45</t>
  </si>
  <si>
    <t>899721111</t>
  </si>
  <si>
    <t>Signalizační vodič DN do 150 mm na potrubí</t>
  </si>
  <si>
    <t>749405920</t>
  </si>
  <si>
    <t>Signalizační vodič na potrubí DN do 150 mm</t>
  </si>
  <si>
    <t>https://podminky.urs.cz/item/CS_URS_2022_01/899721111</t>
  </si>
  <si>
    <t>46</t>
  </si>
  <si>
    <t>899722112</t>
  </si>
  <si>
    <t>Krytí potrubí z plastů výstražnou fólií z PVC 25 cm</t>
  </si>
  <si>
    <t>1922518257</t>
  </si>
  <si>
    <t>Krytí potrubí z plastů výstražnou fólií z PVC šířky 25 cm</t>
  </si>
  <si>
    <t>https://podminky.urs.cz/item/CS_URS_2022_01/899722112</t>
  </si>
  <si>
    <t>Ostatní konstrukce a práce, bourání</t>
  </si>
  <si>
    <t>47</t>
  </si>
  <si>
    <t>998276101</t>
  </si>
  <si>
    <t>Přesun hmot pro trubní vedení z trub z plastických hmot otevřený výkop</t>
  </si>
  <si>
    <t>-802827700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</si>
  <si>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</si>
  <si>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</si>
  <si>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PSV</t>
  </si>
  <si>
    <t>Práce a dodávky PSV</t>
  </si>
  <si>
    <t>722</t>
  </si>
  <si>
    <t>Zdravotechnika - vnitřní vodovod</t>
  </si>
  <si>
    <t>48</t>
  </si>
  <si>
    <t>722219191</t>
  </si>
  <si>
    <t>Montáž zemních souprav ostatní typ</t>
  </si>
  <si>
    <t>1204819661</t>
  </si>
  <si>
    <t>Armatury přírubové montáž zemních souprav ostatních typů</t>
  </si>
  <si>
    <t>https://podminky.urs.cz/item/CS_URS_2022_01/722219191</t>
  </si>
  <si>
    <t>49</t>
  </si>
  <si>
    <t>42291066</t>
  </si>
  <si>
    <t>souprava zemní pro šoupátka DN 40-50mm Rd 1,25m</t>
  </si>
  <si>
    <t>1016652185</t>
  </si>
  <si>
    <t>997</t>
  </si>
  <si>
    <t>Přesun sutě</t>
  </si>
  <si>
    <t>50</t>
  </si>
  <si>
    <t>997221561</t>
  </si>
  <si>
    <t>Vodorovná doprava suti z kusových materiálů do 1 km</t>
  </si>
  <si>
    <t>-1074932124</t>
  </si>
  <si>
    <t>Vodorovná doprava suti bez naložení, ale se složením a s hrubým urovnáním z kusových materiálů, na vzdálenost do 1 km</t>
  </si>
  <si>
    <t>https://podminky.urs.cz/item/CS_URS_2022_01/997221561</t>
  </si>
  <si>
    <t>51</t>
  </si>
  <si>
    <t>997221569</t>
  </si>
  <si>
    <t>Příplatek ZKD 1 km u vodorovné dopravy suti z kusových materiálů</t>
  </si>
  <si>
    <t>-65409414</t>
  </si>
  <si>
    <t>Vodorovná doprava suti bez naložení, ale se složením a s hrubým urovnáním Příplatek k ceně za každý další i započatý 1 km přes 1 km</t>
  </si>
  <si>
    <t>https://podminky.urs.cz/item/CS_URS_2022_01/997221569</t>
  </si>
  <si>
    <t>předpoklad skládka do 10 km</t>
  </si>
  <si>
    <t>10*20,75</t>
  </si>
  <si>
    <t>52</t>
  </si>
  <si>
    <t>997221861</t>
  </si>
  <si>
    <t>Poplatek za uložení stavebního odpadu na recyklační skládce (skládkovné) z prostého betonu pod kódem 17 01 01</t>
  </si>
  <si>
    <t>-447440264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</si>
  <si>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</si>
  <si>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</si>
  <si>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dlažba</t>
  </si>
  <si>
    <t>7,375</t>
  </si>
  <si>
    <t>53</t>
  </si>
  <si>
    <t>997221862</t>
  </si>
  <si>
    <t>Poplatek za uložení stavebního odpadu na recyklační skládce (skládkovné) z armovaného betonu pod kódem 17 01 01</t>
  </si>
  <si>
    <t>-2063277947</t>
  </si>
  <si>
    <t>Poplatek za uložení stavebního odpadu na recyklační skládce (skládkovné) z armovaného betonu zatříděného do Katalogu odpadů pod kódem 17 01 01</t>
  </si>
  <si>
    <t>https://podminky.urs.cz/item/CS_URS_2022_01/997221862</t>
  </si>
  <si>
    <t>podkladní beton pod dlažbou</t>
  </si>
  <si>
    <t>7,875</t>
  </si>
  <si>
    <t>54</t>
  </si>
  <si>
    <t>997221873</t>
  </si>
  <si>
    <t>Poplatek za uložení stavebního odpadu na recyklační skládce (skládkovné) zeminy a kamení zatříděného do Katalogu odpadů pod kódem 17 05 04</t>
  </si>
  <si>
    <t>1036911225</t>
  </si>
  <si>
    <t>https://podminky.urs.cz/item/CS_URS_2022_01/997221873</t>
  </si>
  <si>
    <t>podkladní vrstva pod dlažbou</t>
  </si>
  <si>
    <t>5,50</t>
  </si>
  <si>
    <t>998</t>
  </si>
  <si>
    <t>Přesun hmot</t>
  </si>
  <si>
    <t>55</t>
  </si>
  <si>
    <t>979054451</t>
  </si>
  <si>
    <t>Očištění vybouraných zámkových dlaždic s původním spárováním z kameniva těženého</t>
  </si>
  <si>
    <t>964634513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</si>
  <si>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</si>
  <si>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</si>
  <si>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>VRN</t>
  </si>
  <si>
    <t xml:space="preserve"> Vedlejší rozpočtové náklady</t>
  </si>
  <si>
    <t>VRN1</t>
  </si>
  <si>
    <t>Průzkumné, geodetické a projektové práce</t>
  </si>
  <si>
    <t>56</t>
  </si>
  <si>
    <t>012203000</t>
  </si>
  <si>
    <t>Geodetické práce při provádění stavby</t>
  </si>
  <si>
    <t>komplet</t>
  </si>
  <si>
    <t>1024</t>
  </si>
  <si>
    <t>-679652774</t>
  </si>
  <si>
    <t>https://podminky.urs.cz/item/CS_URS_2022_01/012203000</t>
  </si>
  <si>
    <t>vytýčení stavby</t>
  </si>
  <si>
    <t>57</t>
  </si>
  <si>
    <t>012303000</t>
  </si>
  <si>
    <t>Geodetické práce po výstavbě</t>
  </si>
  <si>
    <t>1923813595</t>
  </si>
  <si>
    <t>https://podminky.urs.cz/item/CS_URS_2022_02/012303000</t>
  </si>
  <si>
    <t>P</t>
  </si>
  <si>
    <t>Poznámka k položce:_x000d_
Geodetické zaměření dokončeného díla - viz obchodní podmínky k SoD</t>
  </si>
  <si>
    <t>58</t>
  </si>
  <si>
    <t>013254000</t>
  </si>
  <si>
    <t>Dokumentace skutečného provedení stavby</t>
  </si>
  <si>
    <t>-1956749324</t>
  </si>
  <si>
    <t>https://podminky.urs.cz/item/CS_URS_2022_02/013254000</t>
  </si>
  <si>
    <t>Poznámka k položce:_x000d_
Viz obchodní podmínky k SoD</t>
  </si>
  <si>
    <t>VRN7</t>
  </si>
  <si>
    <t>Provozní vlivy</t>
  </si>
  <si>
    <t>59</t>
  </si>
  <si>
    <t>076103001</t>
  </si>
  <si>
    <t>Křížení el. vedení s vedením - projednání omezení</t>
  </si>
  <si>
    <t>-74183649</t>
  </si>
  <si>
    <t>https://podminky.urs.cz/item/CS_URS_2022_01/076103001</t>
  </si>
  <si>
    <t>vytýčení inženýrských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</si>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</sst>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071" TargetMode="External" /><Relationship Id="rId2" Type="http://schemas.openxmlformats.org/officeDocument/2006/relationships/hyperlink" Target="https://podminky.urs.cz/item/CS_URS_2022_01/113107423" TargetMode="External" /><Relationship Id="rId3" Type="http://schemas.openxmlformats.org/officeDocument/2006/relationships/hyperlink" Target="https://podminky.urs.cz/item/CS_URS_2022_01/113107437" TargetMode="External" /><Relationship Id="rId4" Type="http://schemas.openxmlformats.org/officeDocument/2006/relationships/hyperlink" Target="https://podminky.urs.cz/item/CS_URS_2022_02/121151113" TargetMode="External" /><Relationship Id="rId5" Type="http://schemas.openxmlformats.org/officeDocument/2006/relationships/hyperlink" Target="https://podminky.urs.cz/item/CS_URS_2022_01/131213131" TargetMode="External" /><Relationship Id="rId6" Type="http://schemas.openxmlformats.org/officeDocument/2006/relationships/hyperlink" Target="https://podminky.urs.cz/item/CS_URS_2022_01/131251121" TargetMode="External" /><Relationship Id="rId7" Type="http://schemas.openxmlformats.org/officeDocument/2006/relationships/hyperlink" Target="https://podminky.urs.cz/item/CS_URS_2022_01/132251104" TargetMode="External" /><Relationship Id="rId8" Type="http://schemas.openxmlformats.org/officeDocument/2006/relationships/hyperlink" Target="https://podminky.urs.cz/item/CS_URS_2022_01/162751117" TargetMode="External" /><Relationship Id="rId9" Type="http://schemas.openxmlformats.org/officeDocument/2006/relationships/hyperlink" Target="https://podminky.urs.cz/item/CS_URS_2022_01/174101101" TargetMode="External" /><Relationship Id="rId10" Type="http://schemas.openxmlformats.org/officeDocument/2006/relationships/hyperlink" Target="https://podminky.urs.cz/item/CS_URS_2022_01/17515110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1_01/181911102" TargetMode="External" /><Relationship Id="rId13" Type="http://schemas.openxmlformats.org/officeDocument/2006/relationships/hyperlink" Target="https://podminky.urs.cz/item/CS_URS_2022_01/451572111" TargetMode="External" /><Relationship Id="rId14" Type="http://schemas.openxmlformats.org/officeDocument/2006/relationships/hyperlink" Target="https://podminky.urs.cz/item/CS_URS_2022_01/564871011" TargetMode="External" /><Relationship Id="rId15" Type="http://schemas.openxmlformats.org/officeDocument/2006/relationships/hyperlink" Target="https://podminky.urs.cz/item/CS_URS_2022_01/567122114" TargetMode="External" /><Relationship Id="rId16" Type="http://schemas.openxmlformats.org/officeDocument/2006/relationships/hyperlink" Target="https://podminky.urs.cz/item/CS_URS_2022_01/596212213" TargetMode="External" /><Relationship Id="rId17" Type="http://schemas.openxmlformats.org/officeDocument/2006/relationships/hyperlink" Target="https://podminky.urs.cz/item/CS_URS_2022_01/850265921" TargetMode="External" /><Relationship Id="rId18" Type="http://schemas.openxmlformats.org/officeDocument/2006/relationships/hyperlink" Target="https://podminky.urs.cz/item/CS_URS_2022_01/871161211" TargetMode="External" /><Relationship Id="rId19" Type="http://schemas.openxmlformats.org/officeDocument/2006/relationships/hyperlink" Target="https://podminky.urs.cz/item/CS_URS_2022_01/871171211" TargetMode="External" /><Relationship Id="rId20" Type="http://schemas.openxmlformats.org/officeDocument/2006/relationships/hyperlink" Target="https://podminky.urs.cz/item/CS_URS_2022_01/877171101" TargetMode="External" /><Relationship Id="rId21" Type="http://schemas.openxmlformats.org/officeDocument/2006/relationships/hyperlink" Target="https://podminky.urs.cz/item/CS_URS_2022_01/879181111" TargetMode="External" /><Relationship Id="rId22" Type="http://schemas.openxmlformats.org/officeDocument/2006/relationships/hyperlink" Target="https://podminky.urs.cz/item/CS_URS_2022_01/891162211" TargetMode="External" /><Relationship Id="rId23" Type="http://schemas.openxmlformats.org/officeDocument/2006/relationships/hyperlink" Target="https://podminky.urs.cz/item/CS_URS_2022_01/891211321" TargetMode="External" /><Relationship Id="rId24" Type="http://schemas.openxmlformats.org/officeDocument/2006/relationships/hyperlink" Target="https://podminky.urs.cz/item/CS_URS_2022_01/891379111" TargetMode="External" /><Relationship Id="rId25" Type="http://schemas.openxmlformats.org/officeDocument/2006/relationships/hyperlink" Target="https://podminky.urs.cz/item/CS_URS_2022_01/892241111" TargetMode="External" /><Relationship Id="rId26" Type="http://schemas.openxmlformats.org/officeDocument/2006/relationships/hyperlink" Target="https://podminky.urs.cz/item/CS_URS_2022_01/892273122" TargetMode="External" /><Relationship Id="rId27" Type="http://schemas.openxmlformats.org/officeDocument/2006/relationships/hyperlink" Target="https://podminky.urs.cz/item/CS_URS_2022_01/893811262" TargetMode="External" /><Relationship Id="rId28" Type="http://schemas.openxmlformats.org/officeDocument/2006/relationships/hyperlink" Target="https://podminky.urs.cz/item/CS_URS_2022_01/894411311" TargetMode="External" /><Relationship Id="rId29" Type="http://schemas.openxmlformats.org/officeDocument/2006/relationships/hyperlink" Target="https://podminky.urs.cz/item/CS_URS_2022_01/899401111" TargetMode="External" /><Relationship Id="rId30" Type="http://schemas.openxmlformats.org/officeDocument/2006/relationships/hyperlink" Target="https://podminky.urs.cz/item/CS_URS_2022_01/899713111" TargetMode="External" /><Relationship Id="rId31" Type="http://schemas.openxmlformats.org/officeDocument/2006/relationships/hyperlink" Target="https://podminky.urs.cz/item/CS_URS_2022_01/899721111" TargetMode="External" /><Relationship Id="rId32" Type="http://schemas.openxmlformats.org/officeDocument/2006/relationships/hyperlink" Target="https://podminky.urs.cz/item/CS_URS_2022_01/899722112" TargetMode="External" /><Relationship Id="rId33" Type="http://schemas.openxmlformats.org/officeDocument/2006/relationships/hyperlink" Target="https://podminky.urs.cz/item/CS_URS_2022_01/998276101" TargetMode="External" /><Relationship Id="rId34" Type="http://schemas.openxmlformats.org/officeDocument/2006/relationships/hyperlink" Target="https://podminky.urs.cz/item/CS_URS_2022_01/722219191" TargetMode="External" /><Relationship Id="rId35" Type="http://schemas.openxmlformats.org/officeDocument/2006/relationships/hyperlink" Target="https://podminky.urs.cz/item/CS_URS_2022_01/997221561" TargetMode="External" /><Relationship Id="rId36" Type="http://schemas.openxmlformats.org/officeDocument/2006/relationships/hyperlink" Target="https://podminky.urs.cz/item/CS_URS_2022_01/997221569" TargetMode="External" /><Relationship Id="rId37" Type="http://schemas.openxmlformats.org/officeDocument/2006/relationships/hyperlink" Target="https://podminky.urs.cz/item/CS_URS_2022_01/997221861" TargetMode="External" /><Relationship Id="rId38" Type="http://schemas.openxmlformats.org/officeDocument/2006/relationships/hyperlink" Target="https://podminky.urs.cz/item/CS_URS_2022_01/997221862" TargetMode="External" /><Relationship Id="rId39" Type="http://schemas.openxmlformats.org/officeDocument/2006/relationships/hyperlink" Target="https://podminky.urs.cz/item/CS_URS_2022_01/997221873" TargetMode="External" /><Relationship Id="rId40" Type="http://schemas.openxmlformats.org/officeDocument/2006/relationships/hyperlink" Target="https://podminky.urs.cz/item/CS_URS_2022_01/979054451" TargetMode="External" /><Relationship Id="rId41" Type="http://schemas.openxmlformats.org/officeDocument/2006/relationships/hyperlink" Target="https://podminky.urs.cz/item/CS_URS_2022_01/012203000" TargetMode="External" /><Relationship Id="rId42" Type="http://schemas.openxmlformats.org/officeDocument/2006/relationships/hyperlink" Target="https://podminky.urs.cz/item/CS_URS_2022_02/012303000" TargetMode="External" /><Relationship Id="rId43" Type="http://schemas.openxmlformats.org/officeDocument/2006/relationships/hyperlink" Target="https://podminky.urs.cz/item/CS_URS_2022_02/013254000" TargetMode="External" /><Relationship Id="rId44" Type="http://schemas.openxmlformats.org/officeDocument/2006/relationships/hyperlink" Target="https://podminky.urs.cz/item/CS_URS_2022_01/07610300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2022-292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VD Hamry, zřízení vodovodní přípojky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Hamry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Labe, státní podník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Komplex CR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'2022-292 - VD Hamry, zříz...'!J28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'2022-292 - VD Hamry, zříz...'!P86</f>
        <v>0</v>
      </c>
      <c r="AV55" s="120">
        <f>'2022-292 - VD Hamry, zříz...'!J31</f>
        <v>0</v>
      </c>
      <c r="AW55" s="120">
        <f>'2022-292 - VD Hamry, zříz...'!J32</f>
        <v>0</v>
      </c>
      <c r="AX55" s="120">
        <f>'2022-292 - VD Hamry, zříz...'!J33</f>
        <v>0</v>
      </c>
      <c r="AY55" s="120">
        <f>'2022-292 - VD Hamry, zříz...'!J34</f>
        <v>0</v>
      </c>
      <c r="AZ55" s="120">
        <f>'2022-292 - VD Hamry, zříz...'!F31</f>
        <v>0</v>
      </c>
      <c r="BA55" s="120">
        <f>'2022-292 - VD Hamry, zříz...'!F32</f>
        <v>0</v>
      </c>
      <c r="BB55" s="120">
        <f>'2022-292 - VD Hamry, zříz...'!F33</f>
        <v>0</v>
      </c>
      <c r="BC55" s="120">
        <f>'2022-292 - VD Hamry, zříz...'!F34</f>
        <v>0</v>
      </c>
      <c r="BD55" s="122">
        <f>'2022-292 - VD Hamry, zříz...'!F35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us8i6j10mcslWeuDkUN/UyWCudJx19puRD9FFIjk+Oq9G+igF0Z3Ab90zYrcT6coBsk+VE4hj180jSJguI4n2g==" hashValue="V8wnsfT6KPxA8Rvez+ysrNb8FdjdeWiAZlUHy2k7HLIvwvUIX6vN/wjVUXBFxhG+Zv9sQxhangc+ia2fbo+e5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292 - VD Hamry, zří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18. 11. 2022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28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ROUND(J86,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ROUND((SUM(BE86:BE362)),  2)</f>
        <v>0</v>
      </c>
      <c r="G31" s="39"/>
      <c r="H31" s="39"/>
      <c r="I31" s="143">
        <v>0.20999999999999999</v>
      </c>
      <c r="J31" s="142">
        <f>ROUND(((SUM(BE86:BE362))*I31),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ROUND((SUM(BF86:BF362)),  2)</f>
        <v>0</v>
      </c>
      <c r="G32" s="39"/>
      <c r="H32" s="39"/>
      <c r="I32" s="143">
        <v>0.14999999999999999</v>
      </c>
      <c r="J32" s="142">
        <f>ROUND(((SUM(BF86:BF362))*I32),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ROUND((SUM(BG86:BG362)),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ROUND((SUM(BH86:BH362)),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ROUND((SUM(BI86:BI362)),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VD Hamry, zřízení vodovodní přípojky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Hamry</v>
      </c>
      <c r="G48" s="41"/>
      <c r="H48" s="41"/>
      <c r="I48" s="33" t="s">
        <v>23</v>
      </c>
      <c r="J48" s="73" t="str">
        <f>IF(J10="","",J10)</f>
        <v>18. 11. 2022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Povodí Labe, státní podník</v>
      </c>
      <c r="G50" s="41"/>
      <c r="H50" s="41"/>
      <c r="I50" s="33" t="s">
        <v>31</v>
      </c>
      <c r="J50" s="37" t="str">
        <f>E19</f>
        <v>Komplex CR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J86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J87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J88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J182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J194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J213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J301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91</v>
      </c>
      <c r="E62" s="162"/>
      <c r="F62" s="162"/>
      <c r="G62" s="162"/>
      <c r="H62" s="162"/>
      <c r="I62" s="162"/>
      <c r="J62" s="163">
        <f>J305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J306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J312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94</v>
      </c>
      <c r="E65" s="168"/>
      <c r="F65" s="168"/>
      <c r="G65" s="168"/>
      <c r="H65" s="168"/>
      <c r="I65" s="168"/>
      <c r="J65" s="169">
        <f>J336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95</v>
      </c>
      <c r="E66" s="162"/>
      <c r="F66" s="162"/>
      <c r="G66" s="162"/>
      <c r="H66" s="162"/>
      <c r="I66" s="162"/>
      <c r="J66" s="163">
        <f>J342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96</v>
      </c>
      <c r="E67" s="168"/>
      <c r="F67" s="168"/>
      <c r="G67" s="168"/>
      <c r="H67" s="168"/>
      <c r="I67" s="168"/>
      <c r="J67" s="169">
        <f>J343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97</v>
      </c>
      <c r="E68" s="168"/>
      <c r="F68" s="168"/>
      <c r="G68" s="168"/>
      <c r="H68" s="168"/>
      <c r="I68" s="168"/>
      <c r="J68" s="169">
        <f>J357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98</v>
      </c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E7</f>
        <v>VD Hamry, zřízení vodovodní přípojky</v>
      </c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F10</f>
        <v>Hamry</v>
      </c>
      <c r="G80" s="41"/>
      <c r="H80" s="41"/>
      <c r="I80" s="33" t="s">
        <v>23</v>
      </c>
      <c r="J80" s="73" t="str">
        <f>IF(J10="","",J10)</f>
        <v>18. 11. 2022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E13</f>
        <v>Povodí Labe, státní podník</v>
      </c>
      <c r="G82" s="41"/>
      <c r="H82" s="41"/>
      <c r="I82" s="33" t="s">
        <v>31</v>
      </c>
      <c r="J82" s="37" t="str">
        <f>E19</f>
        <v>Komplex CR s.r.o.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IF(E16="","",E16)</f>
        <v>Vyplň údaj</v>
      </c>
      <c r="G83" s="41"/>
      <c r="H83" s="41"/>
      <c r="I83" s="33" t="s">
        <v>34</v>
      </c>
      <c r="J83" s="37" t="str">
        <f>E22</f>
        <v xml:space="preserve"> 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1"/>
      <c r="B85" s="172"/>
      <c r="C85" s="173" t="s">
        <v>99</v>
      </c>
      <c r="D85" s="174" t="s">
        <v>57</v>
      </c>
      <c r="E85" s="174" t="s">
        <v>53</v>
      </c>
      <c r="F85" s="174" t="s">
        <v>54</v>
      </c>
      <c r="G85" s="174" t="s">
        <v>100</v>
      </c>
      <c r="H85" s="174" t="s">
        <v>101</v>
      </c>
      <c r="I85" s="174" t="s">
        <v>102</v>
      </c>
      <c r="J85" s="175" t="s">
        <v>83</v>
      </c>
      <c r="K85" s="176" t="s">
        <v>103</v>
      </c>
      <c r="L85" s="177"/>
      <c r="M85" s="93" t="s">
        <v>19</v>
      </c>
      <c r="N85" s="94" t="s">
        <v>42</v>
      </c>
      <c r="O85" s="94" t="s">
        <v>104</v>
      </c>
      <c r="P85" s="94" t="s">
        <v>105</v>
      </c>
      <c r="Q85" s="94" t="s">
        <v>106</v>
      </c>
      <c r="R85" s="94" t="s">
        <v>107</v>
      </c>
      <c r="S85" s="94" t="s">
        <v>108</v>
      </c>
      <c r="T85" s="95" t="s">
        <v>109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="2" customFormat="1" ht="22.8" customHeight="1">
      <c r="A86" s="39"/>
      <c r="B86" s="40"/>
      <c r="C86" s="100" t="s">
        <v>110</v>
      </c>
      <c r="D86" s="41"/>
      <c r="E86" s="41"/>
      <c r="F86" s="41"/>
      <c r="G86" s="41"/>
      <c r="H86" s="41"/>
      <c r="I86" s="41"/>
      <c r="J86" s="178">
        <f>BK86</f>
        <v>0</v>
      </c>
      <c r="K86" s="41"/>
      <c r="L86" s="45"/>
      <c r="M86" s="96"/>
      <c r="N86" s="179"/>
      <c r="O86" s="97"/>
      <c r="P86" s="180">
        <f>P87+P305+P342</f>
        <v>0</v>
      </c>
      <c r="Q86" s="97"/>
      <c r="R86" s="180">
        <f>R87+R305+R342</f>
        <v>111.32058674</v>
      </c>
      <c r="S86" s="97"/>
      <c r="T86" s="181">
        <f>T87+T305+T342</f>
        <v>20.75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84</v>
      </c>
      <c r="BK86" s="182">
        <f>BK87+BK305+BK342</f>
        <v>0</v>
      </c>
    </row>
    <row r="87" s="12" customFormat="1" ht="25.92" customHeight="1">
      <c r="A87" s="12"/>
      <c r="B87" s="183"/>
      <c r="C87" s="184"/>
      <c r="D87" s="185" t="s">
        <v>71</v>
      </c>
      <c r="E87" s="186" t="s">
        <v>111</v>
      </c>
      <c r="F87" s="186" t="s">
        <v>112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P88+P182+P194+P213+P301</f>
        <v>0</v>
      </c>
      <c r="Q87" s="191"/>
      <c r="R87" s="192">
        <f>R88+R182+R194+R213+R301</f>
        <v>111.31708673999999</v>
      </c>
      <c r="S87" s="191"/>
      <c r="T87" s="193">
        <f>T88+T182+T194+T213+T301</f>
        <v>20.75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77</v>
      </c>
      <c r="AT87" s="195" t="s">
        <v>71</v>
      </c>
      <c r="AU87" s="195" t="s">
        <v>72</v>
      </c>
      <c r="AY87" s="194" t="s">
        <v>113</v>
      </c>
      <c r="BK87" s="196">
        <f>BK88+BK182+BK194+BK213+BK301</f>
        <v>0</v>
      </c>
    </row>
    <row r="88" s="12" customFormat="1" ht="22.8" customHeight="1">
      <c r="A88" s="12"/>
      <c r="B88" s="183"/>
      <c r="C88" s="184"/>
      <c r="D88" s="185" t="s">
        <v>71</v>
      </c>
      <c r="E88" s="197" t="s">
        <v>77</v>
      </c>
      <c r="F88" s="197" t="s">
        <v>114</v>
      </c>
      <c r="G88" s="184"/>
      <c r="H88" s="184"/>
      <c r="I88" s="187"/>
      <c r="J88" s="198">
        <f>BK88</f>
        <v>0</v>
      </c>
      <c r="K88" s="184"/>
      <c r="L88" s="189"/>
      <c r="M88" s="190"/>
      <c r="N88" s="191"/>
      <c r="O88" s="191"/>
      <c r="P88" s="192">
        <f>SUM(P89:P181)</f>
        <v>0</v>
      </c>
      <c r="Q88" s="191"/>
      <c r="R88" s="192">
        <f>SUM(R89:R181)</f>
        <v>87.209999999999994</v>
      </c>
      <c r="S88" s="191"/>
      <c r="T88" s="193">
        <f>SUM(T89:T181)</f>
        <v>20.75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77</v>
      </c>
      <c r="AT88" s="195" t="s">
        <v>71</v>
      </c>
      <c r="AU88" s="195" t="s">
        <v>77</v>
      </c>
      <c r="AY88" s="194" t="s">
        <v>113</v>
      </c>
      <c r="BK88" s="196">
        <f>SUM(BK89:BK181)</f>
        <v>0</v>
      </c>
    </row>
    <row r="89" s="2" customFormat="1" ht="24.15" customHeight="1">
      <c r="A89" s="39"/>
      <c r="B89" s="40"/>
      <c r="C89" s="199" t="s">
        <v>77</v>
      </c>
      <c r="D89" s="199" t="s">
        <v>115</v>
      </c>
      <c r="E89" s="200" t="s">
        <v>116</v>
      </c>
      <c r="F89" s="201" t="s">
        <v>117</v>
      </c>
      <c r="G89" s="202" t="s">
        <v>118</v>
      </c>
      <c r="H89" s="203">
        <v>25</v>
      </c>
      <c r="I89" s="204"/>
      <c r="J89" s="205">
        <f>ROUND(I89*H89,2)</f>
        <v>0</v>
      </c>
      <c r="K89" s="206"/>
      <c r="L89" s="45"/>
      <c r="M89" s="207" t="s">
        <v>19</v>
      </c>
      <c r="N89" s="208" t="s">
        <v>43</v>
      </c>
      <c r="O89" s="85"/>
      <c r="P89" s="209">
        <f>O89*H89</f>
        <v>0</v>
      </c>
      <c r="Q89" s="209">
        <v>0</v>
      </c>
      <c r="R89" s="209">
        <f>Q89*H89</f>
        <v>0</v>
      </c>
      <c r="S89" s="209">
        <v>0.29499999999999998</v>
      </c>
      <c r="T89" s="210">
        <f>S89*H89</f>
        <v>7.375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1" t="s">
        <v>119</v>
      </c>
      <c r="AT89" s="211" t="s">
        <v>115</v>
      </c>
      <c r="AU89" s="211" t="s">
        <v>79</v>
      </c>
      <c r="AY89" s="18" t="s">
        <v>113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8" t="s">
        <v>77</v>
      </c>
      <c r="BK89" s="212">
        <f>ROUND(I89*H89,2)</f>
        <v>0</v>
      </c>
      <c r="BL89" s="18" t="s">
        <v>119</v>
      </c>
      <c r="BM89" s="211" t="s">
        <v>120</v>
      </c>
    </row>
    <row r="90" s="2" customFormat="1">
      <c r="A90" s="39"/>
      <c r="B90" s="40"/>
      <c r="C90" s="41"/>
      <c r="D90" s="213" t="s">
        <v>121</v>
      </c>
      <c r="E90" s="41"/>
      <c r="F90" s="214" t="s">
        <v>122</v>
      </c>
      <c r="G90" s="41"/>
      <c r="H90" s="41"/>
      <c r="I90" s="215"/>
      <c r="J90" s="41"/>
      <c r="K90" s="41"/>
      <c r="L90" s="45"/>
      <c r="M90" s="216"/>
      <c r="N90" s="217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121</v>
      </c>
      <c r="AU90" s="18" t="s">
        <v>79</v>
      </c>
    </row>
    <row r="91" s="2" customFormat="1">
      <c r="A91" s="39"/>
      <c r="B91" s="40"/>
      <c r="C91" s="41"/>
      <c r="D91" s="218" t="s">
        <v>123</v>
      </c>
      <c r="E91" s="41"/>
      <c r="F91" s="219" t="s">
        <v>124</v>
      </c>
      <c r="G91" s="41"/>
      <c r="H91" s="41"/>
      <c r="I91" s="215"/>
      <c r="J91" s="41"/>
      <c r="K91" s="41"/>
      <c r="L91" s="45"/>
      <c r="M91" s="216"/>
      <c r="N91" s="217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123</v>
      </c>
      <c r="AU91" s="18" t="s">
        <v>79</v>
      </c>
    </row>
    <row r="92" s="13" customFormat="1">
      <c r="A92" s="13"/>
      <c r="B92" s="220"/>
      <c r="C92" s="221"/>
      <c r="D92" s="213" t="s">
        <v>125</v>
      </c>
      <c r="E92" s="222" t="s">
        <v>19</v>
      </c>
      <c r="F92" s="223" t="s">
        <v>126</v>
      </c>
      <c r="G92" s="221"/>
      <c r="H92" s="222" t="s">
        <v>19</v>
      </c>
      <c r="I92" s="224"/>
      <c r="J92" s="221"/>
      <c r="K92" s="221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125</v>
      </c>
      <c r="AU92" s="229" t="s">
        <v>79</v>
      </c>
      <c r="AV92" s="13" t="s">
        <v>77</v>
      </c>
      <c r="AW92" s="13" t="s">
        <v>33</v>
      </c>
      <c r="AX92" s="13" t="s">
        <v>72</v>
      </c>
      <c r="AY92" s="229" t="s">
        <v>113</v>
      </c>
    </row>
    <row r="93" s="14" customFormat="1">
      <c r="A93" s="14"/>
      <c r="B93" s="230"/>
      <c r="C93" s="231"/>
      <c r="D93" s="213" t="s">
        <v>125</v>
      </c>
      <c r="E93" s="232" t="s">
        <v>19</v>
      </c>
      <c r="F93" s="233" t="s">
        <v>127</v>
      </c>
      <c r="G93" s="231"/>
      <c r="H93" s="234">
        <v>17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125</v>
      </c>
      <c r="AU93" s="240" t="s">
        <v>79</v>
      </c>
      <c r="AV93" s="14" t="s">
        <v>79</v>
      </c>
      <c r="AW93" s="14" t="s">
        <v>33</v>
      </c>
      <c r="AX93" s="14" t="s">
        <v>72</v>
      </c>
      <c r="AY93" s="240" t="s">
        <v>113</v>
      </c>
    </row>
    <row r="94" s="13" customFormat="1">
      <c r="A94" s="13"/>
      <c r="B94" s="220"/>
      <c r="C94" s="221"/>
      <c r="D94" s="213" t="s">
        <v>125</v>
      </c>
      <c r="E94" s="222" t="s">
        <v>19</v>
      </c>
      <c r="F94" s="223" t="s">
        <v>128</v>
      </c>
      <c r="G94" s="221"/>
      <c r="H94" s="222" t="s">
        <v>19</v>
      </c>
      <c r="I94" s="224"/>
      <c r="J94" s="221"/>
      <c r="K94" s="221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125</v>
      </c>
      <c r="AU94" s="229" t="s">
        <v>79</v>
      </c>
      <c r="AV94" s="13" t="s">
        <v>77</v>
      </c>
      <c r="AW94" s="13" t="s">
        <v>33</v>
      </c>
      <c r="AX94" s="13" t="s">
        <v>72</v>
      </c>
      <c r="AY94" s="229" t="s">
        <v>113</v>
      </c>
    </row>
    <row r="95" s="14" customFormat="1">
      <c r="A95" s="14"/>
      <c r="B95" s="230"/>
      <c r="C95" s="231"/>
      <c r="D95" s="213" t="s">
        <v>125</v>
      </c>
      <c r="E95" s="232" t="s">
        <v>19</v>
      </c>
      <c r="F95" s="233" t="s">
        <v>129</v>
      </c>
      <c r="G95" s="231"/>
      <c r="H95" s="234">
        <v>8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125</v>
      </c>
      <c r="AU95" s="240" t="s">
        <v>79</v>
      </c>
      <c r="AV95" s="14" t="s">
        <v>79</v>
      </c>
      <c r="AW95" s="14" t="s">
        <v>33</v>
      </c>
      <c r="AX95" s="14" t="s">
        <v>72</v>
      </c>
      <c r="AY95" s="240" t="s">
        <v>113</v>
      </c>
    </row>
    <row r="96" s="15" customFormat="1">
      <c r="A96" s="15"/>
      <c r="B96" s="241"/>
      <c r="C96" s="242"/>
      <c r="D96" s="213" t="s">
        <v>125</v>
      </c>
      <c r="E96" s="243" t="s">
        <v>19</v>
      </c>
      <c r="F96" s="244" t="s">
        <v>130</v>
      </c>
      <c r="G96" s="242"/>
      <c r="H96" s="245">
        <v>25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1" t="s">
        <v>125</v>
      </c>
      <c r="AU96" s="251" t="s">
        <v>79</v>
      </c>
      <c r="AV96" s="15" t="s">
        <v>119</v>
      </c>
      <c r="AW96" s="15" t="s">
        <v>33</v>
      </c>
      <c r="AX96" s="15" t="s">
        <v>77</v>
      </c>
      <c r="AY96" s="251" t="s">
        <v>113</v>
      </c>
    </row>
    <row r="97" s="2" customFormat="1" ht="33" customHeight="1">
      <c r="A97" s="39"/>
      <c r="B97" s="40"/>
      <c r="C97" s="199" t="s">
        <v>79</v>
      </c>
      <c r="D97" s="199" t="s">
        <v>115</v>
      </c>
      <c r="E97" s="200" t="s">
        <v>131</v>
      </c>
      <c r="F97" s="201" t="s">
        <v>132</v>
      </c>
      <c r="G97" s="202" t="s">
        <v>118</v>
      </c>
      <c r="H97" s="203">
        <v>12.5</v>
      </c>
      <c r="I97" s="204"/>
      <c r="J97" s="205">
        <f>ROUND(I97*H97,2)</f>
        <v>0</v>
      </c>
      <c r="K97" s="206"/>
      <c r="L97" s="45"/>
      <c r="M97" s="207" t="s">
        <v>19</v>
      </c>
      <c r="N97" s="208" t="s">
        <v>43</v>
      </c>
      <c r="O97" s="85"/>
      <c r="P97" s="209">
        <f>O97*H97</f>
        <v>0</v>
      </c>
      <c r="Q97" s="209">
        <v>0</v>
      </c>
      <c r="R97" s="209">
        <f>Q97*H97</f>
        <v>0</v>
      </c>
      <c r="S97" s="209">
        <v>0.44</v>
      </c>
      <c r="T97" s="210">
        <f>S97*H97</f>
        <v>5.5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1" t="s">
        <v>119</v>
      </c>
      <c r="AT97" s="211" t="s">
        <v>115</v>
      </c>
      <c r="AU97" s="211" t="s">
        <v>79</v>
      </c>
      <c r="AY97" s="18" t="s">
        <v>113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8" t="s">
        <v>77</v>
      </c>
      <c r="BK97" s="212">
        <f>ROUND(I97*H97,2)</f>
        <v>0</v>
      </c>
      <c r="BL97" s="18" t="s">
        <v>119</v>
      </c>
      <c r="BM97" s="211" t="s">
        <v>133</v>
      </c>
    </row>
    <row r="98" s="2" customFormat="1">
      <c r="A98" s="39"/>
      <c r="B98" s="40"/>
      <c r="C98" s="41"/>
      <c r="D98" s="213" t="s">
        <v>121</v>
      </c>
      <c r="E98" s="41"/>
      <c r="F98" s="214" t="s">
        <v>134</v>
      </c>
      <c r="G98" s="41"/>
      <c r="H98" s="41"/>
      <c r="I98" s="215"/>
      <c r="J98" s="41"/>
      <c r="K98" s="41"/>
      <c r="L98" s="45"/>
      <c r="M98" s="216"/>
      <c r="N98" s="217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121</v>
      </c>
      <c r="AU98" s="18" t="s">
        <v>79</v>
      </c>
    </row>
    <row r="99" s="2" customFormat="1">
      <c r="A99" s="39"/>
      <c r="B99" s="40"/>
      <c r="C99" s="41"/>
      <c r="D99" s="218" t="s">
        <v>123</v>
      </c>
      <c r="E99" s="41"/>
      <c r="F99" s="219" t="s">
        <v>135</v>
      </c>
      <c r="G99" s="41"/>
      <c r="H99" s="41"/>
      <c r="I99" s="215"/>
      <c r="J99" s="41"/>
      <c r="K99" s="41"/>
      <c r="L99" s="45"/>
      <c r="M99" s="216"/>
      <c r="N99" s="217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123</v>
      </c>
      <c r="AU99" s="18" t="s">
        <v>79</v>
      </c>
    </row>
    <row r="100" s="13" customFormat="1">
      <c r="A100" s="13"/>
      <c r="B100" s="220"/>
      <c r="C100" s="221"/>
      <c r="D100" s="213" t="s">
        <v>125</v>
      </c>
      <c r="E100" s="222" t="s">
        <v>19</v>
      </c>
      <c r="F100" s="223" t="s">
        <v>136</v>
      </c>
      <c r="G100" s="221"/>
      <c r="H100" s="222" t="s">
        <v>19</v>
      </c>
      <c r="I100" s="224"/>
      <c r="J100" s="221"/>
      <c r="K100" s="221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125</v>
      </c>
      <c r="AU100" s="229" t="s">
        <v>79</v>
      </c>
      <c r="AV100" s="13" t="s">
        <v>77</v>
      </c>
      <c r="AW100" s="13" t="s">
        <v>33</v>
      </c>
      <c r="AX100" s="13" t="s">
        <v>72</v>
      </c>
      <c r="AY100" s="229" t="s">
        <v>113</v>
      </c>
    </row>
    <row r="101" s="14" customFormat="1">
      <c r="A101" s="14"/>
      <c r="B101" s="230"/>
      <c r="C101" s="231"/>
      <c r="D101" s="213" t="s">
        <v>125</v>
      </c>
      <c r="E101" s="232" t="s">
        <v>19</v>
      </c>
      <c r="F101" s="233" t="s">
        <v>137</v>
      </c>
      <c r="G101" s="231"/>
      <c r="H101" s="234">
        <v>8.5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125</v>
      </c>
      <c r="AU101" s="240" t="s">
        <v>79</v>
      </c>
      <c r="AV101" s="14" t="s">
        <v>79</v>
      </c>
      <c r="AW101" s="14" t="s">
        <v>33</v>
      </c>
      <c r="AX101" s="14" t="s">
        <v>72</v>
      </c>
      <c r="AY101" s="240" t="s">
        <v>113</v>
      </c>
    </row>
    <row r="102" s="13" customFormat="1">
      <c r="A102" s="13"/>
      <c r="B102" s="220"/>
      <c r="C102" s="221"/>
      <c r="D102" s="213" t="s">
        <v>125</v>
      </c>
      <c r="E102" s="222" t="s">
        <v>19</v>
      </c>
      <c r="F102" s="223" t="s">
        <v>138</v>
      </c>
      <c r="G102" s="221"/>
      <c r="H102" s="222" t="s">
        <v>19</v>
      </c>
      <c r="I102" s="224"/>
      <c r="J102" s="221"/>
      <c r="K102" s="221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125</v>
      </c>
      <c r="AU102" s="229" t="s">
        <v>79</v>
      </c>
      <c r="AV102" s="13" t="s">
        <v>77</v>
      </c>
      <c r="AW102" s="13" t="s">
        <v>33</v>
      </c>
      <c r="AX102" s="13" t="s">
        <v>72</v>
      </c>
      <c r="AY102" s="229" t="s">
        <v>113</v>
      </c>
    </row>
    <row r="103" s="14" customFormat="1">
      <c r="A103" s="14"/>
      <c r="B103" s="230"/>
      <c r="C103" s="231"/>
      <c r="D103" s="213" t="s">
        <v>125</v>
      </c>
      <c r="E103" s="232" t="s">
        <v>19</v>
      </c>
      <c r="F103" s="233" t="s">
        <v>139</v>
      </c>
      <c r="G103" s="231"/>
      <c r="H103" s="234">
        <v>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125</v>
      </c>
      <c r="AU103" s="240" t="s">
        <v>79</v>
      </c>
      <c r="AV103" s="14" t="s">
        <v>79</v>
      </c>
      <c r="AW103" s="14" t="s">
        <v>33</v>
      </c>
      <c r="AX103" s="14" t="s">
        <v>72</v>
      </c>
      <c r="AY103" s="240" t="s">
        <v>113</v>
      </c>
    </row>
    <row r="104" s="15" customFormat="1">
      <c r="A104" s="15"/>
      <c r="B104" s="241"/>
      <c r="C104" s="242"/>
      <c r="D104" s="213" t="s">
        <v>125</v>
      </c>
      <c r="E104" s="243" t="s">
        <v>19</v>
      </c>
      <c r="F104" s="244" t="s">
        <v>130</v>
      </c>
      <c r="G104" s="242"/>
      <c r="H104" s="245">
        <v>12.5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1" t="s">
        <v>125</v>
      </c>
      <c r="AU104" s="251" t="s">
        <v>79</v>
      </c>
      <c r="AV104" s="15" t="s">
        <v>119</v>
      </c>
      <c r="AW104" s="15" t="s">
        <v>33</v>
      </c>
      <c r="AX104" s="15" t="s">
        <v>77</v>
      </c>
      <c r="AY104" s="251" t="s">
        <v>113</v>
      </c>
    </row>
    <row r="105" s="2" customFormat="1" ht="37.8" customHeight="1">
      <c r="A105" s="39"/>
      <c r="B105" s="40"/>
      <c r="C105" s="199" t="s">
        <v>140</v>
      </c>
      <c r="D105" s="199" t="s">
        <v>115</v>
      </c>
      <c r="E105" s="200" t="s">
        <v>141</v>
      </c>
      <c r="F105" s="201" t="s">
        <v>142</v>
      </c>
      <c r="G105" s="202" t="s">
        <v>118</v>
      </c>
      <c r="H105" s="203">
        <v>12.5</v>
      </c>
      <c r="I105" s="204"/>
      <c r="J105" s="205">
        <f>ROUND(I105*H105,2)</f>
        <v>0</v>
      </c>
      <c r="K105" s="206"/>
      <c r="L105" s="45"/>
      <c r="M105" s="207" t="s">
        <v>19</v>
      </c>
      <c r="N105" s="208" t="s">
        <v>43</v>
      </c>
      <c r="O105" s="85"/>
      <c r="P105" s="209">
        <f>O105*H105</f>
        <v>0</v>
      </c>
      <c r="Q105" s="209">
        <v>0</v>
      </c>
      <c r="R105" s="209">
        <f>Q105*H105</f>
        <v>0</v>
      </c>
      <c r="S105" s="209">
        <v>0.63</v>
      </c>
      <c r="T105" s="210">
        <f>S105*H105</f>
        <v>7.875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1" t="s">
        <v>119</v>
      </c>
      <c r="AT105" s="211" t="s">
        <v>115</v>
      </c>
      <c r="AU105" s="211" t="s">
        <v>79</v>
      </c>
      <c r="AY105" s="18" t="s">
        <v>113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8" t="s">
        <v>77</v>
      </c>
      <c r="BK105" s="212">
        <f>ROUND(I105*H105,2)</f>
        <v>0</v>
      </c>
      <c r="BL105" s="18" t="s">
        <v>119</v>
      </c>
      <c r="BM105" s="211" t="s">
        <v>143</v>
      </c>
    </row>
    <row r="106" s="2" customFormat="1">
      <c r="A106" s="39"/>
      <c r="B106" s="40"/>
      <c r="C106" s="41"/>
      <c r="D106" s="213" t="s">
        <v>121</v>
      </c>
      <c r="E106" s="41"/>
      <c r="F106" s="214" t="s">
        <v>144</v>
      </c>
      <c r="G106" s="41"/>
      <c r="H106" s="41"/>
      <c r="I106" s="215"/>
      <c r="J106" s="41"/>
      <c r="K106" s="41"/>
      <c r="L106" s="45"/>
      <c r="M106" s="216"/>
      <c r="N106" s="217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121</v>
      </c>
      <c r="AU106" s="18" t="s">
        <v>79</v>
      </c>
    </row>
    <row r="107" s="2" customFormat="1">
      <c r="A107" s="39"/>
      <c r="B107" s="40"/>
      <c r="C107" s="41"/>
      <c r="D107" s="218" t="s">
        <v>123</v>
      </c>
      <c r="E107" s="41"/>
      <c r="F107" s="219" t="s">
        <v>145</v>
      </c>
      <c r="G107" s="41"/>
      <c r="H107" s="41"/>
      <c r="I107" s="215"/>
      <c r="J107" s="41"/>
      <c r="K107" s="41"/>
      <c r="L107" s="45"/>
      <c r="M107" s="216"/>
      <c r="N107" s="217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123</v>
      </c>
      <c r="AU107" s="18" t="s">
        <v>79</v>
      </c>
    </row>
    <row r="108" s="13" customFormat="1">
      <c r="A108" s="13"/>
      <c r="B108" s="220"/>
      <c r="C108" s="221"/>
      <c r="D108" s="213" t="s">
        <v>125</v>
      </c>
      <c r="E108" s="222" t="s">
        <v>19</v>
      </c>
      <c r="F108" s="223" t="s">
        <v>136</v>
      </c>
      <c r="G108" s="221"/>
      <c r="H108" s="222" t="s">
        <v>19</v>
      </c>
      <c r="I108" s="224"/>
      <c r="J108" s="221"/>
      <c r="K108" s="221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125</v>
      </c>
      <c r="AU108" s="229" t="s">
        <v>79</v>
      </c>
      <c r="AV108" s="13" t="s">
        <v>77</v>
      </c>
      <c r="AW108" s="13" t="s">
        <v>33</v>
      </c>
      <c r="AX108" s="13" t="s">
        <v>72</v>
      </c>
      <c r="AY108" s="229" t="s">
        <v>113</v>
      </c>
    </row>
    <row r="109" s="14" customFormat="1">
      <c r="A109" s="14"/>
      <c r="B109" s="230"/>
      <c r="C109" s="231"/>
      <c r="D109" s="213" t="s">
        <v>125</v>
      </c>
      <c r="E109" s="232" t="s">
        <v>19</v>
      </c>
      <c r="F109" s="233" t="s">
        <v>137</v>
      </c>
      <c r="G109" s="231"/>
      <c r="H109" s="234">
        <v>8.5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125</v>
      </c>
      <c r="AU109" s="240" t="s">
        <v>79</v>
      </c>
      <c r="AV109" s="14" t="s">
        <v>79</v>
      </c>
      <c r="AW109" s="14" t="s">
        <v>33</v>
      </c>
      <c r="AX109" s="14" t="s">
        <v>72</v>
      </c>
      <c r="AY109" s="240" t="s">
        <v>113</v>
      </c>
    </row>
    <row r="110" s="13" customFormat="1">
      <c r="A110" s="13"/>
      <c r="B110" s="220"/>
      <c r="C110" s="221"/>
      <c r="D110" s="213" t="s">
        <v>125</v>
      </c>
      <c r="E110" s="222" t="s">
        <v>19</v>
      </c>
      <c r="F110" s="223" t="s">
        <v>138</v>
      </c>
      <c r="G110" s="221"/>
      <c r="H110" s="222" t="s">
        <v>19</v>
      </c>
      <c r="I110" s="224"/>
      <c r="J110" s="221"/>
      <c r="K110" s="221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125</v>
      </c>
      <c r="AU110" s="229" t="s">
        <v>79</v>
      </c>
      <c r="AV110" s="13" t="s">
        <v>77</v>
      </c>
      <c r="AW110" s="13" t="s">
        <v>33</v>
      </c>
      <c r="AX110" s="13" t="s">
        <v>72</v>
      </c>
      <c r="AY110" s="229" t="s">
        <v>113</v>
      </c>
    </row>
    <row r="111" s="14" customFormat="1">
      <c r="A111" s="14"/>
      <c r="B111" s="230"/>
      <c r="C111" s="231"/>
      <c r="D111" s="213" t="s">
        <v>125</v>
      </c>
      <c r="E111" s="232" t="s">
        <v>19</v>
      </c>
      <c r="F111" s="233" t="s">
        <v>139</v>
      </c>
      <c r="G111" s="231"/>
      <c r="H111" s="234">
        <v>4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125</v>
      </c>
      <c r="AU111" s="240" t="s">
        <v>79</v>
      </c>
      <c r="AV111" s="14" t="s">
        <v>79</v>
      </c>
      <c r="AW111" s="14" t="s">
        <v>33</v>
      </c>
      <c r="AX111" s="14" t="s">
        <v>72</v>
      </c>
      <c r="AY111" s="240" t="s">
        <v>113</v>
      </c>
    </row>
    <row r="112" s="15" customFormat="1">
      <c r="A112" s="15"/>
      <c r="B112" s="241"/>
      <c r="C112" s="242"/>
      <c r="D112" s="213" t="s">
        <v>125</v>
      </c>
      <c r="E112" s="243" t="s">
        <v>19</v>
      </c>
      <c r="F112" s="244" t="s">
        <v>130</v>
      </c>
      <c r="G112" s="242"/>
      <c r="H112" s="245">
        <v>12.5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1" t="s">
        <v>125</v>
      </c>
      <c r="AU112" s="251" t="s">
        <v>79</v>
      </c>
      <c r="AV112" s="15" t="s">
        <v>119</v>
      </c>
      <c r="AW112" s="15" t="s">
        <v>33</v>
      </c>
      <c r="AX112" s="15" t="s">
        <v>77</v>
      </c>
      <c r="AY112" s="251" t="s">
        <v>113</v>
      </c>
    </row>
    <row r="113" s="2" customFormat="1" ht="24.15" customHeight="1">
      <c r="A113" s="39"/>
      <c r="B113" s="40"/>
      <c r="C113" s="199" t="s">
        <v>119</v>
      </c>
      <c r="D113" s="199" t="s">
        <v>115</v>
      </c>
      <c r="E113" s="200" t="s">
        <v>146</v>
      </c>
      <c r="F113" s="201" t="s">
        <v>147</v>
      </c>
      <c r="G113" s="202" t="s">
        <v>118</v>
      </c>
      <c r="H113" s="203">
        <v>345</v>
      </c>
      <c r="I113" s="204"/>
      <c r="J113" s="205">
        <f>ROUND(I113*H113,2)</f>
        <v>0</v>
      </c>
      <c r="K113" s="206"/>
      <c r="L113" s="45"/>
      <c r="M113" s="207" t="s">
        <v>19</v>
      </c>
      <c r="N113" s="208" t="s">
        <v>43</v>
      </c>
      <c r="O113" s="8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1" t="s">
        <v>119</v>
      </c>
      <c r="AT113" s="211" t="s">
        <v>115</v>
      </c>
      <c r="AU113" s="211" t="s">
        <v>79</v>
      </c>
      <c r="AY113" s="18" t="s">
        <v>113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8" t="s">
        <v>77</v>
      </c>
      <c r="BK113" s="212">
        <f>ROUND(I113*H113,2)</f>
        <v>0</v>
      </c>
      <c r="BL113" s="18" t="s">
        <v>119</v>
      </c>
      <c r="BM113" s="211" t="s">
        <v>148</v>
      </c>
    </row>
    <row r="114" s="2" customFormat="1">
      <c r="A114" s="39"/>
      <c r="B114" s="40"/>
      <c r="C114" s="41"/>
      <c r="D114" s="213" t="s">
        <v>121</v>
      </c>
      <c r="E114" s="41"/>
      <c r="F114" s="214" t="s">
        <v>149</v>
      </c>
      <c r="G114" s="41"/>
      <c r="H114" s="41"/>
      <c r="I114" s="215"/>
      <c r="J114" s="41"/>
      <c r="K114" s="41"/>
      <c r="L114" s="45"/>
      <c r="M114" s="216"/>
      <c r="N114" s="217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121</v>
      </c>
      <c r="AU114" s="18" t="s">
        <v>79</v>
      </c>
    </row>
    <row r="115" s="2" customFormat="1">
      <c r="A115" s="39"/>
      <c r="B115" s="40"/>
      <c r="C115" s="41"/>
      <c r="D115" s="218" t="s">
        <v>123</v>
      </c>
      <c r="E115" s="41"/>
      <c r="F115" s="219" t="s">
        <v>150</v>
      </c>
      <c r="G115" s="41"/>
      <c r="H115" s="41"/>
      <c r="I115" s="215"/>
      <c r="J115" s="41"/>
      <c r="K115" s="41"/>
      <c r="L115" s="45"/>
      <c r="M115" s="216"/>
      <c r="N115" s="217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123</v>
      </c>
      <c r="AU115" s="18" t="s">
        <v>79</v>
      </c>
    </row>
    <row r="116" s="14" customFormat="1">
      <c r="A116" s="14"/>
      <c r="B116" s="230"/>
      <c r="C116" s="231"/>
      <c r="D116" s="213" t="s">
        <v>125</v>
      </c>
      <c r="E116" s="232" t="s">
        <v>19</v>
      </c>
      <c r="F116" s="233" t="s">
        <v>151</v>
      </c>
      <c r="G116" s="231"/>
      <c r="H116" s="234">
        <v>345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125</v>
      </c>
      <c r="AU116" s="240" t="s">
        <v>79</v>
      </c>
      <c r="AV116" s="14" t="s">
        <v>79</v>
      </c>
      <c r="AW116" s="14" t="s">
        <v>33</v>
      </c>
      <c r="AX116" s="14" t="s">
        <v>77</v>
      </c>
      <c r="AY116" s="240" t="s">
        <v>113</v>
      </c>
    </row>
    <row r="117" s="2" customFormat="1" ht="37.8" customHeight="1">
      <c r="A117" s="39"/>
      <c r="B117" s="40"/>
      <c r="C117" s="199" t="s">
        <v>152</v>
      </c>
      <c r="D117" s="199" t="s">
        <v>115</v>
      </c>
      <c r="E117" s="200" t="s">
        <v>153</v>
      </c>
      <c r="F117" s="201" t="s">
        <v>154</v>
      </c>
      <c r="G117" s="202" t="s">
        <v>155</v>
      </c>
      <c r="H117" s="203">
        <v>11.25</v>
      </c>
      <c r="I117" s="204"/>
      <c r="J117" s="205">
        <f>ROUND(I117*H117,2)</f>
        <v>0</v>
      </c>
      <c r="K117" s="206"/>
      <c r="L117" s="45"/>
      <c r="M117" s="207" t="s">
        <v>19</v>
      </c>
      <c r="N117" s="208" t="s">
        <v>43</v>
      </c>
      <c r="O117" s="85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1" t="s">
        <v>119</v>
      </c>
      <c r="AT117" s="211" t="s">
        <v>115</v>
      </c>
      <c r="AU117" s="211" t="s">
        <v>79</v>
      </c>
      <c r="AY117" s="18" t="s">
        <v>113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8" t="s">
        <v>77</v>
      </c>
      <c r="BK117" s="212">
        <f>ROUND(I117*H117,2)</f>
        <v>0</v>
      </c>
      <c r="BL117" s="18" t="s">
        <v>119</v>
      </c>
      <c r="BM117" s="211" t="s">
        <v>156</v>
      </c>
    </row>
    <row r="118" s="2" customFormat="1">
      <c r="A118" s="39"/>
      <c r="B118" s="40"/>
      <c r="C118" s="41"/>
      <c r="D118" s="213" t="s">
        <v>121</v>
      </c>
      <c r="E118" s="41"/>
      <c r="F118" s="214" t="s">
        <v>157</v>
      </c>
      <c r="G118" s="41"/>
      <c r="H118" s="41"/>
      <c r="I118" s="215"/>
      <c r="J118" s="41"/>
      <c r="K118" s="41"/>
      <c r="L118" s="45"/>
      <c r="M118" s="216"/>
      <c r="N118" s="217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121</v>
      </c>
      <c r="AU118" s="18" t="s">
        <v>79</v>
      </c>
    </row>
    <row r="119" s="2" customFormat="1">
      <c r="A119" s="39"/>
      <c r="B119" s="40"/>
      <c r="C119" s="41"/>
      <c r="D119" s="218" t="s">
        <v>123</v>
      </c>
      <c r="E119" s="41"/>
      <c r="F119" s="219" t="s">
        <v>158</v>
      </c>
      <c r="G119" s="41"/>
      <c r="H119" s="41"/>
      <c r="I119" s="215"/>
      <c r="J119" s="41"/>
      <c r="K119" s="41"/>
      <c r="L119" s="45"/>
      <c r="M119" s="216"/>
      <c r="N119" s="217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123</v>
      </c>
      <c r="AU119" s="18" t="s">
        <v>79</v>
      </c>
    </row>
    <row r="120" s="13" customFormat="1">
      <c r="A120" s="13"/>
      <c r="B120" s="220"/>
      <c r="C120" s="221"/>
      <c r="D120" s="213" t="s">
        <v>125</v>
      </c>
      <c r="E120" s="222" t="s">
        <v>19</v>
      </c>
      <c r="F120" s="223" t="s">
        <v>159</v>
      </c>
      <c r="G120" s="221"/>
      <c r="H120" s="222" t="s">
        <v>19</v>
      </c>
      <c r="I120" s="224"/>
      <c r="J120" s="221"/>
      <c r="K120" s="221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125</v>
      </c>
      <c r="AU120" s="229" t="s">
        <v>79</v>
      </c>
      <c r="AV120" s="13" t="s">
        <v>77</v>
      </c>
      <c r="AW120" s="13" t="s">
        <v>33</v>
      </c>
      <c r="AX120" s="13" t="s">
        <v>72</v>
      </c>
      <c r="AY120" s="229" t="s">
        <v>113</v>
      </c>
    </row>
    <row r="121" s="14" customFormat="1">
      <c r="A121" s="14"/>
      <c r="B121" s="230"/>
      <c r="C121" s="231"/>
      <c r="D121" s="213" t="s">
        <v>125</v>
      </c>
      <c r="E121" s="232" t="s">
        <v>19</v>
      </c>
      <c r="F121" s="233" t="s">
        <v>160</v>
      </c>
      <c r="G121" s="231"/>
      <c r="H121" s="234">
        <v>11.25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125</v>
      </c>
      <c r="AU121" s="240" t="s">
        <v>79</v>
      </c>
      <c r="AV121" s="14" t="s">
        <v>79</v>
      </c>
      <c r="AW121" s="14" t="s">
        <v>33</v>
      </c>
      <c r="AX121" s="14" t="s">
        <v>77</v>
      </c>
      <c r="AY121" s="240" t="s">
        <v>113</v>
      </c>
    </row>
    <row r="122" s="2" customFormat="1" ht="37.8" customHeight="1">
      <c r="A122" s="39"/>
      <c r="B122" s="40"/>
      <c r="C122" s="199" t="s">
        <v>161</v>
      </c>
      <c r="D122" s="199" t="s">
        <v>115</v>
      </c>
      <c r="E122" s="200" t="s">
        <v>162</v>
      </c>
      <c r="F122" s="201" t="s">
        <v>163</v>
      </c>
      <c r="G122" s="202" t="s">
        <v>155</v>
      </c>
      <c r="H122" s="203">
        <v>11.25</v>
      </c>
      <c r="I122" s="204"/>
      <c r="J122" s="205">
        <f>ROUND(I122*H122,2)</f>
        <v>0</v>
      </c>
      <c r="K122" s="206"/>
      <c r="L122" s="45"/>
      <c r="M122" s="207" t="s">
        <v>19</v>
      </c>
      <c r="N122" s="208" t="s">
        <v>43</v>
      </c>
      <c r="O122" s="85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1" t="s">
        <v>119</v>
      </c>
      <c r="AT122" s="211" t="s">
        <v>115</v>
      </c>
      <c r="AU122" s="211" t="s">
        <v>79</v>
      </c>
      <c r="AY122" s="18" t="s">
        <v>113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8" t="s">
        <v>77</v>
      </c>
      <c r="BK122" s="212">
        <f>ROUND(I122*H122,2)</f>
        <v>0</v>
      </c>
      <c r="BL122" s="18" t="s">
        <v>119</v>
      </c>
      <c r="BM122" s="211" t="s">
        <v>164</v>
      </c>
    </row>
    <row r="123" s="2" customFormat="1">
      <c r="A123" s="39"/>
      <c r="B123" s="40"/>
      <c r="C123" s="41"/>
      <c r="D123" s="213" t="s">
        <v>121</v>
      </c>
      <c r="E123" s="41"/>
      <c r="F123" s="214" t="s">
        <v>165</v>
      </c>
      <c r="G123" s="41"/>
      <c r="H123" s="41"/>
      <c r="I123" s="215"/>
      <c r="J123" s="41"/>
      <c r="K123" s="41"/>
      <c r="L123" s="45"/>
      <c r="M123" s="216"/>
      <c r="N123" s="217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121</v>
      </c>
      <c r="AU123" s="18" t="s">
        <v>79</v>
      </c>
    </row>
    <row r="124" s="2" customFormat="1">
      <c r="A124" s="39"/>
      <c r="B124" s="40"/>
      <c r="C124" s="41"/>
      <c r="D124" s="218" t="s">
        <v>123</v>
      </c>
      <c r="E124" s="41"/>
      <c r="F124" s="219" t="s">
        <v>166</v>
      </c>
      <c r="G124" s="41"/>
      <c r="H124" s="41"/>
      <c r="I124" s="215"/>
      <c r="J124" s="41"/>
      <c r="K124" s="41"/>
      <c r="L124" s="45"/>
      <c r="M124" s="216"/>
      <c r="N124" s="217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123</v>
      </c>
      <c r="AU124" s="18" t="s">
        <v>79</v>
      </c>
    </row>
    <row r="125" s="13" customFormat="1">
      <c r="A125" s="13"/>
      <c r="B125" s="220"/>
      <c r="C125" s="221"/>
      <c r="D125" s="213" t="s">
        <v>125</v>
      </c>
      <c r="E125" s="222" t="s">
        <v>19</v>
      </c>
      <c r="F125" s="223" t="s">
        <v>167</v>
      </c>
      <c r="G125" s="221"/>
      <c r="H125" s="222" t="s">
        <v>19</v>
      </c>
      <c r="I125" s="224"/>
      <c r="J125" s="221"/>
      <c r="K125" s="221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125</v>
      </c>
      <c r="AU125" s="229" t="s">
        <v>79</v>
      </c>
      <c r="AV125" s="13" t="s">
        <v>77</v>
      </c>
      <c r="AW125" s="13" t="s">
        <v>33</v>
      </c>
      <c r="AX125" s="13" t="s">
        <v>72</v>
      </c>
      <c r="AY125" s="229" t="s">
        <v>113</v>
      </c>
    </row>
    <row r="126" s="14" customFormat="1">
      <c r="A126" s="14"/>
      <c r="B126" s="230"/>
      <c r="C126" s="231"/>
      <c r="D126" s="213" t="s">
        <v>125</v>
      </c>
      <c r="E126" s="232" t="s">
        <v>19</v>
      </c>
      <c r="F126" s="233" t="s">
        <v>160</v>
      </c>
      <c r="G126" s="231"/>
      <c r="H126" s="234">
        <v>11.25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125</v>
      </c>
      <c r="AU126" s="240" t="s">
        <v>79</v>
      </c>
      <c r="AV126" s="14" t="s">
        <v>79</v>
      </c>
      <c r="AW126" s="14" t="s">
        <v>33</v>
      </c>
      <c r="AX126" s="14" t="s">
        <v>77</v>
      </c>
      <c r="AY126" s="240" t="s">
        <v>113</v>
      </c>
    </row>
    <row r="127" s="2" customFormat="1" ht="33" customHeight="1">
      <c r="A127" s="39"/>
      <c r="B127" s="40"/>
      <c r="C127" s="199" t="s">
        <v>168</v>
      </c>
      <c r="D127" s="199" t="s">
        <v>115</v>
      </c>
      <c r="E127" s="200" t="s">
        <v>169</v>
      </c>
      <c r="F127" s="201" t="s">
        <v>170</v>
      </c>
      <c r="G127" s="202" t="s">
        <v>155</v>
      </c>
      <c r="H127" s="203">
        <v>122.09399999999999</v>
      </c>
      <c r="I127" s="204"/>
      <c r="J127" s="205">
        <f>ROUND(I127*H127,2)</f>
        <v>0</v>
      </c>
      <c r="K127" s="206"/>
      <c r="L127" s="45"/>
      <c r="M127" s="207" t="s">
        <v>19</v>
      </c>
      <c r="N127" s="208" t="s">
        <v>43</v>
      </c>
      <c r="O127" s="85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1" t="s">
        <v>119</v>
      </c>
      <c r="AT127" s="211" t="s">
        <v>115</v>
      </c>
      <c r="AU127" s="211" t="s">
        <v>79</v>
      </c>
      <c r="AY127" s="18" t="s">
        <v>113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8" t="s">
        <v>77</v>
      </c>
      <c r="BK127" s="212">
        <f>ROUND(I127*H127,2)</f>
        <v>0</v>
      </c>
      <c r="BL127" s="18" t="s">
        <v>119</v>
      </c>
      <c r="BM127" s="211" t="s">
        <v>171</v>
      </c>
    </row>
    <row r="128" s="2" customFormat="1">
      <c r="A128" s="39"/>
      <c r="B128" s="40"/>
      <c r="C128" s="41"/>
      <c r="D128" s="213" t="s">
        <v>121</v>
      </c>
      <c r="E128" s="41"/>
      <c r="F128" s="214" t="s">
        <v>172</v>
      </c>
      <c r="G128" s="41"/>
      <c r="H128" s="41"/>
      <c r="I128" s="215"/>
      <c r="J128" s="41"/>
      <c r="K128" s="41"/>
      <c r="L128" s="45"/>
      <c r="M128" s="216"/>
      <c r="N128" s="217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121</v>
      </c>
      <c r="AU128" s="18" t="s">
        <v>79</v>
      </c>
    </row>
    <row r="129" s="2" customFormat="1">
      <c r="A129" s="39"/>
      <c r="B129" s="40"/>
      <c r="C129" s="41"/>
      <c r="D129" s="218" t="s">
        <v>123</v>
      </c>
      <c r="E129" s="41"/>
      <c r="F129" s="219" t="s">
        <v>173</v>
      </c>
      <c r="G129" s="41"/>
      <c r="H129" s="41"/>
      <c r="I129" s="215"/>
      <c r="J129" s="41"/>
      <c r="K129" s="41"/>
      <c r="L129" s="45"/>
      <c r="M129" s="216"/>
      <c r="N129" s="217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123</v>
      </c>
      <c r="AU129" s="18" t="s">
        <v>79</v>
      </c>
    </row>
    <row r="130" s="13" customFormat="1">
      <c r="A130" s="13"/>
      <c r="B130" s="220"/>
      <c r="C130" s="221"/>
      <c r="D130" s="213" t="s">
        <v>125</v>
      </c>
      <c r="E130" s="222" t="s">
        <v>19</v>
      </c>
      <c r="F130" s="223" t="s">
        <v>174</v>
      </c>
      <c r="G130" s="221"/>
      <c r="H130" s="222" t="s">
        <v>19</v>
      </c>
      <c r="I130" s="224"/>
      <c r="J130" s="221"/>
      <c r="K130" s="221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125</v>
      </c>
      <c r="AU130" s="229" t="s">
        <v>79</v>
      </c>
      <c r="AV130" s="13" t="s">
        <v>77</v>
      </c>
      <c r="AW130" s="13" t="s">
        <v>33</v>
      </c>
      <c r="AX130" s="13" t="s">
        <v>72</v>
      </c>
      <c r="AY130" s="229" t="s">
        <v>113</v>
      </c>
    </row>
    <row r="131" s="14" customFormat="1">
      <c r="A131" s="14"/>
      <c r="B131" s="230"/>
      <c r="C131" s="231"/>
      <c r="D131" s="213" t="s">
        <v>125</v>
      </c>
      <c r="E131" s="232" t="s">
        <v>19</v>
      </c>
      <c r="F131" s="233" t="s">
        <v>175</v>
      </c>
      <c r="G131" s="231"/>
      <c r="H131" s="234">
        <v>82.739999999999995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125</v>
      </c>
      <c r="AU131" s="240" t="s">
        <v>79</v>
      </c>
      <c r="AV131" s="14" t="s">
        <v>79</v>
      </c>
      <c r="AW131" s="14" t="s">
        <v>33</v>
      </c>
      <c r="AX131" s="14" t="s">
        <v>72</v>
      </c>
      <c r="AY131" s="240" t="s">
        <v>113</v>
      </c>
    </row>
    <row r="132" s="13" customFormat="1">
      <c r="A132" s="13"/>
      <c r="B132" s="220"/>
      <c r="C132" s="221"/>
      <c r="D132" s="213" t="s">
        <v>125</v>
      </c>
      <c r="E132" s="222" t="s">
        <v>19</v>
      </c>
      <c r="F132" s="223" t="s">
        <v>176</v>
      </c>
      <c r="G132" s="221"/>
      <c r="H132" s="222" t="s">
        <v>19</v>
      </c>
      <c r="I132" s="224"/>
      <c r="J132" s="221"/>
      <c r="K132" s="221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125</v>
      </c>
      <c r="AU132" s="229" t="s">
        <v>79</v>
      </c>
      <c r="AV132" s="13" t="s">
        <v>77</v>
      </c>
      <c r="AW132" s="13" t="s">
        <v>33</v>
      </c>
      <c r="AX132" s="13" t="s">
        <v>72</v>
      </c>
      <c r="AY132" s="229" t="s">
        <v>113</v>
      </c>
    </row>
    <row r="133" s="14" customFormat="1">
      <c r="A133" s="14"/>
      <c r="B133" s="230"/>
      <c r="C133" s="231"/>
      <c r="D133" s="213" t="s">
        <v>125</v>
      </c>
      <c r="E133" s="232" t="s">
        <v>19</v>
      </c>
      <c r="F133" s="233" t="s">
        <v>177</v>
      </c>
      <c r="G133" s="231"/>
      <c r="H133" s="234">
        <v>24.234000000000002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125</v>
      </c>
      <c r="AU133" s="240" t="s">
        <v>79</v>
      </c>
      <c r="AV133" s="14" t="s">
        <v>79</v>
      </c>
      <c r="AW133" s="14" t="s">
        <v>33</v>
      </c>
      <c r="AX133" s="14" t="s">
        <v>72</v>
      </c>
      <c r="AY133" s="240" t="s">
        <v>113</v>
      </c>
    </row>
    <row r="134" s="13" customFormat="1">
      <c r="A134" s="13"/>
      <c r="B134" s="220"/>
      <c r="C134" s="221"/>
      <c r="D134" s="213" t="s">
        <v>125</v>
      </c>
      <c r="E134" s="222" t="s">
        <v>19</v>
      </c>
      <c r="F134" s="223" t="s">
        <v>178</v>
      </c>
      <c r="G134" s="221"/>
      <c r="H134" s="222" t="s">
        <v>19</v>
      </c>
      <c r="I134" s="224"/>
      <c r="J134" s="221"/>
      <c r="K134" s="221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125</v>
      </c>
      <c r="AU134" s="229" t="s">
        <v>79</v>
      </c>
      <c r="AV134" s="13" t="s">
        <v>77</v>
      </c>
      <c r="AW134" s="13" t="s">
        <v>33</v>
      </c>
      <c r="AX134" s="13" t="s">
        <v>72</v>
      </c>
      <c r="AY134" s="229" t="s">
        <v>113</v>
      </c>
    </row>
    <row r="135" s="14" customFormat="1">
      <c r="A135" s="14"/>
      <c r="B135" s="230"/>
      <c r="C135" s="231"/>
      <c r="D135" s="213" t="s">
        <v>125</v>
      </c>
      <c r="E135" s="232" t="s">
        <v>19</v>
      </c>
      <c r="F135" s="233" t="s">
        <v>179</v>
      </c>
      <c r="G135" s="231"/>
      <c r="H135" s="234">
        <v>15.119999999999999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125</v>
      </c>
      <c r="AU135" s="240" t="s">
        <v>79</v>
      </c>
      <c r="AV135" s="14" t="s">
        <v>79</v>
      </c>
      <c r="AW135" s="14" t="s">
        <v>33</v>
      </c>
      <c r="AX135" s="14" t="s">
        <v>72</v>
      </c>
      <c r="AY135" s="240" t="s">
        <v>113</v>
      </c>
    </row>
    <row r="136" s="15" customFormat="1">
      <c r="A136" s="15"/>
      <c r="B136" s="241"/>
      <c r="C136" s="242"/>
      <c r="D136" s="213" t="s">
        <v>125</v>
      </c>
      <c r="E136" s="243" t="s">
        <v>19</v>
      </c>
      <c r="F136" s="244" t="s">
        <v>130</v>
      </c>
      <c r="G136" s="242"/>
      <c r="H136" s="245">
        <v>122.09399999999999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1" t="s">
        <v>125</v>
      </c>
      <c r="AU136" s="251" t="s">
        <v>79</v>
      </c>
      <c r="AV136" s="15" t="s">
        <v>119</v>
      </c>
      <c r="AW136" s="15" t="s">
        <v>33</v>
      </c>
      <c r="AX136" s="15" t="s">
        <v>77</v>
      </c>
      <c r="AY136" s="251" t="s">
        <v>113</v>
      </c>
    </row>
    <row r="137" s="2" customFormat="1" ht="37.8" customHeight="1">
      <c r="A137" s="39"/>
      <c r="B137" s="40"/>
      <c r="C137" s="199" t="s">
        <v>180</v>
      </c>
      <c r="D137" s="199" t="s">
        <v>115</v>
      </c>
      <c r="E137" s="200" t="s">
        <v>181</v>
      </c>
      <c r="F137" s="201" t="s">
        <v>182</v>
      </c>
      <c r="G137" s="202" t="s">
        <v>155</v>
      </c>
      <c r="H137" s="203">
        <v>74.825999999999993</v>
      </c>
      <c r="I137" s="204"/>
      <c r="J137" s="205">
        <f>ROUND(I137*H137,2)</f>
        <v>0</v>
      </c>
      <c r="K137" s="206"/>
      <c r="L137" s="45"/>
      <c r="M137" s="207" t="s">
        <v>19</v>
      </c>
      <c r="N137" s="208" t="s">
        <v>43</v>
      </c>
      <c r="O137" s="85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1" t="s">
        <v>119</v>
      </c>
      <c r="AT137" s="211" t="s">
        <v>115</v>
      </c>
      <c r="AU137" s="211" t="s">
        <v>79</v>
      </c>
      <c r="AY137" s="18" t="s">
        <v>113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8" t="s">
        <v>77</v>
      </c>
      <c r="BK137" s="212">
        <f>ROUND(I137*H137,2)</f>
        <v>0</v>
      </c>
      <c r="BL137" s="18" t="s">
        <v>119</v>
      </c>
      <c r="BM137" s="211" t="s">
        <v>183</v>
      </c>
    </row>
    <row r="138" s="2" customFormat="1">
      <c r="A138" s="39"/>
      <c r="B138" s="40"/>
      <c r="C138" s="41"/>
      <c r="D138" s="213" t="s">
        <v>121</v>
      </c>
      <c r="E138" s="41"/>
      <c r="F138" s="214" t="s">
        <v>184</v>
      </c>
      <c r="G138" s="41"/>
      <c r="H138" s="41"/>
      <c r="I138" s="215"/>
      <c r="J138" s="41"/>
      <c r="K138" s="41"/>
      <c r="L138" s="45"/>
      <c r="M138" s="216"/>
      <c r="N138" s="217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121</v>
      </c>
      <c r="AU138" s="18" t="s">
        <v>79</v>
      </c>
    </row>
    <row r="139" s="2" customFormat="1">
      <c r="A139" s="39"/>
      <c r="B139" s="40"/>
      <c r="C139" s="41"/>
      <c r="D139" s="218" t="s">
        <v>123</v>
      </c>
      <c r="E139" s="41"/>
      <c r="F139" s="219" t="s">
        <v>185</v>
      </c>
      <c r="G139" s="41"/>
      <c r="H139" s="41"/>
      <c r="I139" s="215"/>
      <c r="J139" s="41"/>
      <c r="K139" s="41"/>
      <c r="L139" s="45"/>
      <c r="M139" s="216"/>
      <c r="N139" s="217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123</v>
      </c>
      <c r="AU139" s="18" t="s">
        <v>79</v>
      </c>
    </row>
    <row r="140" s="13" customFormat="1">
      <c r="A140" s="13"/>
      <c r="B140" s="220"/>
      <c r="C140" s="221"/>
      <c r="D140" s="213" t="s">
        <v>125</v>
      </c>
      <c r="E140" s="222" t="s">
        <v>19</v>
      </c>
      <c r="F140" s="223" t="s">
        <v>186</v>
      </c>
      <c r="G140" s="221"/>
      <c r="H140" s="222" t="s">
        <v>19</v>
      </c>
      <c r="I140" s="224"/>
      <c r="J140" s="221"/>
      <c r="K140" s="221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125</v>
      </c>
      <c r="AU140" s="229" t="s">
        <v>79</v>
      </c>
      <c r="AV140" s="13" t="s">
        <v>77</v>
      </c>
      <c r="AW140" s="13" t="s">
        <v>33</v>
      </c>
      <c r="AX140" s="13" t="s">
        <v>72</v>
      </c>
      <c r="AY140" s="229" t="s">
        <v>113</v>
      </c>
    </row>
    <row r="141" s="14" customFormat="1">
      <c r="A141" s="14"/>
      <c r="B141" s="230"/>
      <c r="C141" s="231"/>
      <c r="D141" s="213" t="s">
        <v>125</v>
      </c>
      <c r="E141" s="232" t="s">
        <v>19</v>
      </c>
      <c r="F141" s="233" t="s">
        <v>187</v>
      </c>
      <c r="G141" s="231"/>
      <c r="H141" s="234">
        <v>22.5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125</v>
      </c>
      <c r="AU141" s="240" t="s">
        <v>79</v>
      </c>
      <c r="AV141" s="14" t="s">
        <v>79</v>
      </c>
      <c r="AW141" s="14" t="s">
        <v>33</v>
      </c>
      <c r="AX141" s="14" t="s">
        <v>72</v>
      </c>
      <c r="AY141" s="240" t="s">
        <v>113</v>
      </c>
    </row>
    <row r="142" s="13" customFormat="1">
      <c r="A142" s="13"/>
      <c r="B142" s="220"/>
      <c r="C142" s="221"/>
      <c r="D142" s="213" t="s">
        <v>125</v>
      </c>
      <c r="E142" s="222" t="s">
        <v>19</v>
      </c>
      <c r="F142" s="223" t="s">
        <v>188</v>
      </c>
      <c r="G142" s="221"/>
      <c r="H142" s="222" t="s">
        <v>19</v>
      </c>
      <c r="I142" s="224"/>
      <c r="J142" s="221"/>
      <c r="K142" s="221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125</v>
      </c>
      <c r="AU142" s="229" t="s">
        <v>79</v>
      </c>
      <c r="AV142" s="13" t="s">
        <v>77</v>
      </c>
      <c r="AW142" s="13" t="s">
        <v>33</v>
      </c>
      <c r="AX142" s="13" t="s">
        <v>72</v>
      </c>
      <c r="AY142" s="229" t="s">
        <v>113</v>
      </c>
    </row>
    <row r="143" s="14" customFormat="1">
      <c r="A143" s="14"/>
      <c r="B143" s="230"/>
      <c r="C143" s="231"/>
      <c r="D143" s="213" t="s">
        <v>125</v>
      </c>
      <c r="E143" s="232" t="s">
        <v>19</v>
      </c>
      <c r="F143" s="233" t="s">
        <v>189</v>
      </c>
      <c r="G143" s="231"/>
      <c r="H143" s="234">
        <v>122.09399999999999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125</v>
      </c>
      <c r="AU143" s="240" t="s">
        <v>79</v>
      </c>
      <c r="AV143" s="14" t="s">
        <v>79</v>
      </c>
      <c r="AW143" s="14" t="s">
        <v>33</v>
      </c>
      <c r="AX143" s="14" t="s">
        <v>72</v>
      </c>
      <c r="AY143" s="240" t="s">
        <v>113</v>
      </c>
    </row>
    <row r="144" s="13" customFormat="1">
      <c r="A144" s="13"/>
      <c r="B144" s="220"/>
      <c r="C144" s="221"/>
      <c r="D144" s="213" t="s">
        <v>125</v>
      </c>
      <c r="E144" s="222" t="s">
        <v>19</v>
      </c>
      <c r="F144" s="223" t="s">
        <v>190</v>
      </c>
      <c r="G144" s="221"/>
      <c r="H144" s="222" t="s">
        <v>19</v>
      </c>
      <c r="I144" s="224"/>
      <c r="J144" s="221"/>
      <c r="K144" s="221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125</v>
      </c>
      <c r="AU144" s="229" t="s">
        <v>79</v>
      </c>
      <c r="AV144" s="13" t="s">
        <v>77</v>
      </c>
      <c r="AW144" s="13" t="s">
        <v>33</v>
      </c>
      <c r="AX144" s="13" t="s">
        <v>72</v>
      </c>
      <c r="AY144" s="229" t="s">
        <v>113</v>
      </c>
    </row>
    <row r="145" s="14" customFormat="1">
      <c r="A145" s="14"/>
      <c r="B145" s="230"/>
      <c r="C145" s="231"/>
      <c r="D145" s="213" t="s">
        <v>125</v>
      </c>
      <c r="E145" s="232" t="s">
        <v>19</v>
      </c>
      <c r="F145" s="233" t="s">
        <v>191</v>
      </c>
      <c r="G145" s="231"/>
      <c r="H145" s="234">
        <v>-69.768000000000001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125</v>
      </c>
      <c r="AU145" s="240" t="s">
        <v>79</v>
      </c>
      <c r="AV145" s="14" t="s">
        <v>79</v>
      </c>
      <c r="AW145" s="14" t="s">
        <v>33</v>
      </c>
      <c r="AX145" s="14" t="s">
        <v>72</v>
      </c>
      <c r="AY145" s="240" t="s">
        <v>113</v>
      </c>
    </row>
    <row r="146" s="15" customFormat="1">
      <c r="A146" s="15"/>
      <c r="B146" s="241"/>
      <c r="C146" s="242"/>
      <c r="D146" s="213" t="s">
        <v>125</v>
      </c>
      <c r="E146" s="243" t="s">
        <v>19</v>
      </c>
      <c r="F146" s="244" t="s">
        <v>130</v>
      </c>
      <c r="G146" s="242"/>
      <c r="H146" s="245">
        <v>74.825999999999993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1" t="s">
        <v>125</v>
      </c>
      <c r="AU146" s="251" t="s">
        <v>79</v>
      </c>
      <c r="AV146" s="15" t="s">
        <v>119</v>
      </c>
      <c r="AW146" s="15" t="s">
        <v>33</v>
      </c>
      <c r="AX146" s="15" t="s">
        <v>77</v>
      </c>
      <c r="AY146" s="251" t="s">
        <v>113</v>
      </c>
    </row>
    <row r="147" s="2" customFormat="1" ht="24.15" customHeight="1">
      <c r="A147" s="39"/>
      <c r="B147" s="40"/>
      <c r="C147" s="199" t="s">
        <v>192</v>
      </c>
      <c r="D147" s="199" t="s">
        <v>115</v>
      </c>
      <c r="E147" s="200" t="s">
        <v>193</v>
      </c>
      <c r="F147" s="201" t="s">
        <v>194</v>
      </c>
      <c r="G147" s="202" t="s">
        <v>155</v>
      </c>
      <c r="H147" s="203">
        <v>69.768000000000001</v>
      </c>
      <c r="I147" s="204"/>
      <c r="J147" s="205">
        <f>ROUND(I147*H147,2)</f>
        <v>0</v>
      </c>
      <c r="K147" s="206"/>
      <c r="L147" s="45"/>
      <c r="M147" s="207" t="s">
        <v>19</v>
      </c>
      <c r="N147" s="208" t="s">
        <v>43</v>
      </c>
      <c r="O147" s="85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1" t="s">
        <v>119</v>
      </c>
      <c r="AT147" s="211" t="s">
        <v>115</v>
      </c>
      <c r="AU147" s="211" t="s">
        <v>79</v>
      </c>
      <c r="AY147" s="18" t="s">
        <v>113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8" t="s">
        <v>77</v>
      </c>
      <c r="BK147" s="212">
        <f>ROUND(I147*H147,2)</f>
        <v>0</v>
      </c>
      <c r="BL147" s="18" t="s">
        <v>119</v>
      </c>
      <c r="BM147" s="211" t="s">
        <v>195</v>
      </c>
    </row>
    <row r="148" s="2" customFormat="1">
      <c r="A148" s="39"/>
      <c r="B148" s="40"/>
      <c r="C148" s="41"/>
      <c r="D148" s="213" t="s">
        <v>121</v>
      </c>
      <c r="E148" s="41"/>
      <c r="F148" s="214" t="s">
        <v>196</v>
      </c>
      <c r="G148" s="41"/>
      <c r="H148" s="41"/>
      <c r="I148" s="215"/>
      <c r="J148" s="41"/>
      <c r="K148" s="41"/>
      <c r="L148" s="45"/>
      <c r="M148" s="216"/>
      <c r="N148" s="217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121</v>
      </c>
      <c r="AU148" s="18" t="s">
        <v>79</v>
      </c>
    </row>
    <row r="149" s="2" customFormat="1">
      <c r="A149" s="39"/>
      <c r="B149" s="40"/>
      <c r="C149" s="41"/>
      <c r="D149" s="218" t="s">
        <v>123</v>
      </c>
      <c r="E149" s="41"/>
      <c r="F149" s="219" t="s">
        <v>197</v>
      </c>
      <c r="G149" s="41"/>
      <c r="H149" s="41"/>
      <c r="I149" s="215"/>
      <c r="J149" s="41"/>
      <c r="K149" s="41"/>
      <c r="L149" s="45"/>
      <c r="M149" s="216"/>
      <c r="N149" s="217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123</v>
      </c>
      <c r="AU149" s="18" t="s">
        <v>79</v>
      </c>
    </row>
    <row r="150" s="13" customFormat="1">
      <c r="A150" s="13"/>
      <c r="B150" s="220"/>
      <c r="C150" s="221"/>
      <c r="D150" s="213" t="s">
        <v>125</v>
      </c>
      <c r="E150" s="222" t="s">
        <v>19</v>
      </c>
      <c r="F150" s="223" t="s">
        <v>198</v>
      </c>
      <c r="G150" s="221"/>
      <c r="H150" s="222" t="s">
        <v>19</v>
      </c>
      <c r="I150" s="224"/>
      <c r="J150" s="221"/>
      <c r="K150" s="221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125</v>
      </c>
      <c r="AU150" s="229" t="s">
        <v>79</v>
      </c>
      <c r="AV150" s="13" t="s">
        <v>77</v>
      </c>
      <c r="AW150" s="13" t="s">
        <v>33</v>
      </c>
      <c r="AX150" s="13" t="s">
        <v>72</v>
      </c>
      <c r="AY150" s="229" t="s">
        <v>113</v>
      </c>
    </row>
    <row r="151" s="13" customFormat="1">
      <c r="A151" s="13"/>
      <c r="B151" s="220"/>
      <c r="C151" s="221"/>
      <c r="D151" s="213" t="s">
        <v>125</v>
      </c>
      <c r="E151" s="222" t="s">
        <v>19</v>
      </c>
      <c r="F151" s="223" t="s">
        <v>199</v>
      </c>
      <c r="G151" s="221"/>
      <c r="H151" s="222" t="s">
        <v>19</v>
      </c>
      <c r="I151" s="224"/>
      <c r="J151" s="221"/>
      <c r="K151" s="221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125</v>
      </c>
      <c r="AU151" s="229" t="s">
        <v>79</v>
      </c>
      <c r="AV151" s="13" t="s">
        <v>77</v>
      </c>
      <c r="AW151" s="13" t="s">
        <v>33</v>
      </c>
      <c r="AX151" s="13" t="s">
        <v>72</v>
      </c>
      <c r="AY151" s="229" t="s">
        <v>113</v>
      </c>
    </row>
    <row r="152" s="13" customFormat="1">
      <c r="A152" s="13"/>
      <c r="B152" s="220"/>
      <c r="C152" s="221"/>
      <c r="D152" s="213" t="s">
        <v>125</v>
      </c>
      <c r="E152" s="222" t="s">
        <v>19</v>
      </c>
      <c r="F152" s="223" t="s">
        <v>200</v>
      </c>
      <c r="G152" s="221"/>
      <c r="H152" s="222" t="s">
        <v>19</v>
      </c>
      <c r="I152" s="224"/>
      <c r="J152" s="221"/>
      <c r="K152" s="221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125</v>
      </c>
      <c r="AU152" s="229" t="s">
        <v>79</v>
      </c>
      <c r="AV152" s="13" t="s">
        <v>77</v>
      </c>
      <c r="AW152" s="13" t="s">
        <v>33</v>
      </c>
      <c r="AX152" s="13" t="s">
        <v>72</v>
      </c>
      <c r="AY152" s="229" t="s">
        <v>113</v>
      </c>
    </row>
    <row r="153" s="14" customFormat="1">
      <c r="A153" s="14"/>
      <c r="B153" s="230"/>
      <c r="C153" s="231"/>
      <c r="D153" s="213" t="s">
        <v>125</v>
      </c>
      <c r="E153" s="232" t="s">
        <v>19</v>
      </c>
      <c r="F153" s="233" t="s">
        <v>201</v>
      </c>
      <c r="G153" s="231"/>
      <c r="H153" s="234">
        <v>47.280000000000001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125</v>
      </c>
      <c r="AU153" s="240" t="s">
        <v>79</v>
      </c>
      <c r="AV153" s="14" t="s">
        <v>79</v>
      </c>
      <c r="AW153" s="14" t="s">
        <v>33</v>
      </c>
      <c r="AX153" s="14" t="s">
        <v>72</v>
      </c>
      <c r="AY153" s="240" t="s">
        <v>113</v>
      </c>
    </row>
    <row r="154" s="13" customFormat="1">
      <c r="A154" s="13"/>
      <c r="B154" s="220"/>
      <c r="C154" s="221"/>
      <c r="D154" s="213" t="s">
        <v>125</v>
      </c>
      <c r="E154" s="222" t="s">
        <v>19</v>
      </c>
      <c r="F154" s="223" t="s">
        <v>202</v>
      </c>
      <c r="G154" s="221"/>
      <c r="H154" s="222" t="s">
        <v>19</v>
      </c>
      <c r="I154" s="224"/>
      <c r="J154" s="221"/>
      <c r="K154" s="221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125</v>
      </c>
      <c r="AU154" s="229" t="s">
        <v>79</v>
      </c>
      <c r="AV154" s="13" t="s">
        <v>77</v>
      </c>
      <c r="AW154" s="13" t="s">
        <v>33</v>
      </c>
      <c r="AX154" s="13" t="s">
        <v>72</v>
      </c>
      <c r="AY154" s="229" t="s">
        <v>113</v>
      </c>
    </row>
    <row r="155" s="14" customFormat="1">
      <c r="A155" s="14"/>
      <c r="B155" s="230"/>
      <c r="C155" s="231"/>
      <c r="D155" s="213" t="s">
        <v>125</v>
      </c>
      <c r="E155" s="232" t="s">
        <v>19</v>
      </c>
      <c r="F155" s="233" t="s">
        <v>203</v>
      </c>
      <c r="G155" s="231"/>
      <c r="H155" s="234">
        <v>13.848000000000001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125</v>
      </c>
      <c r="AU155" s="240" t="s">
        <v>79</v>
      </c>
      <c r="AV155" s="14" t="s">
        <v>79</v>
      </c>
      <c r="AW155" s="14" t="s">
        <v>33</v>
      </c>
      <c r="AX155" s="14" t="s">
        <v>72</v>
      </c>
      <c r="AY155" s="240" t="s">
        <v>113</v>
      </c>
    </row>
    <row r="156" s="13" customFormat="1">
      <c r="A156" s="13"/>
      <c r="B156" s="220"/>
      <c r="C156" s="221"/>
      <c r="D156" s="213" t="s">
        <v>125</v>
      </c>
      <c r="E156" s="222" t="s">
        <v>19</v>
      </c>
      <c r="F156" s="223" t="s">
        <v>204</v>
      </c>
      <c r="G156" s="221"/>
      <c r="H156" s="222" t="s">
        <v>19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125</v>
      </c>
      <c r="AU156" s="229" t="s">
        <v>79</v>
      </c>
      <c r="AV156" s="13" t="s">
        <v>77</v>
      </c>
      <c r="AW156" s="13" t="s">
        <v>33</v>
      </c>
      <c r="AX156" s="13" t="s">
        <v>72</v>
      </c>
      <c r="AY156" s="229" t="s">
        <v>113</v>
      </c>
    </row>
    <row r="157" s="14" customFormat="1">
      <c r="A157" s="14"/>
      <c r="B157" s="230"/>
      <c r="C157" s="231"/>
      <c r="D157" s="213" t="s">
        <v>125</v>
      </c>
      <c r="E157" s="232" t="s">
        <v>19</v>
      </c>
      <c r="F157" s="233" t="s">
        <v>205</v>
      </c>
      <c r="G157" s="231"/>
      <c r="H157" s="234">
        <v>8.6400000000000006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125</v>
      </c>
      <c r="AU157" s="240" t="s">
        <v>79</v>
      </c>
      <c r="AV157" s="14" t="s">
        <v>79</v>
      </c>
      <c r="AW157" s="14" t="s">
        <v>33</v>
      </c>
      <c r="AX157" s="14" t="s">
        <v>72</v>
      </c>
      <c r="AY157" s="240" t="s">
        <v>113</v>
      </c>
    </row>
    <row r="158" s="15" customFormat="1">
      <c r="A158" s="15"/>
      <c r="B158" s="241"/>
      <c r="C158" s="242"/>
      <c r="D158" s="213" t="s">
        <v>125</v>
      </c>
      <c r="E158" s="243" t="s">
        <v>19</v>
      </c>
      <c r="F158" s="244" t="s">
        <v>130</v>
      </c>
      <c r="G158" s="242"/>
      <c r="H158" s="245">
        <v>69.768000000000001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1" t="s">
        <v>125</v>
      </c>
      <c r="AU158" s="251" t="s">
        <v>79</v>
      </c>
      <c r="AV158" s="15" t="s">
        <v>119</v>
      </c>
      <c r="AW158" s="15" t="s">
        <v>33</v>
      </c>
      <c r="AX158" s="15" t="s">
        <v>77</v>
      </c>
      <c r="AY158" s="251" t="s">
        <v>113</v>
      </c>
    </row>
    <row r="159" s="2" customFormat="1" ht="24.15" customHeight="1">
      <c r="A159" s="39"/>
      <c r="B159" s="40"/>
      <c r="C159" s="199" t="s">
        <v>206</v>
      </c>
      <c r="D159" s="199" t="s">
        <v>115</v>
      </c>
      <c r="E159" s="200" t="s">
        <v>207</v>
      </c>
      <c r="F159" s="201" t="s">
        <v>208</v>
      </c>
      <c r="G159" s="202" t="s">
        <v>155</v>
      </c>
      <c r="H159" s="203">
        <v>43.604999999999997</v>
      </c>
      <c r="I159" s="204"/>
      <c r="J159" s="205">
        <f>ROUND(I159*H159,2)</f>
        <v>0</v>
      </c>
      <c r="K159" s="206"/>
      <c r="L159" s="45"/>
      <c r="M159" s="207" t="s">
        <v>19</v>
      </c>
      <c r="N159" s="208" t="s">
        <v>43</v>
      </c>
      <c r="O159" s="85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1" t="s">
        <v>119</v>
      </c>
      <c r="AT159" s="211" t="s">
        <v>115</v>
      </c>
      <c r="AU159" s="211" t="s">
        <v>79</v>
      </c>
      <c r="AY159" s="18" t="s">
        <v>113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8" t="s">
        <v>77</v>
      </c>
      <c r="BK159" s="212">
        <f>ROUND(I159*H159,2)</f>
        <v>0</v>
      </c>
      <c r="BL159" s="18" t="s">
        <v>119</v>
      </c>
      <c r="BM159" s="211" t="s">
        <v>209</v>
      </c>
    </row>
    <row r="160" s="2" customFormat="1">
      <c r="A160" s="39"/>
      <c r="B160" s="40"/>
      <c r="C160" s="41"/>
      <c r="D160" s="213" t="s">
        <v>121</v>
      </c>
      <c r="E160" s="41"/>
      <c r="F160" s="214" t="s">
        <v>210</v>
      </c>
      <c r="G160" s="41"/>
      <c r="H160" s="41"/>
      <c r="I160" s="215"/>
      <c r="J160" s="41"/>
      <c r="K160" s="41"/>
      <c r="L160" s="45"/>
      <c r="M160" s="216"/>
      <c r="N160" s="217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121</v>
      </c>
      <c r="AU160" s="18" t="s">
        <v>79</v>
      </c>
    </row>
    <row r="161" s="2" customFormat="1">
      <c r="A161" s="39"/>
      <c r="B161" s="40"/>
      <c r="C161" s="41"/>
      <c r="D161" s="218" t="s">
        <v>123</v>
      </c>
      <c r="E161" s="41"/>
      <c r="F161" s="219" t="s">
        <v>211</v>
      </c>
      <c r="G161" s="41"/>
      <c r="H161" s="41"/>
      <c r="I161" s="215"/>
      <c r="J161" s="41"/>
      <c r="K161" s="41"/>
      <c r="L161" s="45"/>
      <c r="M161" s="216"/>
      <c r="N161" s="217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123</v>
      </c>
      <c r="AU161" s="18" t="s">
        <v>79</v>
      </c>
    </row>
    <row r="162" s="13" customFormat="1">
      <c r="A162" s="13"/>
      <c r="B162" s="220"/>
      <c r="C162" s="221"/>
      <c r="D162" s="213" t="s">
        <v>125</v>
      </c>
      <c r="E162" s="222" t="s">
        <v>19</v>
      </c>
      <c r="F162" s="223" t="s">
        <v>212</v>
      </c>
      <c r="G162" s="221"/>
      <c r="H162" s="222" t="s">
        <v>19</v>
      </c>
      <c r="I162" s="224"/>
      <c r="J162" s="221"/>
      <c r="K162" s="221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125</v>
      </c>
      <c r="AU162" s="229" t="s">
        <v>79</v>
      </c>
      <c r="AV162" s="13" t="s">
        <v>77</v>
      </c>
      <c r="AW162" s="13" t="s">
        <v>33</v>
      </c>
      <c r="AX162" s="13" t="s">
        <v>72</v>
      </c>
      <c r="AY162" s="229" t="s">
        <v>113</v>
      </c>
    </row>
    <row r="163" s="13" customFormat="1">
      <c r="A163" s="13"/>
      <c r="B163" s="220"/>
      <c r="C163" s="221"/>
      <c r="D163" s="213" t="s">
        <v>125</v>
      </c>
      <c r="E163" s="222" t="s">
        <v>19</v>
      </c>
      <c r="F163" s="223" t="s">
        <v>200</v>
      </c>
      <c r="G163" s="221"/>
      <c r="H163" s="222" t="s">
        <v>19</v>
      </c>
      <c r="I163" s="224"/>
      <c r="J163" s="221"/>
      <c r="K163" s="221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125</v>
      </c>
      <c r="AU163" s="229" t="s">
        <v>79</v>
      </c>
      <c r="AV163" s="13" t="s">
        <v>77</v>
      </c>
      <c r="AW163" s="13" t="s">
        <v>33</v>
      </c>
      <c r="AX163" s="13" t="s">
        <v>72</v>
      </c>
      <c r="AY163" s="229" t="s">
        <v>113</v>
      </c>
    </row>
    <row r="164" s="14" customFormat="1">
      <c r="A164" s="14"/>
      <c r="B164" s="230"/>
      <c r="C164" s="231"/>
      <c r="D164" s="213" t="s">
        <v>125</v>
      </c>
      <c r="E164" s="232" t="s">
        <v>19</v>
      </c>
      <c r="F164" s="233" t="s">
        <v>213</v>
      </c>
      <c r="G164" s="231"/>
      <c r="H164" s="234">
        <v>29.550000000000001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125</v>
      </c>
      <c r="AU164" s="240" t="s">
        <v>79</v>
      </c>
      <c r="AV164" s="14" t="s">
        <v>79</v>
      </c>
      <c r="AW164" s="14" t="s">
        <v>33</v>
      </c>
      <c r="AX164" s="14" t="s">
        <v>72</v>
      </c>
      <c r="AY164" s="240" t="s">
        <v>113</v>
      </c>
    </row>
    <row r="165" s="13" customFormat="1">
      <c r="A165" s="13"/>
      <c r="B165" s="220"/>
      <c r="C165" s="221"/>
      <c r="D165" s="213" t="s">
        <v>125</v>
      </c>
      <c r="E165" s="222" t="s">
        <v>19</v>
      </c>
      <c r="F165" s="223" t="s">
        <v>202</v>
      </c>
      <c r="G165" s="221"/>
      <c r="H165" s="222" t="s">
        <v>19</v>
      </c>
      <c r="I165" s="224"/>
      <c r="J165" s="221"/>
      <c r="K165" s="221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125</v>
      </c>
      <c r="AU165" s="229" t="s">
        <v>79</v>
      </c>
      <c r="AV165" s="13" t="s">
        <v>77</v>
      </c>
      <c r="AW165" s="13" t="s">
        <v>33</v>
      </c>
      <c r="AX165" s="13" t="s">
        <v>72</v>
      </c>
      <c r="AY165" s="229" t="s">
        <v>113</v>
      </c>
    </row>
    <row r="166" s="14" customFormat="1">
      <c r="A166" s="14"/>
      <c r="B166" s="230"/>
      <c r="C166" s="231"/>
      <c r="D166" s="213" t="s">
        <v>125</v>
      </c>
      <c r="E166" s="232" t="s">
        <v>19</v>
      </c>
      <c r="F166" s="233" t="s">
        <v>214</v>
      </c>
      <c r="G166" s="231"/>
      <c r="H166" s="234">
        <v>8.6549999999999994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125</v>
      </c>
      <c r="AU166" s="240" t="s">
        <v>79</v>
      </c>
      <c r="AV166" s="14" t="s">
        <v>79</v>
      </c>
      <c r="AW166" s="14" t="s">
        <v>33</v>
      </c>
      <c r="AX166" s="14" t="s">
        <v>72</v>
      </c>
      <c r="AY166" s="240" t="s">
        <v>113</v>
      </c>
    </row>
    <row r="167" s="13" customFormat="1">
      <c r="A167" s="13"/>
      <c r="B167" s="220"/>
      <c r="C167" s="221"/>
      <c r="D167" s="213" t="s">
        <v>125</v>
      </c>
      <c r="E167" s="222" t="s">
        <v>19</v>
      </c>
      <c r="F167" s="223" t="s">
        <v>204</v>
      </c>
      <c r="G167" s="221"/>
      <c r="H167" s="222" t="s">
        <v>19</v>
      </c>
      <c r="I167" s="224"/>
      <c r="J167" s="221"/>
      <c r="K167" s="221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125</v>
      </c>
      <c r="AU167" s="229" t="s">
        <v>79</v>
      </c>
      <c r="AV167" s="13" t="s">
        <v>77</v>
      </c>
      <c r="AW167" s="13" t="s">
        <v>33</v>
      </c>
      <c r="AX167" s="13" t="s">
        <v>72</v>
      </c>
      <c r="AY167" s="229" t="s">
        <v>113</v>
      </c>
    </row>
    <row r="168" s="14" customFormat="1">
      <c r="A168" s="14"/>
      <c r="B168" s="230"/>
      <c r="C168" s="231"/>
      <c r="D168" s="213" t="s">
        <v>125</v>
      </c>
      <c r="E168" s="232" t="s">
        <v>19</v>
      </c>
      <c r="F168" s="233" t="s">
        <v>215</v>
      </c>
      <c r="G168" s="231"/>
      <c r="H168" s="234">
        <v>5.4000000000000004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125</v>
      </c>
      <c r="AU168" s="240" t="s">
        <v>79</v>
      </c>
      <c r="AV168" s="14" t="s">
        <v>79</v>
      </c>
      <c r="AW168" s="14" t="s">
        <v>33</v>
      </c>
      <c r="AX168" s="14" t="s">
        <v>72</v>
      </c>
      <c r="AY168" s="240" t="s">
        <v>113</v>
      </c>
    </row>
    <row r="169" s="15" customFormat="1">
      <c r="A169" s="15"/>
      <c r="B169" s="241"/>
      <c r="C169" s="242"/>
      <c r="D169" s="213" t="s">
        <v>125</v>
      </c>
      <c r="E169" s="243" t="s">
        <v>19</v>
      </c>
      <c r="F169" s="244" t="s">
        <v>130</v>
      </c>
      <c r="G169" s="242"/>
      <c r="H169" s="245">
        <v>43.604999999999997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1" t="s">
        <v>125</v>
      </c>
      <c r="AU169" s="251" t="s">
        <v>79</v>
      </c>
      <c r="AV169" s="15" t="s">
        <v>119</v>
      </c>
      <c r="AW169" s="15" t="s">
        <v>33</v>
      </c>
      <c r="AX169" s="15" t="s">
        <v>77</v>
      </c>
      <c r="AY169" s="251" t="s">
        <v>113</v>
      </c>
    </row>
    <row r="170" s="2" customFormat="1" ht="16.5" customHeight="1">
      <c r="A170" s="39"/>
      <c r="B170" s="40"/>
      <c r="C170" s="252" t="s">
        <v>216</v>
      </c>
      <c r="D170" s="252" t="s">
        <v>217</v>
      </c>
      <c r="E170" s="253" t="s">
        <v>218</v>
      </c>
      <c r="F170" s="254" t="s">
        <v>219</v>
      </c>
      <c r="G170" s="255" t="s">
        <v>220</v>
      </c>
      <c r="H170" s="256">
        <v>87.209999999999994</v>
      </c>
      <c r="I170" s="257"/>
      <c r="J170" s="258">
        <f>ROUND(I170*H170,2)</f>
        <v>0</v>
      </c>
      <c r="K170" s="259"/>
      <c r="L170" s="260"/>
      <c r="M170" s="261" t="s">
        <v>19</v>
      </c>
      <c r="N170" s="262" t="s">
        <v>43</v>
      </c>
      <c r="O170" s="85"/>
      <c r="P170" s="209">
        <f>O170*H170</f>
        <v>0</v>
      </c>
      <c r="Q170" s="209">
        <v>1</v>
      </c>
      <c r="R170" s="209">
        <f>Q170*H170</f>
        <v>87.209999999999994</v>
      </c>
      <c r="S170" s="209">
        <v>0</v>
      </c>
      <c r="T170" s="21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1" t="s">
        <v>180</v>
      </c>
      <c r="AT170" s="211" t="s">
        <v>217</v>
      </c>
      <c r="AU170" s="211" t="s">
        <v>79</v>
      </c>
      <c r="AY170" s="18" t="s">
        <v>113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8" t="s">
        <v>77</v>
      </c>
      <c r="BK170" s="212">
        <f>ROUND(I170*H170,2)</f>
        <v>0</v>
      </c>
      <c r="BL170" s="18" t="s">
        <v>119</v>
      </c>
      <c r="BM170" s="211" t="s">
        <v>221</v>
      </c>
    </row>
    <row r="171" s="2" customFormat="1">
      <c r="A171" s="39"/>
      <c r="B171" s="40"/>
      <c r="C171" s="41"/>
      <c r="D171" s="213" t="s">
        <v>121</v>
      </c>
      <c r="E171" s="41"/>
      <c r="F171" s="214" t="s">
        <v>219</v>
      </c>
      <c r="G171" s="41"/>
      <c r="H171" s="41"/>
      <c r="I171" s="215"/>
      <c r="J171" s="41"/>
      <c r="K171" s="41"/>
      <c r="L171" s="45"/>
      <c r="M171" s="216"/>
      <c r="N171" s="217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121</v>
      </c>
      <c r="AU171" s="18" t="s">
        <v>79</v>
      </c>
    </row>
    <row r="172" s="13" customFormat="1">
      <c r="A172" s="13"/>
      <c r="B172" s="220"/>
      <c r="C172" s="221"/>
      <c r="D172" s="213" t="s">
        <v>125</v>
      </c>
      <c r="E172" s="222" t="s">
        <v>19</v>
      </c>
      <c r="F172" s="223" t="s">
        <v>222</v>
      </c>
      <c r="G172" s="221"/>
      <c r="H172" s="222" t="s">
        <v>19</v>
      </c>
      <c r="I172" s="224"/>
      <c r="J172" s="221"/>
      <c r="K172" s="221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125</v>
      </c>
      <c r="AU172" s="229" t="s">
        <v>79</v>
      </c>
      <c r="AV172" s="13" t="s">
        <v>77</v>
      </c>
      <c r="AW172" s="13" t="s">
        <v>33</v>
      </c>
      <c r="AX172" s="13" t="s">
        <v>72</v>
      </c>
      <c r="AY172" s="229" t="s">
        <v>113</v>
      </c>
    </row>
    <row r="173" s="14" customFormat="1">
      <c r="A173" s="14"/>
      <c r="B173" s="230"/>
      <c r="C173" s="231"/>
      <c r="D173" s="213" t="s">
        <v>125</v>
      </c>
      <c r="E173" s="232" t="s">
        <v>19</v>
      </c>
      <c r="F173" s="233" t="s">
        <v>223</v>
      </c>
      <c r="G173" s="231"/>
      <c r="H173" s="234">
        <v>87.209999999999994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125</v>
      </c>
      <c r="AU173" s="240" t="s">
        <v>79</v>
      </c>
      <c r="AV173" s="14" t="s">
        <v>79</v>
      </c>
      <c r="AW173" s="14" t="s">
        <v>33</v>
      </c>
      <c r="AX173" s="14" t="s">
        <v>77</v>
      </c>
      <c r="AY173" s="240" t="s">
        <v>113</v>
      </c>
    </row>
    <row r="174" s="2" customFormat="1" ht="33" customHeight="1">
      <c r="A174" s="39"/>
      <c r="B174" s="40"/>
      <c r="C174" s="199" t="s">
        <v>224</v>
      </c>
      <c r="D174" s="199" t="s">
        <v>115</v>
      </c>
      <c r="E174" s="200" t="s">
        <v>225</v>
      </c>
      <c r="F174" s="201" t="s">
        <v>226</v>
      </c>
      <c r="G174" s="202" t="s">
        <v>118</v>
      </c>
      <c r="H174" s="203">
        <v>345</v>
      </c>
      <c r="I174" s="204"/>
      <c r="J174" s="205">
        <f>ROUND(I174*H174,2)</f>
        <v>0</v>
      </c>
      <c r="K174" s="206"/>
      <c r="L174" s="45"/>
      <c r="M174" s="207" t="s">
        <v>19</v>
      </c>
      <c r="N174" s="208" t="s">
        <v>43</v>
      </c>
      <c r="O174" s="85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1" t="s">
        <v>119</v>
      </c>
      <c r="AT174" s="211" t="s">
        <v>115</v>
      </c>
      <c r="AU174" s="211" t="s">
        <v>79</v>
      </c>
      <c r="AY174" s="18" t="s">
        <v>113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8" t="s">
        <v>77</v>
      </c>
      <c r="BK174" s="212">
        <f>ROUND(I174*H174,2)</f>
        <v>0</v>
      </c>
      <c r="BL174" s="18" t="s">
        <v>119</v>
      </c>
      <c r="BM174" s="211" t="s">
        <v>227</v>
      </c>
    </row>
    <row r="175" s="2" customFormat="1">
      <c r="A175" s="39"/>
      <c r="B175" s="40"/>
      <c r="C175" s="41"/>
      <c r="D175" s="213" t="s">
        <v>121</v>
      </c>
      <c r="E175" s="41"/>
      <c r="F175" s="214" t="s">
        <v>228</v>
      </c>
      <c r="G175" s="41"/>
      <c r="H175" s="41"/>
      <c r="I175" s="215"/>
      <c r="J175" s="41"/>
      <c r="K175" s="41"/>
      <c r="L175" s="45"/>
      <c r="M175" s="216"/>
      <c r="N175" s="217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121</v>
      </c>
      <c r="AU175" s="18" t="s">
        <v>79</v>
      </c>
    </row>
    <row r="176" s="2" customFormat="1">
      <c r="A176" s="39"/>
      <c r="B176" s="40"/>
      <c r="C176" s="41"/>
      <c r="D176" s="218" t="s">
        <v>123</v>
      </c>
      <c r="E176" s="41"/>
      <c r="F176" s="219" t="s">
        <v>229</v>
      </c>
      <c r="G176" s="41"/>
      <c r="H176" s="41"/>
      <c r="I176" s="215"/>
      <c r="J176" s="41"/>
      <c r="K176" s="41"/>
      <c r="L176" s="45"/>
      <c r="M176" s="216"/>
      <c r="N176" s="217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123</v>
      </c>
      <c r="AU176" s="18" t="s">
        <v>79</v>
      </c>
    </row>
    <row r="177" s="2" customFormat="1" ht="24.15" customHeight="1">
      <c r="A177" s="39"/>
      <c r="B177" s="40"/>
      <c r="C177" s="199" t="s">
        <v>230</v>
      </c>
      <c r="D177" s="199" t="s">
        <v>115</v>
      </c>
      <c r="E177" s="200" t="s">
        <v>231</v>
      </c>
      <c r="F177" s="201" t="s">
        <v>232</v>
      </c>
      <c r="G177" s="202" t="s">
        <v>118</v>
      </c>
      <c r="H177" s="203">
        <v>8.5</v>
      </c>
      <c r="I177" s="204"/>
      <c r="J177" s="205">
        <f>ROUND(I177*H177,2)</f>
        <v>0</v>
      </c>
      <c r="K177" s="206"/>
      <c r="L177" s="45"/>
      <c r="M177" s="207" t="s">
        <v>19</v>
      </c>
      <c r="N177" s="208" t="s">
        <v>43</v>
      </c>
      <c r="O177" s="85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1" t="s">
        <v>119</v>
      </c>
      <c r="AT177" s="211" t="s">
        <v>115</v>
      </c>
      <c r="AU177" s="211" t="s">
        <v>79</v>
      </c>
      <c r="AY177" s="18" t="s">
        <v>113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8" t="s">
        <v>77</v>
      </c>
      <c r="BK177" s="212">
        <f>ROUND(I177*H177,2)</f>
        <v>0</v>
      </c>
      <c r="BL177" s="18" t="s">
        <v>119</v>
      </c>
      <c r="BM177" s="211" t="s">
        <v>233</v>
      </c>
    </row>
    <row r="178" s="2" customFormat="1">
      <c r="A178" s="39"/>
      <c r="B178" s="40"/>
      <c r="C178" s="41"/>
      <c r="D178" s="213" t="s">
        <v>121</v>
      </c>
      <c r="E178" s="41"/>
      <c r="F178" s="214" t="s">
        <v>234</v>
      </c>
      <c r="G178" s="41"/>
      <c r="H178" s="41"/>
      <c r="I178" s="215"/>
      <c r="J178" s="41"/>
      <c r="K178" s="41"/>
      <c r="L178" s="45"/>
      <c r="M178" s="216"/>
      <c r="N178" s="217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121</v>
      </c>
      <c r="AU178" s="18" t="s">
        <v>79</v>
      </c>
    </row>
    <row r="179" s="2" customFormat="1">
      <c r="A179" s="39"/>
      <c r="B179" s="40"/>
      <c r="C179" s="41"/>
      <c r="D179" s="218" t="s">
        <v>123</v>
      </c>
      <c r="E179" s="41"/>
      <c r="F179" s="219" t="s">
        <v>235</v>
      </c>
      <c r="G179" s="41"/>
      <c r="H179" s="41"/>
      <c r="I179" s="215"/>
      <c r="J179" s="41"/>
      <c r="K179" s="41"/>
      <c r="L179" s="45"/>
      <c r="M179" s="216"/>
      <c r="N179" s="217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123</v>
      </c>
      <c r="AU179" s="18" t="s">
        <v>79</v>
      </c>
    </row>
    <row r="180" s="13" customFormat="1">
      <c r="A180" s="13"/>
      <c r="B180" s="220"/>
      <c r="C180" s="221"/>
      <c r="D180" s="213" t="s">
        <v>125</v>
      </c>
      <c r="E180" s="222" t="s">
        <v>19</v>
      </c>
      <c r="F180" s="223" t="s">
        <v>236</v>
      </c>
      <c r="G180" s="221"/>
      <c r="H180" s="222" t="s">
        <v>19</v>
      </c>
      <c r="I180" s="224"/>
      <c r="J180" s="221"/>
      <c r="K180" s="221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125</v>
      </c>
      <c r="AU180" s="229" t="s">
        <v>79</v>
      </c>
      <c r="AV180" s="13" t="s">
        <v>77</v>
      </c>
      <c r="AW180" s="13" t="s">
        <v>33</v>
      </c>
      <c r="AX180" s="13" t="s">
        <v>72</v>
      </c>
      <c r="AY180" s="229" t="s">
        <v>113</v>
      </c>
    </row>
    <row r="181" s="14" customFormat="1">
      <c r="A181" s="14"/>
      <c r="B181" s="230"/>
      <c r="C181" s="231"/>
      <c r="D181" s="213" t="s">
        <v>125</v>
      </c>
      <c r="E181" s="232" t="s">
        <v>19</v>
      </c>
      <c r="F181" s="233" t="s">
        <v>137</v>
      </c>
      <c r="G181" s="231"/>
      <c r="H181" s="234">
        <v>8.5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125</v>
      </c>
      <c r="AU181" s="240" t="s">
        <v>79</v>
      </c>
      <c r="AV181" s="14" t="s">
        <v>79</v>
      </c>
      <c r="AW181" s="14" t="s">
        <v>33</v>
      </c>
      <c r="AX181" s="14" t="s">
        <v>77</v>
      </c>
      <c r="AY181" s="240" t="s">
        <v>113</v>
      </c>
    </row>
    <row r="182" s="12" customFormat="1" ht="22.8" customHeight="1">
      <c r="A182" s="12"/>
      <c r="B182" s="183"/>
      <c r="C182" s="184"/>
      <c r="D182" s="185" t="s">
        <v>71</v>
      </c>
      <c r="E182" s="197" t="s">
        <v>119</v>
      </c>
      <c r="F182" s="197" t="s">
        <v>237</v>
      </c>
      <c r="G182" s="184"/>
      <c r="H182" s="184"/>
      <c r="I182" s="187"/>
      <c r="J182" s="198">
        <f>BK182</f>
        <v>0</v>
      </c>
      <c r="K182" s="184"/>
      <c r="L182" s="189"/>
      <c r="M182" s="190"/>
      <c r="N182" s="191"/>
      <c r="O182" s="191"/>
      <c r="P182" s="192">
        <f>SUM(P183:P193)</f>
        <v>0</v>
      </c>
      <c r="Q182" s="191"/>
      <c r="R182" s="192">
        <f>SUM(R183:R193)</f>
        <v>16.489405170000001</v>
      </c>
      <c r="S182" s="191"/>
      <c r="T182" s="193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4" t="s">
        <v>77</v>
      </c>
      <c r="AT182" s="195" t="s">
        <v>71</v>
      </c>
      <c r="AU182" s="195" t="s">
        <v>77</v>
      </c>
      <c r="AY182" s="194" t="s">
        <v>113</v>
      </c>
      <c r="BK182" s="196">
        <f>SUM(BK183:BK193)</f>
        <v>0</v>
      </c>
    </row>
    <row r="183" s="2" customFormat="1" ht="24.15" customHeight="1">
      <c r="A183" s="39"/>
      <c r="B183" s="40"/>
      <c r="C183" s="199" t="s">
        <v>238</v>
      </c>
      <c r="D183" s="199" t="s">
        <v>115</v>
      </c>
      <c r="E183" s="200" t="s">
        <v>239</v>
      </c>
      <c r="F183" s="201" t="s">
        <v>240</v>
      </c>
      <c r="G183" s="202" t="s">
        <v>155</v>
      </c>
      <c r="H183" s="203">
        <v>8.7210000000000001</v>
      </c>
      <c r="I183" s="204"/>
      <c r="J183" s="205">
        <f>ROUND(I183*H183,2)</f>
        <v>0</v>
      </c>
      <c r="K183" s="206"/>
      <c r="L183" s="45"/>
      <c r="M183" s="207" t="s">
        <v>19</v>
      </c>
      <c r="N183" s="208" t="s">
        <v>43</v>
      </c>
      <c r="O183" s="85"/>
      <c r="P183" s="209">
        <f>O183*H183</f>
        <v>0</v>
      </c>
      <c r="Q183" s="209">
        <v>1.8907700000000001</v>
      </c>
      <c r="R183" s="209">
        <f>Q183*H183</f>
        <v>16.489405170000001</v>
      </c>
      <c r="S183" s="209">
        <v>0</v>
      </c>
      <c r="T183" s="21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1" t="s">
        <v>119</v>
      </c>
      <c r="AT183" s="211" t="s">
        <v>115</v>
      </c>
      <c r="AU183" s="211" t="s">
        <v>79</v>
      </c>
      <c r="AY183" s="18" t="s">
        <v>113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8" t="s">
        <v>77</v>
      </c>
      <c r="BK183" s="212">
        <f>ROUND(I183*H183,2)</f>
        <v>0</v>
      </c>
      <c r="BL183" s="18" t="s">
        <v>119</v>
      </c>
      <c r="BM183" s="211" t="s">
        <v>241</v>
      </c>
    </row>
    <row r="184" s="2" customFormat="1">
      <c r="A184" s="39"/>
      <c r="B184" s="40"/>
      <c r="C184" s="41"/>
      <c r="D184" s="213" t="s">
        <v>121</v>
      </c>
      <c r="E184" s="41"/>
      <c r="F184" s="214" t="s">
        <v>242</v>
      </c>
      <c r="G184" s="41"/>
      <c r="H184" s="41"/>
      <c r="I184" s="215"/>
      <c r="J184" s="41"/>
      <c r="K184" s="41"/>
      <c r="L184" s="45"/>
      <c r="M184" s="216"/>
      <c r="N184" s="217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121</v>
      </c>
      <c r="AU184" s="18" t="s">
        <v>79</v>
      </c>
    </row>
    <row r="185" s="2" customFormat="1">
      <c r="A185" s="39"/>
      <c r="B185" s="40"/>
      <c r="C185" s="41"/>
      <c r="D185" s="218" t="s">
        <v>123</v>
      </c>
      <c r="E185" s="41"/>
      <c r="F185" s="219" t="s">
        <v>243</v>
      </c>
      <c r="G185" s="41"/>
      <c r="H185" s="41"/>
      <c r="I185" s="215"/>
      <c r="J185" s="41"/>
      <c r="K185" s="41"/>
      <c r="L185" s="45"/>
      <c r="M185" s="216"/>
      <c r="N185" s="217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123</v>
      </c>
      <c r="AU185" s="18" t="s">
        <v>79</v>
      </c>
    </row>
    <row r="186" s="13" customFormat="1">
      <c r="A186" s="13"/>
      <c r="B186" s="220"/>
      <c r="C186" s="221"/>
      <c r="D186" s="213" t="s">
        <v>125</v>
      </c>
      <c r="E186" s="222" t="s">
        <v>19</v>
      </c>
      <c r="F186" s="223" t="s">
        <v>244</v>
      </c>
      <c r="G186" s="221"/>
      <c r="H186" s="222" t="s">
        <v>19</v>
      </c>
      <c r="I186" s="224"/>
      <c r="J186" s="221"/>
      <c r="K186" s="221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125</v>
      </c>
      <c r="AU186" s="229" t="s">
        <v>79</v>
      </c>
      <c r="AV186" s="13" t="s">
        <v>77</v>
      </c>
      <c r="AW186" s="13" t="s">
        <v>33</v>
      </c>
      <c r="AX186" s="13" t="s">
        <v>72</v>
      </c>
      <c r="AY186" s="229" t="s">
        <v>113</v>
      </c>
    </row>
    <row r="187" s="13" customFormat="1">
      <c r="A187" s="13"/>
      <c r="B187" s="220"/>
      <c r="C187" s="221"/>
      <c r="D187" s="213" t="s">
        <v>125</v>
      </c>
      <c r="E187" s="222" t="s">
        <v>19</v>
      </c>
      <c r="F187" s="223" t="s">
        <v>200</v>
      </c>
      <c r="G187" s="221"/>
      <c r="H187" s="222" t="s">
        <v>19</v>
      </c>
      <c r="I187" s="224"/>
      <c r="J187" s="221"/>
      <c r="K187" s="221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125</v>
      </c>
      <c r="AU187" s="229" t="s">
        <v>79</v>
      </c>
      <c r="AV187" s="13" t="s">
        <v>77</v>
      </c>
      <c r="AW187" s="13" t="s">
        <v>33</v>
      </c>
      <c r="AX187" s="13" t="s">
        <v>72</v>
      </c>
      <c r="AY187" s="229" t="s">
        <v>113</v>
      </c>
    </row>
    <row r="188" s="14" customFormat="1">
      <c r="A188" s="14"/>
      <c r="B188" s="230"/>
      <c r="C188" s="231"/>
      <c r="D188" s="213" t="s">
        <v>125</v>
      </c>
      <c r="E188" s="232" t="s">
        <v>19</v>
      </c>
      <c r="F188" s="233" t="s">
        <v>245</v>
      </c>
      <c r="G188" s="231"/>
      <c r="H188" s="234">
        <v>5.9100000000000001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125</v>
      </c>
      <c r="AU188" s="240" t="s">
        <v>79</v>
      </c>
      <c r="AV188" s="14" t="s">
        <v>79</v>
      </c>
      <c r="AW188" s="14" t="s">
        <v>33</v>
      </c>
      <c r="AX188" s="14" t="s">
        <v>72</v>
      </c>
      <c r="AY188" s="240" t="s">
        <v>113</v>
      </c>
    </row>
    <row r="189" s="13" customFormat="1">
      <c r="A189" s="13"/>
      <c r="B189" s="220"/>
      <c r="C189" s="221"/>
      <c r="D189" s="213" t="s">
        <v>125</v>
      </c>
      <c r="E189" s="222" t="s">
        <v>19</v>
      </c>
      <c r="F189" s="223" t="s">
        <v>202</v>
      </c>
      <c r="G189" s="221"/>
      <c r="H189" s="222" t="s">
        <v>19</v>
      </c>
      <c r="I189" s="224"/>
      <c r="J189" s="221"/>
      <c r="K189" s="221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125</v>
      </c>
      <c r="AU189" s="229" t="s">
        <v>79</v>
      </c>
      <c r="AV189" s="13" t="s">
        <v>77</v>
      </c>
      <c r="AW189" s="13" t="s">
        <v>33</v>
      </c>
      <c r="AX189" s="13" t="s">
        <v>72</v>
      </c>
      <c r="AY189" s="229" t="s">
        <v>113</v>
      </c>
    </row>
    <row r="190" s="14" customFormat="1">
      <c r="A190" s="14"/>
      <c r="B190" s="230"/>
      <c r="C190" s="231"/>
      <c r="D190" s="213" t="s">
        <v>125</v>
      </c>
      <c r="E190" s="232" t="s">
        <v>19</v>
      </c>
      <c r="F190" s="233" t="s">
        <v>246</v>
      </c>
      <c r="G190" s="231"/>
      <c r="H190" s="234">
        <v>1.7310000000000001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125</v>
      </c>
      <c r="AU190" s="240" t="s">
        <v>79</v>
      </c>
      <c r="AV190" s="14" t="s">
        <v>79</v>
      </c>
      <c r="AW190" s="14" t="s">
        <v>33</v>
      </c>
      <c r="AX190" s="14" t="s">
        <v>72</v>
      </c>
      <c r="AY190" s="240" t="s">
        <v>113</v>
      </c>
    </row>
    <row r="191" s="13" customFormat="1">
      <c r="A191" s="13"/>
      <c r="B191" s="220"/>
      <c r="C191" s="221"/>
      <c r="D191" s="213" t="s">
        <v>125</v>
      </c>
      <c r="E191" s="222" t="s">
        <v>19</v>
      </c>
      <c r="F191" s="223" t="s">
        <v>204</v>
      </c>
      <c r="G191" s="221"/>
      <c r="H191" s="222" t="s">
        <v>19</v>
      </c>
      <c r="I191" s="224"/>
      <c r="J191" s="221"/>
      <c r="K191" s="221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125</v>
      </c>
      <c r="AU191" s="229" t="s">
        <v>79</v>
      </c>
      <c r="AV191" s="13" t="s">
        <v>77</v>
      </c>
      <c r="AW191" s="13" t="s">
        <v>33</v>
      </c>
      <c r="AX191" s="13" t="s">
        <v>72</v>
      </c>
      <c r="AY191" s="229" t="s">
        <v>113</v>
      </c>
    </row>
    <row r="192" s="14" customFormat="1">
      <c r="A192" s="14"/>
      <c r="B192" s="230"/>
      <c r="C192" s="231"/>
      <c r="D192" s="213" t="s">
        <v>125</v>
      </c>
      <c r="E192" s="232" t="s">
        <v>19</v>
      </c>
      <c r="F192" s="233" t="s">
        <v>247</v>
      </c>
      <c r="G192" s="231"/>
      <c r="H192" s="234">
        <v>1.0800000000000001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125</v>
      </c>
      <c r="AU192" s="240" t="s">
        <v>79</v>
      </c>
      <c r="AV192" s="14" t="s">
        <v>79</v>
      </c>
      <c r="AW192" s="14" t="s">
        <v>33</v>
      </c>
      <c r="AX192" s="14" t="s">
        <v>72</v>
      </c>
      <c r="AY192" s="240" t="s">
        <v>113</v>
      </c>
    </row>
    <row r="193" s="15" customFormat="1">
      <c r="A193" s="15"/>
      <c r="B193" s="241"/>
      <c r="C193" s="242"/>
      <c r="D193" s="213" t="s">
        <v>125</v>
      </c>
      <c r="E193" s="243" t="s">
        <v>19</v>
      </c>
      <c r="F193" s="244" t="s">
        <v>130</v>
      </c>
      <c r="G193" s="242"/>
      <c r="H193" s="245">
        <v>8.7210000000000001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1" t="s">
        <v>125</v>
      </c>
      <c r="AU193" s="251" t="s">
        <v>79</v>
      </c>
      <c r="AV193" s="15" t="s">
        <v>119</v>
      </c>
      <c r="AW193" s="15" t="s">
        <v>33</v>
      </c>
      <c r="AX193" s="15" t="s">
        <v>77</v>
      </c>
      <c r="AY193" s="251" t="s">
        <v>113</v>
      </c>
    </row>
    <row r="194" s="12" customFormat="1" ht="22.8" customHeight="1">
      <c r="A194" s="12"/>
      <c r="B194" s="183"/>
      <c r="C194" s="184"/>
      <c r="D194" s="185" t="s">
        <v>71</v>
      </c>
      <c r="E194" s="197" t="s">
        <v>152</v>
      </c>
      <c r="F194" s="197" t="s">
        <v>248</v>
      </c>
      <c r="G194" s="184"/>
      <c r="H194" s="184"/>
      <c r="I194" s="187"/>
      <c r="J194" s="198">
        <f>BK194</f>
        <v>0</v>
      </c>
      <c r="K194" s="184"/>
      <c r="L194" s="189"/>
      <c r="M194" s="190"/>
      <c r="N194" s="191"/>
      <c r="O194" s="191"/>
      <c r="P194" s="192">
        <f>SUM(P195:P212)</f>
        <v>0</v>
      </c>
      <c r="Q194" s="191"/>
      <c r="R194" s="192">
        <f>SUM(R195:R212)</f>
        <v>4.8895400000000002</v>
      </c>
      <c r="S194" s="191"/>
      <c r="T194" s="193">
        <f>SUM(T195:T212)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4" t="s">
        <v>77</v>
      </c>
      <c r="AT194" s="195" t="s">
        <v>71</v>
      </c>
      <c r="AU194" s="195" t="s">
        <v>77</v>
      </c>
      <c r="AY194" s="194" t="s">
        <v>113</v>
      </c>
      <c r="BK194" s="196">
        <f>SUM(BK195:BK212)</f>
        <v>0</v>
      </c>
    </row>
    <row r="195" s="2" customFormat="1" ht="21.75" customHeight="1">
      <c r="A195" s="39"/>
      <c r="B195" s="40"/>
      <c r="C195" s="199" t="s">
        <v>8</v>
      </c>
      <c r="D195" s="199" t="s">
        <v>115</v>
      </c>
      <c r="E195" s="200" t="s">
        <v>249</v>
      </c>
      <c r="F195" s="201" t="s">
        <v>250</v>
      </c>
      <c r="G195" s="202" t="s">
        <v>118</v>
      </c>
      <c r="H195" s="203">
        <v>8.5</v>
      </c>
      <c r="I195" s="204"/>
      <c r="J195" s="205">
        <f>ROUND(I195*H195,2)</f>
        <v>0</v>
      </c>
      <c r="K195" s="206"/>
      <c r="L195" s="45"/>
      <c r="M195" s="207" t="s">
        <v>19</v>
      </c>
      <c r="N195" s="208" t="s">
        <v>43</v>
      </c>
      <c r="O195" s="85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1" t="s">
        <v>119</v>
      </c>
      <c r="AT195" s="211" t="s">
        <v>115</v>
      </c>
      <c r="AU195" s="211" t="s">
        <v>79</v>
      </c>
      <c r="AY195" s="18" t="s">
        <v>113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8" t="s">
        <v>77</v>
      </c>
      <c r="BK195" s="212">
        <f>ROUND(I195*H195,2)</f>
        <v>0</v>
      </c>
      <c r="BL195" s="18" t="s">
        <v>119</v>
      </c>
      <c r="BM195" s="211" t="s">
        <v>251</v>
      </c>
    </row>
    <row r="196" s="2" customFormat="1">
      <c r="A196" s="39"/>
      <c r="B196" s="40"/>
      <c r="C196" s="41"/>
      <c r="D196" s="213" t="s">
        <v>121</v>
      </c>
      <c r="E196" s="41"/>
      <c r="F196" s="214" t="s">
        <v>252</v>
      </c>
      <c r="G196" s="41"/>
      <c r="H196" s="41"/>
      <c r="I196" s="215"/>
      <c r="J196" s="41"/>
      <c r="K196" s="41"/>
      <c r="L196" s="45"/>
      <c r="M196" s="216"/>
      <c r="N196" s="217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121</v>
      </c>
      <c r="AU196" s="18" t="s">
        <v>79</v>
      </c>
    </row>
    <row r="197" s="2" customFormat="1">
      <c r="A197" s="39"/>
      <c r="B197" s="40"/>
      <c r="C197" s="41"/>
      <c r="D197" s="218" t="s">
        <v>123</v>
      </c>
      <c r="E197" s="41"/>
      <c r="F197" s="219" t="s">
        <v>253</v>
      </c>
      <c r="G197" s="41"/>
      <c r="H197" s="41"/>
      <c r="I197" s="215"/>
      <c r="J197" s="41"/>
      <c r="K197" s="41"/>
      <c r="L197" s="45"/>
      <c r="M197" s="216"/>
      <c r="N197" s="217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123</v>
      </c>
      <c r="AU197" s="18" t="s">
        <v>79</v>
      </c>
    </row>
    <row r="198" s="13" customFormat="1">
      <c r="A198" s="13"/>
      <c r="B198" s="220"/>
      <c r="C198" s="221"/>
      <c r="D198" s="213" t="s">
        <v>125</v>
      </c>
      <c r="E198" s="222" t="s">
        <v>19</v>
      </c>
      <c r="F198" s="223" t="s">
        <v>236</v>
      </c>
      <c r="G198" s="221"/>
      <c r="H198" s="222" t="s">
        <v>19</v>
      </c>
      <c r="I198" s="224"/>
      <c r="J198" s="221"/>
      <c r="K198" s="221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125</v>
      </c>
      <c r="AU198" s="229" t="s">
        <v>79</v>
      </c>
      <c r="AV198" s="13" t="s">
        <v>77</v>
      </c>
      <c r="AW198" s="13" t="s">
        <v>33</v>
      </c>
      <c r="AX198" s="13" t="s">
        <v>72</v>
      </c>
      <c r="AY198" s="229" t="s">
        <v>113</v>
      </c>
    </row>
    <row r="199" s="14" customFormat="1">
      <c r="A199" s="14"/>
      <c r="B199" s="230"/>
      <c r="C199" s="231"/>
      <c r="D199" s="213" t="s">
        <v>125</v>
      </c>
      <c r="E199" s="232" t="s">
        <v>19</v>
      </c>
      <c r="F199" s="233" t="s">
        <v>137</v>
      </c>
      <c r="G199" s="231"/>
      <c r="H199" s="234">
        <v>8.5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125</v>
      </c>
      <c r="AU199" s="240" t="s">
        <v>79</v>
      </c>
      <c r="AV199" s="14" t="s">
        <v>79</v>
      </c>
      <c r="AW199" s="14" t="s">
        <v>33</v>
      </c>
      <c r="AX199" s="14" t="s">
        <v>77</v>
      </c>
      <c r="AY199" s="240" t="s">
        <v>113</v>
      </c>
    </row>
    <row r="200" s="2" customFormat="1" ht="24.15" customHeight="1">
      <c r="A200" s="39"/>
      <c r="B200" s="40"/>
      <c r="C200" s="199" t="s">
        <v>254</v>
      </c>
      <c r="D200" s="199" t="s">
        <v>115</v>
      </c>
      <c r="E200" s="200" t="s">
        <v>255</v>
      </c>
      <c r="F200" s="201" t="s">
        <v>256</v>
      </c>
      <c r="G200" s="202" t="s">
        <v>118</v>
      </c>
      <c r="H200" s="203">
        <v>8.5</v>
      </c>
      <c r="I200" s="204"/>
      <c r="J200" s="205">
        <f>ROUND(I200*H200,2)</f>
        <v>0</v>
      </c>
      <c r="K200" s="206"/>
      <c r="L200" s="45"/>
      <c r="M200" s="207" t="s">
        <v>19</v>
      </c>
      <c r="N200" s="208" t="s">
        <v>43</v>
      </c>
      <c r="O200" s="85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1" t="s">
        <v>119</v>
      </c>
      <c r="AT200" s="211" t="s">
        <v>115</v>
      </c>
      <c r="AU200" s="211" t="s">
        <v>79</v>
      </c>
      <c r="AY200" s="18" t="s">
        <v>113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8" t="s">
        <v>77</v>
      </c>
      <c r="BK200" s="212">
        <f>ROUND(I200*H200,2)</f>
        <v>0</v>
      </c>
      <c r="BL200" s="18" t="s">
        <v>119</v>
      </c>
      <c r="BM200" s="211" t="s">
        <v>257</v>
      </c>
    </row>
    <row r="201" s="2" customFormat="1">
      <c r="A201" s="39"/>
      <c r="B201" s="40"/>
      <c r="C201" s="41"/>
      <c r="D201" s="213" t="s">
        <v>121</v>
      </c>
      <c r="E201" s="41"/>
      <c r="F201" s="214" t="s">
        <v>258</v>
      </c>
      <c r="G201" s="41"/>
      <c r="H201" s="41"/>
      <c r="I201" s="215"/>
      <c r="J201" s="41"/>
      <c r="K201" s="41"/>
      <c r="L201" s="45"/>
      <c r="M201" s="216"/>
      <c r="N201" s="217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121</v>
      </c>
      <c r="AU201" s="18" t="s">
        <v>79</v>
      </c>
    </row>
    <row r="202" s="2" customFormat="1">
      <c r="A202" s="39"/>
      <c r="B202" s="40"/>
      <c r="C202" s="41"/>
      <c r="D202" s="218" t="s">
        <v>123</v>
      </c>
      <c r="E202" s="41"/>
      <c r="F202" s="219" t="s">
        <v>259</v>
      </c>
      <c r="G202" s="41"/>
      <c r="H202" s="41"/>
      <c r="I202" s="215"/>
      <c r="J202" s="41"/>
      <c r="K202" s="41"/>
      <c r="L202" s="45"/>
      <c r="M202" s="216"/>
      <c r="N202" s="217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123</v>
      </c>
      <c r="AU202" s="18" t="s">
        <v>79</v>
      </c>
    </row>
    <row r="203" s="13" customFormat="1">
      <c r="A203" s="13"/>
      <c r="B203" s="220"/>
      <c r="C203" s="221"/>
      <c r="D203" s="213" t="s">
        <v>125</v>
      </c>
      <c r="E203" s="222" t="s">
        <v>19</v>
      </c>
      <c r="F203" s="223" t="s">
        <v>236</v>
      </c>
      <c r="G203" s="221"/>
      <c r="H203" s="222" t="s">
        <v>19</v>
      </c>
      <c r="I203" s="224"/>
      <c r="J203" s="221"/>
      <c r="K203" s="221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125</v>
      </c>
      <c r="AU203" s="229" t="s">
        <v>79</v>
      </c>
      <c r="AV203" s="13" t="s">
        <v>77</v>
      </c>
      <c r="AW203" s="13" t="s">
        <v>33</v>
      </c>
      <c r="AX203" s="13" t="s">
        <v>72</v>
      </c>
      <c r="AY203" s="229" t="s">
        <v>113</v>
      </c>
    </row>
    <row r="204" s="14" customFormat="1">
      <c r="A204" s="14"/>
      <c r="B204" s="230"/>
      <c r="C204" s="231"/>
      <c r="D204" s="213" t="s">
        <v>125</v>
      </c>
      <c r="E204" s="232" t="s">
        <v>19</v>
      </c>
      <c r="F204" s="233" t="s">
        <v>137</v>
      </c>
      <c r="G204" s="231"/>
      <c r="H204" s="234">
        <v>8.5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125</v>
      </c>
      <c r="AU204" s="240" t="s">
        <v>79</v>
      </c>
      <c r="AV204" s="14" t="s">
        <v>79</v>
      </c>
      <c r="AW204" s="14" t="s">
        <v>33</v>
      </c>
      <c r="AX204" s="14" t="s">
        <v>77</v>
      </c>
      <c r="AY204" s="240" t="s">
        <v>113</v>
      </c>
    </row>
    <row r="205" s="2" customFormat="1" ht="24.15" customHeight="1">
      <c r="A205" s="39"/>
      <c r="B205" s="40"/>
      <c r="C205" s="199" t="s">
        <v>260</v>
      </c>
      <c r="D205" s="199" t="s">
        <v>115</v>
      </c>
      <c r="E205" s="200" t="s">
        <v>261</v>
      </c>
      <c r="F205" s="201" t="s">
        <v>262</v>
      </c>
      <c r="G205" s="202" t="s">
        <v>118</v>
      </c>
      <c r="H205" s="203">
        <v>17</v>
      </c>
      <c r="I205" s="204"/>
      <c r="J205" s="205">
        <f>ROUND(I205*H205,2)</f>
        <v>0</v>
      </c>
      <c r="K205" s="206"/>
      <c r="L205" s="45"/>
      <c r="M205" s="207" t="s">
        <v>19</v>
      </c>
      <c r="N205" s="208" t="s">
        <v>43</v>
      </c>
      <c r="O205" s="85"/>
      <c r="P205" s="209">
        <f>O205*H205</f>
        <v>0</v>
      </c>
      <c r="Q205" s="209">
        <v>0.11162</v>
      </c>
      <c r="R205" s="209">
        <f>Q205*H205</f>
        <v>1.89754</v>
      </c>
      <c r="S205" s="209">
        <v>0</v>
      </c>
      <c r="T205" s="21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1" t="s">
        <v>119</v>
      </c>
      <c r="AT205" s="211" t="s">
        <v>115</v>
      </c>
      <c r="AU205" s="211" t="s">
        <v>79</v>
      </c>
      <c r="AY205" s="18" t="s">
        <v>113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8" t="s">
        <v>77</v>
      </c>
      <c r="BK205" s="212">
        <f>ROUND(I205*H205,2)</f>
        <v>0</v>
      </c>
      <c r="BL205" s="18" t="s">
        <v>119</v>
      </c>
      <c r="BM205" s="211" t="s">
        <v>263</v>
      </c>
    </row>
    <row r="206" s="2" customFormat="1">
      <c r="A206" s="39"/>
      <c r="B206" s="40"/>
      <c r="C206" s="41"/>
      <c r="D206" s="213" t="s">
        <v>121</v>
      </c>
      <c r="E206" s="41"/>
      <c r="F206" s="214" t="s">
        <v>264</v>
      </c>
      <c r="G206" s="41"/>
      <c r="H206" s="41"/>
      <c r="I206" s="215"/>
      <c r="J206" s="41"/>
      <c r="K206" s="41"/>
      <c r="L206" s="45"/>
      <c r="M206" s="216"/>
      <c r="N206" s="217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121</v>
      </c>
      <c r="AU206" s="18" t="s">
        <v>79</v>
      </c>
    </row>
    <row r="207" s="2" customFormat="1">
      <c r="A207" s="39"/>
      <c r="B207" s="40"/>
      <c r="C207" s="41"/>
      <c r="D207" s="218" t="s">
        <v>123</v>
      </c>
      <c r="E207" s="41"/>
      <c r="F207" s="219" t="s">
        <v>265</v>
      </c>
      <c r="G207" s="41"/>
      <c r="H207" s="41"/>
      <c r="I207" s="215"/>
      <c r="J207" s="41"/>
      <c r="K207" s="41"/>
      <c r="L207" s="45"/>
      <c r="M207" s="216"/>
      <c r="N207" s="217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123</v>
      </c>
      <c r="AU207" s="18" t="s">
        <v>79</v>
      </c>
    </row>
    <row r="208" s="13" customFormat="1">
      <c r="A208" s="13"/>
      <c r="B208" s="220"/>
      <c r="C208" s="221"/>
      <c r="D208" s="213" t="s">
        <v>125</v>
      </c>
      <c r="E208" s="222" t="s">
        <v>19</v>
      </c>
      <c r="F208" s="223" t="s">
        <v>266</v>
      </c>
      <c r="G208" s="221"/>
      <c r="H208" s="222" t="s">
        <v>19</v>
      </c>
      <c r="I208" s="224"/>
      <c r="J208" s="221"/>
      <c r="K208" s="221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125</v>
      </c>
      <c r="AU208" s="229" t="s">
        <v>79</v>
      </c>
      <c r="AV208" s="13" t="s">
        <v>77</v>
      </c>
      <c r="AW208" s="13" t="s">
        <v>33</v>
      </c>
      <c r="AX208" s="13" t="s">
        <v>72</v>
      </c>
      <c r="AY208" s="229" t="s">
        <v>113</v>
      </c>
    </row>
    <row r="209" s="14" customFormat="1">
      <c r="A209" s="14"/>
      <c r="B209" s="230"/>
      <c r="C209" s="231"/>
      <c r="D209" s="213" t="s">
        <v>125</v>
      </c>
      <c r="E209" s="232" t="s">
        <v>19</v>
      </c>
      <c r="F209" s="233" t="s">
        <v>127</v>
      </c>
      <c r="G209" s="231"/>
      <c r="H209" s="234">
        <v>17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125</v>
      </c>
      <c r="AU209" s="240" t="s">
        <v>79</v>
      </c>
      <c r="AV209" s="14" t="s">
        <v>79</v>
      </c>
      <c r="AW209" s="14" t="s">
        <v>33</v>
      </c>
      <c r="AX209" s="14" t="s">
        <v>77</v>
      </c>
      <c r="AY209" s="240" t="s">
        <v>113</v>
      </c>
    </row>
    <row r="210" s="2" customFormat="1" ht="16.5" customHeight="1">
      <c r="A210" s="39"/>
      <c r="B210" s="40"/>
      <c r="C210" s="252" t="s">
        <v>267</v>
      </c>
      <c r="D210" s="252" t="s">
        <v>217</v>
      </c>
      <c r="E210" s="253" t="s">
        <v>268</v>
      </c>
      <c r="F210" s="254" t="s">
        <v>269</v>
      </c>
      <c r="G210" s="255" t="s">
        <v>118</v>
      </c>
      <c r="H210" s="256">
        <v>17</v>
      </c>
      <c r="I210" s="257"/>
      <c r="J210" s="258">
        <f>ROUND(I210*H210,2)</f>
        <v>0</v>
      </c>
      <c r="K210" s="259"/>
      <c r="L210" s="260"/>
      <c r="M210" s="261" t="s">
        <v>19</v>
      </c>
      <c r="N210" s="262" t="s">
        <v>43</v>
      </c>
      <c r="O210" s="85"/>
      <c r="P210" s="209">
        <f>O210*H210</f>
        <v>0</v>
      </c>
      <c r="Q210" s="209">
        <v>0.17599999999999999</v>
      </c>
      <c r="R210" s="209">
        <f>Q210*H210</f>
        <v>2.992</v>
      </c>
      <c r="S210" s="209">
        <v>0</v>
      </c>
      <c r="T210" s="21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1" t="s">
        <v>180</v>
      </c>
      <c r="AT210" s="211" t="s">
        <v>217</v>
      </c>
      <c r="AU210" s="211" t="s">
        <v>79</v>
      </c>
      <c r="AY210" s="18" t="s">
        <v>113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8" t="s">
        <v>77</v>
      </c>
      <c r="BK210" s="212">
        <f>ROUND(I210*H210,2)</f>
        <v>0</v>
      </c>
      <c r="BL210" s="18" t="s">
        <v>119</v>
      </c>
      <c r="BM210" s="211" t="s">
        <v>270</v>
      </c>
    </row>
    <row r="211" s="2" customFormat="1">
      <c r="A211" s="39"/>
      <c r="B211" s="40"/>
      <c r="C211" s="41"/>
      <c r="D211" s="213" t="s">
        <v>121</v>
      </c>
      <c r="E211" s="41"/>
      <c r="F211" s="214" t="s">
        <v>269</v>
      </c>
      <c r="G211" s="41"/>
      <c r="H211" s="41"/>
      <c r="I211" s="215"/>
      <c r="J211" s="41"/>
      <c r="K211" s="41"/>
      <c r="L211" s="45"/>
      <c r="M211" s="216"/>
      <c r="N211" s="217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121</v>
      </c>
      <c r="AU211" s="18" t="s">
        <v>79</v>
      </c>
    </row>
    <row r="212" s="14" customFormat="1">
      <c r="A212" s="14"/>
      <c r="B212" s="230"/>
      <c r="C212" s="231"/>
      <c r="D212" s="213" t="s">
        <v>125</v>
      </c>
      <c r="E212" s="231"/>
      <c r="F212" s="233" t="s">
        <v>271</v>
      </c>
      <c r="G212" s="231"/>
      <c r="H212" s="234">
        <v>17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0" t="s">
        <v>125</v>
      </c>
      <c r="AU212" s="240" t="s">
        <v>79</v>
      </c>
      <c r="AV212" s="14" t="s">
        <v>79</v>
      </c>
      <c r="AW212" s="14" t="s">
        <v>4</v>
      </c>
      <c r="AX212" s="14" t="s">
        <v>77</v>
      </c>
      <c r="AY212" s="240" t="s">
        <v>113</v>
      </c>
    </row>
    <row r="213" s="12" customFormat="1" ht="22.8" customHeight="1">
      <c r="A213" s="12"/>
      <c r="B213" s="183"/>
      <c r="C213" s="184"/>
      <c r="D213" s="185" t="s">
        <v>71</v>
      </c>
      <c r="E213" s="197" t="s">
        <v>180</v>
      </c>
      <c r="F213" s="197" t="s">
        <v>272</v>
      </c>
      <c r="G213" s="184"/>
      <c r="H213" s="184"/>
      <c r="I213" s="187"/>
      <c r="J213" s="198">
        <f>BK213</f>
        <v>0</v>
      </c>
      <c r="K213" s="184"/>
      <c r="L213" s="189"/>
      <c r="M213" s="190"/>
      <c r="N213" s="191"/>
      <c r="O213" s="191"/>
      <c r="P213" s="192">
        <f>SUM(P214:P300)</f>
        <v>0</v>
      </c>
      <c r="Q213" s="191"/>
      <c r="R213" s="192">
        <f>SUM(R214:R300)</f>
        <v>2.72814157</v>
      </c>
      <c r="S213" s="191"/>
      <c r="T213" s="193">
        <f>SUM(T214:T300)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4" t="s">
        <v>77</v>
      </c>
      <c r="AT213" s="195" t="s">
        <v>71</v>
      </c>
      <c r="AU213" s="195" t="s">
        <v>77</v>
      </c>
      <c r="AY213" s="194" t="s">
        <v>113</v>
      </c>
      <c r="BK213" s="196">
        <f>SUM(BK214:BK300)</f>
        <v>0</v>
      </c>
    </row>
    <row r="214" s="2" customFormat="1" ht="24.15" customHeight="1">
      <c r="A214" s="39"/>
      <c r="B214" s="40"/>
      <c r="C214" s="199" t="s">
        <v>273</v>
      </c>
      <c r="D214" s="199" t="s">
        <v>115</v>
      </c>
      <c r="E214" s="200" t="s">
        <v>274</v>
      </c>
      <c r="F214" s="201" t="s">
        <v>275</v>
      </c>
      <c r="G214" s="202" t="s">
        <v>276</v>
      </c>
      <c r="H214" s="203">
        <v>1</v>
      </c>
      <c r="I214" s="204"/>
      <c r="J214" s="205">
        <f>ROUND(I214*H214,2)</f>
        <v>0</v>
      </c>
      <c r="K214" s="206"/>
      <c r="L214" s="45"/>
      <c r="M214" s="207" t="s">
        <v>19</v>
      </c>
      <c r="N214" s="208" t="s">
        <v>43</v>
      </c>
      <c r="O214" s="85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1" t="s">
        <v>119</v>
      </c>
      <c r="AT214" s="211" t="s">
        <v>115</v>
      </c>
      <c r="AU214" s="211" t="s">
        <v>79</v>
      </c>
      <c r="AY214" s="18" t="s">
        <v>113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8" t="s">
        <v>77</v>
      </c>
      <c r="BK214" s="212">
        <f>ROUND(I214*H214,2)</f>
        <v>0</v>
      </c>
      <c r="BL214" s="18" t="s">
        <v>119</v>
      </c>
      <c r="BM214" s="211" t="s">
        <v>277</v>
      </c>
    </row>
    <row r="215" s="2" customFormat="1">
      <c r="A215" s="39"/>
      <c r="B215" s="40"/>
      <c r="C215" s="41"/>
      <c r="D215" s="213" t="s">
        <v>121</v>
      </c>
      <c r="E215" s="41"/>
      <c r="F215" s="214" t="s">
        <v>278</v>
      </c>
      <c r="G215" s="41"/>
      <c r="H215" s="41"/>
      <c r="I215" s="215"/>
      <c r="J215" s="41"/>
      <c r="K215" s="41"/>
      <c r="L215" s="45"/>
      <c r="M215" s="216"/>
      <c r="N215" s="217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121</v>
      </c>
      <c r="AU215" s="18" t="s">
        <v>79</v>
      </c>
    </row>
    <row r="216" s="2" customFormat="1">
      <c r="A216" s="39"/>
      <c r="B216" s="40"/>
      <c r="C216" s="41"/>
      <c r="D216" s="218" t="s">
        <v>123</v>
      </c>
      <c r="E216" s="41"/>
      <c r="F216" s="219" t="s">
        <v>279</v>
      </c>
      <c r="G216" s="41"/>
      <c r="H216" s="41"/>
      <c r="I216" s="215"/>
      <c r="J216" s="41"/>
      <c r="K216" s="41"/>
      <c r="L216" s="45"/>
      <c r="M216" s="216"/>
      <c r="N216" s="217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123</v>
      </c>
      <c r="AU216" s="18" t="s">
        <v>79</v>
      </c>
    </row>
    <row r="217" s="13" customFormat="1">
      <c r="A217" s="13"/>
      <c r="B217" s="220"/>
      <c r="C217" s="221"/>
      <c r="D217" s="213" t="s">
        <v>125</v>
      </c>
      <c r="E217" s="222" t="s">
        <v>19</v>
      </c>
      <c r="F217" s="223" t="s">
        <v>280</v>
      </c>
      <c r="G217" s="221"/>
      <c r="H217" s="222" t="s">
        <v>19</v>
      </c>
      <c r="I217" s="224"/>
      <c r="J217" s="221"/>
      <c r="K217" s="221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125</v>
      </c>
      <c r="AU217" s="229" t="s">
        <v>79</v>
      </c>
      <c r="AV217" s="13" t="s">
        <v>77</v>
      </c>
      <c r="AW217" s="13" t="s">
        <v>33</v>
      </c>
      <c r="AX217" s="13" t="s">
        <v>72</v>
      </c>
      <c r="AY217" s="229" t="s">
        <v>113</v>
      </c>
    </row>
    <row r="218" s="13" customFormat="1">
      <c r="A218" s="13"/>
      <c r="B218" s="220"/>
      <c r="C218" s="221"/>
      <c r="D218" s="213" t="s">
        <v>125</v>
      </c>
      <c r="E218" s="222" t="s">
        <v>19</v>
      </c>
      <c r="F218" s="223" t="s">
        <v>281</v>
      </c>
      <c r="G218" s="221"/>
      <c r="H218" s="222" t="s">
        <v>19</v>
      </c>
      <c r="I218" s="224"/>
      <c r="J218" s="221"/>
      <c r="K218" s="221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125</v>
      </c>
      <c r="AU218" s="229" t="s">
        <v>79</v>
      </c>
      <c r="AV218" s="13" t="s">
        <v>77</v>
      </c>
      <c r="AW218" s="13" t="s">
        <v>33</v>
      </c>
      <c r="AX218" s="13" t="s">
        <v>72</v>
      </c>
      <c r="AY218" s="229" t="s">
        <v>113</v>
      </c>
    </row>
    <row r="219" s="14" customFormat="1">
      <c r="A219" s="14"/>
      <c r="B219" s="230"/>
      <c r="C219" s="231"/>
      <c r="D219" s="213" t="s">
        <v>125</v>
      </c>
      <c r="E219" s="232" t="s">
        <v>19</v>
      </c>
      <c r="F219" s="233" t="s">
        <v>77</v>
      </c>
      <c r="G219" s="231"/>
      <c r="H219" s="234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125</v>
      </c>
      <c r="AU219" s="240" t="s">
        <v>79</v>
      </c>
      <c r="AV219" s="14" t="s">
        <v>79</v>
      </c>
      <c r="AW219" s="14" t="s">
        <v>33</v>
      </c>
      <c r="AX219" s="14" t="s">
        <v>77</v>
      </c>
      <c r="AY219" s="240" t="s">
        <v>113</v>
      </c>
    </row>
    <row r="220" s="2" customFormat="1" ht="24.15" customHeight="1">
      <c r="A220" s="39"/>
      <c r="B220" s="40"/>
      <c r="C220" s="199" t="s">
        <v>282</v>
      </c>
      <c r="D220" s="199" t="s">
        <v>115</v>
      </c>
      <c r="E220" s="200" t="s">
        <v>283</v>
      </c>
      <c r="F220" s="201" t="s">
        <v>284</v>
      </c>
      <c r="G220" s="202" t="s">
        <v>285</v>
      </c>
      <c r="H220" s="203">
        <v>46.850000000000001</v>
      </c>
      <c r="I220" s="204"/>
      <c r="J220" s="205">
        <f>ROUND(I220*H220,2)</f>
        <v>0</v>
      </c>
      <c r="K220" s="206"/>
      <c r="L220" s="45"/>
      <c r="M220" s="207" t="s">
        <v>19</v>
      </c>
      <c r="N220" s="208" t="s">
        <v>43</v>
      </c>
      <c r="O220" s="85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1" t="s">
        <v>119</v>
      </c>
      <c r="AT220" s="211" t="s">
        <v>115</v>
      </c>
      <c r="AU220" s="211" t="s">
        <v>79</v>
      </c>
      <c r="AY220" s="18" t="s">
        <v>113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8" t="s">
        <v>77</v>
      </c>
      <c r="BK220" s="212">
        <f>ROUND(I220*H220,2)</f>
        <v>0</v>
      </c>
      <c r="BL220" s="18" t="s">
        <v>119</v>
      </c>
      <c r="BM220" s="211" t="s">
        <v>286</v>
      </c>
    </row>
    <row r="221" s="2" customFormat="1">
      <c r="A221" s="39"/>
      <c r="B221" s="40"/>
      <c r="C221" s="41"/>
      <c r="D221" s="213" t="s">
        <v>121</v>
      </c>
      <c r="E221" s="41"/>
      <c r="F221" s="214" t="s">
        <v>287</v>
      </c>
      <c r="G221" s="41"/>
      <c r="H221" s="41"/>
      <c r="I221" s="215"/>
      <c r="J221" s="41"/>
      <c r="K221" s="41"/>
      <c r="L221" s="45"/>
      <c r="M221" s="216"/>
      <c r="N221" s="217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121</v>
      </c>
      <c r="AU221" s="18" t="s">
        <v>79</v>
      </c>
    </row>
    <row r="222" s="2" customFormat="1">
      <c r="A222" s="39"/>
      <c r="B222" s="40"/>
      <c r="C222" s="41"/>
      <c r="D222" s="218" t="s">
        <v>123</v>
      </c>
      <c r="E222" s="41"/>
      <c r="F222" s="219" t="s">
        <v>288</v>
      </c>
      <c r="G222" s="41"/>
      <c r="H222" s="41"/>
      <c r="I222" s="215"/>
      <c r="J222" s="41"/>
      <c r="K222" s="41"/>
      <c r="L222" s="45"/>
      <c r="M222" s="216"/>
      <c r="N222" s="217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123</v>
      </c>
      <c r="AU222" s="18" t="s">
        <v>79</v>
      </c>
    </row>
    <row r="223" s="13" customFormat="1">
      <c r="A223" s="13"/>
      <c r="B223" s="220"/>
      <c r="C223" s="221"/>
      <c r="D223" s="213" t="s">
        <v>125</v>
      </c>
      <c r="E223" s="222" t="s">
        <v>19</v>
      </c>
      <c r="F223" s="223" t="s">
        <v>289</v>
      </c>
      <c r="G223" s="221"/>
      <c r="H223" s="222" t="s">
        <v>19</v>
      </c>
      <c r="I223" s="224"/>
      <c r="J223" s="221"/>
      <c r="K223" s="221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125</v>
      </c>
      <c r="AU223" s="229" t="s">
        <v>79</v>
      </c>
      <c r="AV223" s="13" t="s">
        <v>77</v>
      </c>
      <c r="AW223" s="13" t="s">
        <v>33</v>
      </c>
      <c r="AX223" s="13" t="s">
        <v>72</v>
      </c>
      <c r="AY223" s="229" t="s">
        <v>113</v>
      </c>
    </row>
    <row r="224" s="14" customFormat="1">
      <c r="A224" s="14"/>
      <c r="B224" s="230"/>
      <c r="C224" s="231"/>
      <c r="D224" s="213" t="s">
        <v>125</v>
      </c>
      <c r="E224" s="232" t="s">
        <v>19</v>
      </c>
      <c r="F224" s="233" t="s">
        <v>290</v>
      </c>
      <c r="G224" s="231"/>
      <c r="H224" s="234">
        <v>28.850000000000001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125</v>
      </c>
      <c r="AU224" s="240" t="s">
        <v>79</v>
      </c>
      <c r="AV224" s="14" t="s">
        <v>79</v>
      </c>
      <c r="AW224" s="14" t="s">
        <v>33</v>
      </c>
      <c r="AX224" s="14" t="s">
        <v>72</v>
      </c>
      <c r="AY224" s="240" t="s">
        <v>113</v>
      </c>
    </row>
    <row r="225" s="13" customFormat="1">
      <c r="A225" s="13"/>
      <c r="B225" s="220"/>
      <c r="C225" s="221"/>
      <c r="D225" s="213" t="s">
        <v>125</v>
      </c>
      <c r="E225" s="222" t="s">
        <v>19</v>
      </c>
      <c r="F225" s="223" t="s">
        <v>291</v>
      </c>
      <c r="G225" s="221"/>
      <c r="H225" s="222" t="s">
        <v>19</v>
      </c>
      <c r="I225" s="224"/>
      <c r="J225" s="221"/>
      <c r="K225" s="221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125</v>
      </c>
      <c r="AU225" s="229" t="s">
        <v>79</v>
      </c>
      <c r="AV225" s="13" t="s">
        <v>77</v>
      </c>
      <c r="AW225" s="13" t="s">
        <v>33</v>
      </c>
      <c r="AX225" s="13" t="s">
        <v>72</v>
      </c>
      <c r="AY225" s="229" t="s">
        <v>113</v>
      </c>
    </row>
    <row r="226" s="14" customFormat="1">
      <c r="A226" s="14"/>
      <c r="B226" s="230"/>
      <c r="C226" s="231"/>
      <c r="D226" s="213" t="s">
        <v>125</v>
      </c>
      <c r="E226" s="232" t="s">
        <v>19</v>
      </c>
      <c r="F226" s="233" t="s">
        <v>292</v>
      </c>
      <c r="G226" s="231"/>
      <c r="H226" s="234">
        <v>18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125</v>
      </c>
      <c r="AU226" s="240" t="s">
        <v>79</v>
      </c>
      <c r="AV226" s="14" t="s">
        <v>79</v>
      </c>
      <c r="AW226" s="14" t="s">
        <v>33</v>
      </c>
      <c r="AX226" s="14" t="s">
        <v>72</v>
      </c>
      <c r="AY226" s="240" t="s">
        <v>113</v>
      </c>
    </row>
    <row r="227" s="15" customFormat="1">
      <c r="A227" s="15"/>
      <c r="B227" s="241"/>
      <c r="C227" s="242"/>
      <c r="D227" s="213" t="s">
        <v>125</v>
      </c>
      <c r="E227" s="243" t="s">
        <v>19</v>
      </c>
      <c r="F227" s="244" t="s">
        <v>130</v>
      </c>
      <c r="G227" s="242"/>
      <c r="H227" s="245">
        <v>46.850000000000001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1" t="s">
        <v>125</v>
      </c>
      <c r="AU227" s="251" t="s">
        <v>79</v>
      </c>
      <c r="AV227" s="15" t="s">
        <v>119</v>
      </c>
      <c r="AW227" s="15" t="s">
        <v>33</v>
      </c>
      <c r="AX227" s="15" t="s">
        <v>77</v>
      </c>
      <c r="AY227" s="251" t="s">
        <v>113</v>
      </c>
    </row>
    <row r="228" s="2" customFormat="1" ht="21.75" customHeight="1">
      <c r="A228" s="39"/>
      <c r="B228" s="40"/>
      <c r="C228" s="252" t="s">
        <v>7</v>
      </c>
      <c r="D228" s="252" t="s">
        <v>217</v>
      </c>
      <c r="E228" s="253" t="s">
        <v>293</v>
      </c>
      <c r="F228" s="254" t="s">
        <v>294</v>
      </c>
      <c r="G228" s="255" t="s">
        <v>285</v>
      </c>
      <c r="H228" s="256">
        <v>47.552999999999997</v>
      </c>
      <c r="I228" s="257"/>
      <c r="J228" s="258">
        <f>ROUND(I228*H228,2)</f>
        <v>0</v>
      </c>
      <c r="K228" s="259"/>
      <c r="L228" s="260"/>
      <c r="M228" s="261" t="s">
        <v>19</v>
      </c>
      <c r="N228" s="262" t="s">
        <v>43</v>
      </c>
      <c r="O228" s="85"/>
      <c r="P228" s="209">
        <f>O228*H228</f>
        <v>0</v>
      </c>
      <c r="Q228" s="209">
        <v>0.00027</v>
      </c>
      <c r="R228" s="209">
        <f>Q228*H228</f>
        <v>0.01283931</v>
      </c>
      <c r="S228" s="209">
        <v>0</v>
      </c>
      <c r="T228" s="21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1" t="s">
        <v>180</v>
      </c>
      <c r="AT228" s="211" t="s">
        <v>217</v>
      </c>
      <c r="AU228" s="211" t="s">
        <v>79</v>
      </c>
      <c r="AY228" s="18" t="s">
        <v>113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8" t="s">
        <v>77</v>
      </c>
      <c r="BK228" s="212">
        <f>ROUND(I228*H228,2)</f>
        <v>0</v>
      </c>
      <c r="BL228" s="18" t="s">
        <v>119</v>
      </c>
      <c r="BM228" s="211" t="s">
        <v>295</v>
      </c>
    </row>
    <row r="229" s="2" customFormat="1">
      <c r="A229" s="39"/>
      <c r="B229" s="40"/>
      <c r="C229" s="41"/>
      <c r="D229" s="213" t="s">
        <v>121</v>
      </c>
      <c r="E229" s="41"/>
      <c r="F229" s="214" t="s">
        <v>294</v>
      </c>
      <c r="G229" s="41"/>
      <c r="H229" s="41"/>
      <c r="I229" s="215"/>
      <c r="J229" s="41"/>
      <c r="K229" s="41"/>
      <c r="L229" s="45"/>
      <c r="M229" s="216"/>
      <c r="N229" s="217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121</v>
      </c>
      <c r="AU229" s="18" t="s">
        <v>79</v>
      </c>
    </row>
    <row r="230" s="14" customFormat="1">
      <c r="A230" s="14"/>
      <c r="B230" s="230"/>
      <c r="C230" s="231"/>
      <c r="D230" s="213" t="s">
        <v>125</v>
      </c>
      <c r="E230" s="231"/>
      <c r="F230" s="233" t="s">
        <v>296</v>
      </c>
      <c r="G230" s="231"/>
      <c r="H230" s="234">
        <v>47.552999999999997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125</v>
      </c>
      <c r="AU230" s="240" t="s">
        <v>79</v>
      </c>
      <c r="AV230" s="14" t="s">
        <v>79</v>
      </c>
      <c r="AW230" s="14" t="s">
        <v>4</v>
      </c>
      <c r="AX230" s="14" t="s">
        <v>77</v>
      </c>
      <c r="AY230" s="240" t="s">
        <v>113</v>
      </c>
    </row>
    <row r="231" s="2" customFormat="1" ht="24.15" customHeight="1">
      <c r="A231" s="39"/>
      <c r="B231" s="40"/>
      <c r="C231" s="199" t="s">
        <v>297</v>
      </c>
      <c r="D231" s="199" t="s">
        <v>115</v>
      </c>
      <c r="E231" s="200" t="s">
        <v>298</v>
      </c>
      <c r="F231" s="201" t="s">
        <v>299</v>
      </c>
      <c r="G231" s="202" t="s">
        <v>285</v>
      </c>
      <c r="H231" s="203">
        <v>98.5</v>
      </c>
      <c r="I231" s="204"/>
      <c r="J231" s="205">
        <f>ROUND(I231*H231,2)</f>
        <v>0</v>
      </c>
      <c r="K231" s="206"/>
      <c r="L231" s="45"/>
      <c r="M231" s="207" t="s">
        <v>19</v>
      </c>
      <c r="N231" s="208" t="s">
        <v>43</v>
      </c>
      <c r="O231" s="85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1" t="s">
        <v>119</v>
      </c>
      <c r="AT231" s="211" t="s">
        <v>115</v>
      </c>
      <c r="AU231" s="211" t="s">
        <v>79</v>
      </c>
      <c r="AY231" s="18" t="s">
        <v>113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8" t="s">
        <v>77</v>
      </c>
      <c r="BK231" s="212">
        <f>ROUND(I231*H231,2)</f>
        <v>0</v>
      </c>
      <c r="BL231" s="18" t="s">
        <v>119</v>
      </c>
      <c r="BM231" s="211" t="s">
        <v>300</v>
      </c>
    </row>
    <row r="232" s="2" customFormat="1">
      <c r="A232" s="39"/>
      <c r="B232" s="40"/>
      <c r="C232" s="41"/>
      <c r="D232" s="213" t="s">
        <v>121</v>
      </c>
      <c r="E232" s="41"/>
      <c r="F232" s="214" t="s">
        <v>301</v>
      </c>
      <c r="G232" s="41"/>
      <c r="H232" s="41"/>
      <c r="I232" s="215"/>
      <c r="J232" s="41"/>
      <c r="K232" s="41"/>
      <c r="L232" s="45"/>
      <c r="M232" s="216"/>
      <c r="N232" s="217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121</v>
      </c>
      <c r="AU232" s="18" t="s">
        <v>79</v>
      </c>
    </row>
    <row r="233" s="2" customFormat="1">
      <c r="A233" s="39"/>
      <c r="B233" s="40"/>
      <c r="C233" s="41"/>
      <c r="D233" s="218" t="s">
        <v>123</v>
      </c>
      <c r="E233" s="41"/>
      <c r="F233" s="219" t="s">
        <v>302</v>
      </c>
      <c r="G233" s="41"/>
      <c r="H233" s="41"/>
      <c r="I233" s="215"/>
      <c r="J233" s="41"/>
      <c r="K233" s="41"/>
      <c r="L233" s="45"/>
      <c r="M233" s="216"/>
      <c r="N233" s="217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123</v>
      </c>
      <c r="AU233" s="18" t="s">
        <v>79</v>
      </c>
    </row>
    <row r="234" s="2" customFormat="1" ht="21.75" customHeight="1">
      <c r="A234" s="39"/>
      <c r="B234" s="40"/>
      <c r="C234" s="252" t="s">
        <v>303</v>
      </c>
      <c r="D234" s="252" t="s">
        <v>217</v>
      </c>
      <c r="E234" s="253" t="s">
        <v>304</v>
      </c>
      <c r="F234" s="254" t="s">
        <v>305</v>
      </c>
      <c r="G234" s="255" t="s">
        <v>285</v>
      </c>
      <c r="H234" s="256">
        <v>99.977999999999994</v>
      </c>
      <c r="I234" s="257"/>
      <c r="J234" s="258">
        <f>ROUND(I234*H234,2)</f>
        <v>0</v>
      </c>
      <c r="K234" s="259"/>
      <c r="L234" s="260"/>
      <c r="M234" s="261" t="s">
        <v>19</v>
      </c>
      <c r="N234" s="262" t="s">
        <v>43</v>
      </c>
      <c r="O234" s="85"/>
      <c r="P234" s="209">
        <f>O234*H234</f>
        <v>0</v>
      </c>
      <c r="Q234" s="209">
        <v>0.00042000000000000002</v>
      </c>
      <c r="R234" s="209">
        <f>Q234*H234</f>
        <v>0.041990760000000002</v>
      </c>
      <c r="S234" s="209">
        <v>0</v>
      </c>
      <c r="T234" s="21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1" t="s">
        <v>180</v>
      </c>
      <c r="AT234" s="211" t="s">
        <v>217</v>
      </c>
      <c r="AU234" s="211" t="s">
        <v>79</v>
      </c>
      <c r="AY234" s="18" t="s">
        <v>113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8" t="s">
        <v>77</v>
      </c>
      <c r="BK234" s="212">
        <f>ROUND(I234*H234,2)</f>
        <v>0</v>
      </c>
      <c r="BL234" s="18" t="s">
        <v>119</v>
      </c>
      <c r="BM234" s="211" t="s">
        <v>306</v>
      </c>
    </row>
    <row r="235" s="2" customFormat="1">
      <c r="A235" s="39"/>
      <c r="B235" s="40"/>
      <c r="C235" s="41"/>
      <c r="D235" s="213" t="s">
        <v>121</v>
      </c>
      <c r="E235" s="41"/>
      <c r="F235" s="214" t="s">
        <v>305</v>
      </c>
      <c r="G235" s="41"/>
      <c r="H235" s="41"/>
      <c r="I235" s="215"/>
      <c r="J235" s="41"/>
      <c r="K235" s="41"/>
      <c r="L235" s="45"/>
      <c r="M235" s="216"/>
      <c r="N235" s="217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121</v>
      </c>
      <c r="AU235" s="18" t="s">
        <v>79</v>
      </c>
    </row>
    <row r="236" s="14" customFormat="1">
      <c r="A236" s="14"/>
      <c r="B236" s="230"/>
      <c r="C236" s="231"/>
      <c r="D236" s="213" t="s">
        <v>125</v>
      </c>
      <c r="E236" s="231"/>
      <c r="F236" s="233" t="s">
        <v>307</v>
      </c>
      <c r="G236" s="231"/>
      <c r="H236" s="234">
        <v>99.977999999999994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0" t="s">
        <v>125</v>
      </c>
      <c r="AU236" s="240" t="s">
        <v>79</v>
      </c>
      <c r="AV236" s="14" t="s">
        <v>79</v>
      </c>
      <c r="AW236" s="14" t="s">
        <v>4</v>
      </c>
      <c r="AX236" s="14" t="s">
        <v>77</v>
      </c>
      <c r="AY236" s="240" t="s">
        <v>113</v>
      </c>
    </row>
    <row r="237" s="2" customFormat="1" ht="24.15" customHeight="1">
      <c r="A237" s="39"/>
      <c r="B237" s="40"/>
      <c r="C237" s="199" t="s">
        <v>308</v>
      </c>
      <c r="D237" s="199" t="s">
        <v>115</v>
      </c>
      <c r="E237" s="200" t="s">
        <v>309</v>
      </c>
      <c r="F237" s="201" t="s">
        <v>310</v>
      </c>
      <c r="G237" s="202" t="s">
        <v>276</v>
      </c>
      <c r="H237" s="203">
        <v>2</v>
      </c>
      <c r="I237" s="204"/>
      <c r="J237" s="205">
        <f>ROUND(I237*H237,2)</f>
        <v>0</v>
      </c>
      <c r="K237" s="206"/>
      <c r="L237" s="45"/>
      <c r="M237" s="207" t="s">
        <v>19</v>
      </c>
      <c r="N237" s="208" t="s">
        <v>43</v>
      </c>
      <c r="O237" s="85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1" t="s">
        <v>119</v>
      </c>
      <c r="AT237" s="211" t="s">
        <v>115</v>
      </c>
      <c r="AU237" s="211" t="s">
        <v>79</v>
      </c>
      <c r="AY237" s="18" t="s">
        <v>113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8" t="s">
        <v>77</v>
      </c>
      <c r="BK237" s="212">
        <f>ROUND(I237*H237,2)</f>
        <v>0</v>
      </c>
      <c r="BL237" s="18" t="s">
        <v>119</v>
      </c>
      <c r="BM237" s="211" t="s">
        <v>311</v>
      </c>
    </row>
    <row r="238" s="2" customFormat="1">
      <c r="A238" s="39"/>
      <c r="B238" s="40"/>
      <c r="C238" s="41"/>
      <c r="D238" s="213" t="s">
        <v>121</v>
      </c>
      <c r="E238" s="41"/>
      <c r="F238" s="214" t="s">
        <v>312</v>
      </c>
      <c r="G238" s="41"/>
      <c r="H238" s="41"/>
      <c r="I238" s="215"/>
      <c r="J238" s="41"/>
      <c r="K238" s="41"/>
      <c r="L238" s="45"/>
      <c r="M238" s="216"/>
      <c r="N238" s="217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121</v>
      </c>
      <c r="AU238" s="18" t="s">
        <v>79</v>
      </c>
    </row>
    <row r="239" s="2" customFormat="1">
      <c r="A239" s="39"/>
      <c r="B239" s="40"/>
      <c r="C239" s="41"/>
      <c r="D239" s="218" t="s">
        <v>123</v>
      </c>
      <c r="E239" s="41"/>
      <c r="F239" s="219" t="s">
        <v>313</v>
      </c>
      <c r="G239" s="41"/>
      <c r="H239" s="41"/>
      <c r="I239" s="215"/>
      <c r="J239" s="41"/>
      <c r="K239" s="41"/>
      <c r="L239" s="45"/>
      <c r="M239" s="216"/>
      <c r="N239" s="217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123</v>
      </c>
      <c r="AU239" s="18" t="s">
        <v>79</v>
      </c>
    </row>
    <row r="240" s="2" customFormat="1" ht="16.5" customHeight="1">
      <c r="A240" s="39"/>
      <c r="B240" s="40"/>
      <c r="C240" s="252" t="s">
        <v>314</v>
      </c>
      <c r="D240" s="252" t="s">
        <v>217</v>
      </c>
      <c r="E240" s="253" t="s">
        <v>315</v>
      </c>
      <c r="F240" s="254" t="s">
        <v>316</v>
      </c>
      <c r="G240" s="255" t="s">
        <v>276</v>
      </c>
      <c r="H240" s="256">
        <v>1</v>
      </c>
      <c r="I240" s="257"/>
      <c r="J240" s="258">
        <f>ROUND(I240*H240,2)</f>
        <v>0</v>
      </c>
      <c r="K240" s="259"/>
      <c r="L240" s="260"/>
      <c r="M240" s="261" t="s">
        <v>19</v>
      </c>
      <c r="N240" s="262" t="s">
        <v>43</v>
      </c>
      <c r="O240" s="85"/>
      <c r="P240" s="209">
        <f>O240*H240</f>
        <v>0</v>
      </c>
      <c r="Q240" s="209">
        <v>0.00010000000000000001</v>
      </c>
      <c r="R240" s="209">
        <f>Q240*H240</f>
        <v>0.00010000000000000001</v>
      </c>
      <c r="S240" s="209">
        <v>0</v>
      </c>
      <c r="T240" s="21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1" t="s">
        <v>180</v>
      </c>
      <c r="AT240" s="211" t="s">
        <v>217</v>
      </c>
      <c r="AU240" s="211" t="s">
        <v>79</v>
      </c>
      <c r="AY240" s="18" t="s">
        <v>113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8" t="s">
        <v>77</v>
      </c>
      <c r="BK240" s="212">
        <f>ROUND(I240*H240,2)</f>
        <v>0</v>
      </c>
      <c r="BL240" s="18" t="s">
        <v>119</v>
      </c>
      <c r="BM240" s="211" t="s">
        <v>317</v>
      </c>
    </row>
    <row r="241" s="2" customFormat="1">
      <c r="A241" s="39"/>
      <c r="B241" s="40"/>
      <c r="C241" s="41"/>
      <c r="D241" s="213" t="s">
        <v>121</v>
      </c>
      <c r="E241" s="41"/>
      <c r="F241" s="214" t="s">
        <v>316</v>
      </c>
      <c r="G241" s="41"/>
      <c r="H241" s="41"/>
      <c r="I241" s="215"/>
      <c r="J241" s="41"/>
      <c r="K241" s="41"/>
      <c r="L241" s="45"/>
      <c r="M241" s="216"/>
      <c r="N241" s="217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121</v>
      </c>
      <c r="AU241" s="18" t="s">
        <v>79</v>
      </c>
    </row>
    <row r="242" s="2" customFormat="1" ht="16.5" customHeight="1">
      <c r="A242" s="39"/>
      <c r="B242" s="40"/>
      <c r="C242" s="252" t="s">
        <v>318</v>
      </c>
      <c r="D242" s="252" t="s">
        <v>217</v>
      </c>
      <c r="E242" s="253" t="s">
        <v>319</v>
      </c>
      <c r="F242" s="254" t="s">
        <v>320</v>
      </c>
      <c r="G242" s="255" t="s">
        <v>276</v>
      </c>
      <c r="H242" s="256">
        <v>1</v>
      </c>
      <c r="I242" s="257"/>
      <c r="J242" s="258">
        <f>ROUND(I242*H242,2)</f>
        <v>0</v>
      </c>
      <c r="K242" s="259"/>
      <c r="L242" s="260"/>
      <c r="M242" s="261" t="s">
        <v>19</v>
      </c>
      <c r="N242" s="262" t="s">
        <v>43</v>
      </c>
      <c r="O242" s="85"/>
      <c r="P242" s="209">
        <f>O242*H242</f>
        <v>0</v>
      </c>
      <c r="Q242" s="209">
        <v>8.0000000000000007E-05</v>
      </c>
      <c r="R242" s="209">
        <f>Q242*H242</f>
        <v>8.0000000000000007E-05</v>
      </c>
      <c r="S242" s="209">
        <v>0</v>
      </c>
      <c r="T242" s="21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1" t="s">
        <v>180</v>
      </c>
      <c r="AT242" s="211" t="s">
        <v>217</v>
      </c>
      <c r="AU242" s="211" t="s">
        <v>79</v>
      </c>
      <c r="AY242" s="18" t="s">
        <v>113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8" t="s">
        <v>77</v>
      </c>
      <c r="BK242" s="212">
        <f>ROUND(I242*H242,2)</f>
        <v>0</v>
      </c>
      <c r="BL242" s="18" t="s">
        <v>119</v>
      </c>
      <c r="BM242" s="211" t="s">
        <v>321</v>
      </c>
    </row>
    <row r="243" s="2" customFormat="1">
      <c r="A243" s="39"/>
      <c r="B243" s="40"/>
      <c r="C243" s="41"/>
      <c r="D243" s="213" t="s">
        <v>121</v>
      </c>
      <c r="E243" s="41"/>
      <c r="F243" s="214" t="s">
        <v>320</v>
      </c>
      <c r="G243" s="41"/>
      <c r="H243" s="41"/>
      <c r="I243" s="215"/>
      <c r="J243" s="41"/>
      <c r="K243" s="41"/>
      <c r="L243" s="45"/>
      <c r="M243" s="216"/>
      <c r="N243" s="217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121</v>
      </c>
      <c r="AU243" s="18" t="s">
        <v>79</v>
      </c>
    </row>
    <row r="244" s="2" customFormat="1" ht="16.5" customHeight="1">
      <c r="A244" s="39"/>
      <c r="B244" s="40"/>
      <c r="C244" s="199" t="s">
        <v>322</v>
      </c>
      <c r="D244" s="199" t="s">
        <v>115</v>
      </c>
      <c r="E244" s="200" t="s">
        <v>323</v>
      </c>
      <c r="F244" s="201" t="s">
        <v>324</v>
      </c>
      <c r="G244" s="202" t="s">
        <v>276</v>
      </c>
      <c r="H244" s="203">
        <v>1</v>
      </c>
      <c r="I244" s="204"/>
      <c r="J244" s="205">
        <f>ROUND(I244*H244,2)</f>
        <v>0</v>
      </c>
      <c r="K244" s="206"/>
      <c r="L244" s="45"/>
      <c r="M244" s="207" t="s">
        <v>19</v>
      </c>
      <c r="N244" s="208" t="s">
        <v>43</v>
      </c>
      <c r="O244" s="85"/>
      <c r="P244" s="209">
        <f>O244*H244</f>
        <v>0</v>
      </c>
      <c r="Q244" s="209">
        <v>0.00067000000000000002</v>
      </c>
      <c r="R244" s="209">
        <f>Q244*H244</f>
        <v>0.00067000000000000002</v>
      </c>
      <c r="S244" s="209">
        <v>0</v>
      </c>
      <c r="T244" s="21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1" t="s">
        <v>119</v>
      </c>
      <c r="AT244" s="211" t="s">
        <v>115</v>
      </c>
      <c r="AU244" s="211" t="s">
        <v>79</v>
      </c>
      <c r="AY244" s="18" t="s">
        <v>113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8" t="s">
        <v>77</v>
      </c>
      <c r="BK244" s="212">
        <f>ROUND(I244*H244,2)</f>
        <v>0</v>
      </c>
      <c r="BL244" s="18" t="s">
        <v>119</v>
      </c>
      <c r="BM244" s="211" t="s">
        <v>325</v>
      </c>
    </row>
    <row r="245" s="2" customFormat="1">
      <c r="A245" s="39"/>
      <c r="B245" s="40"/>
      <c r="C245" s="41"/>
      <c r="D245" s="213" t="s">
        <v>121</v>
      </c>
      <c r="E245" s="41"/>
      <c r="F245" s="214" t="s">
        <v>326</v>
      </c>
      <c r="G245" s="41"/>
      <c r="H245" s="41"/>
      <c r="I245" s="215"/>
      <c r="J245" s="41"/>
      <c r="K245" s="41"/>
      <c r="L245" s="45"/>
      <c r="M245" s="216"/>
      <c r="N245" s="217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121</v>
      </c>
      <c r="AU245" s="18" t="s">
        <v>79</v>
      </c>
    </row>
    <row r="246" s="2" customFormat="1">
      <c r="A246" s="39"/>
      <c r="B246" s="40"/>
      <c r="C246" s="41"/>
      <c r="D246" s="218" t="s">
        <v>123</v>
      </c>
      <c r="E246" s="41"/>
      <c r="F246" s="219" t="s">
        <v>327</v>
      </c>
      <c r="G246" s="41"/>
      <c r="H246" s="41"/>
      <c r="I246" s="215"/>
      <c r="J246" s="41"/>
      <c r="K246" s="41"/>
      <c r="L246" s="45"/>
      <c r="M246" s="216"/>
      <c r="N246" s="217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123</v>
      </c>
      <c r="AU246" s="18" t="s">
        <v>79</v>
      </c>
    </row>
    <row r="247" s="2" customFormat="1" ht="16.5" customHeight="1">
      <c r="A247" s="39"/>
      <c r="B247" s="40"/>
      <c r="C247" s="199" t="s">
        <v>328</v>
      </c>
      <c r="D247" s="199" t="s">
        <v>115</v>
      </c>
      <c r="E247" s="200" t="s">
        <v>329</v>
      </c>
      <c r="F247" s="201" t="s">
        <v>330</v>
      </c>
      <c r="G247" s="202" t="s">
        <v>276</v>
      </c>
      <c r="H247" s="203">
        <v>1</v>
      </c>
      <c r="I247" s="204"/>
      <c r="J247" s="205">
        <f>ROUND(I247*H247,2)</f>
        <v>0</v>
      </c>
      <c r="K247" s="206"/>
      <c r="L247" s="45"/>
      <c r="M247" s="207" t="s">
        <v>19</v>
      </c>
      <c r="N247" s="208" t="s">
        <v>43</v>
      </c>
      <c r="O247" s="85"/>
      <c r="P247" s="209">
        <f>O247*H247</f>
        <v>0</v>
      </c>
      <c r="Q247" s="209">
        <v>0.00087000000000000001</v>
      </c>
      <c r="R247" s="209">
        <f>Q247*H247</f>
        <v>0.00087000000000000001</v>
      </c>
      <c r="S247" s="209">
        <v>0</v>
      </c>
      <c r="T247" s="21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1" t="s">
        <v>119</v>
      </c>
      <c r="AT247" s="211" t="s">
        <v>115</v>
      </c>
      <c r="AU247" s="211" t="s">
        <v>79</v>
      </c>
      <c r="AY247" s="18" t="s">
        <v>113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8" t="s">
        <v>77</v>
      </c>
      <c r="BK247" s="212">
        <f>ROUND(I247*H247,2)</f>
        <v>0</v>
      </c>
      <c r="BL247" s="18" t="s">
        <v>119</v>
      </c>
      <c r="BM247" s="211" t="s">
        <v>331</v>
      </c>
    </row>
    <row r="248" s="2" customFormat="1">
      <c r="A248" s="39"/>
      <c r="B248" s="40"/>
      <c r="C248" s="41"/>
      <c r="D248" s="213" t="s">
        <v>121</v>
      </c>
      <c r="E248" s="41"/>
      <c r="F248" s="214" t="s">
        <v>332</v>
      </c>
      <c r="G248" s="41"/>
      <c r="H248" s="41"/>
      <c r="I248" s="215"/>
      <c r="J248" s="41"/>
      <c r="K248" s="41"/>
      <c r="L248" s="45"/>
      <c r="M248" s="216"/>
      <c r="N248" s="217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121</v>
      </c>
      <c r="AU248" s="18" t="s">
        <v>79</v>
      </c>
    </row>
    <row r="249" s="2" customFormat="1">
      <c r="A249" s="39"/>
      <c r="B249" s="40"/>
      <c r="C249" s="41"/>
      <c r="D249" s="218" t="s">
        <v>123</v>
      </c>
      <c r="E249" s="41"/>
      <c r="F249" s="219" t="s">
        <v>333</v>
      </c>
      <c r="G249" s="41"/>
      <c r="H249" s="41"/>
      <c r="I249" s="215"/>
      <c r="J249" s="41"/>
      <c r="K249" s="41"/>
      <c r="L249" s="45"/>
      <c r="M249" s="216"/>
      <c r="N249" s="217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123</v>
      </c>
      <c r="AU249" s="18" t="s">
        <v>79</v>
      </c>
    </row>
    <row r="250" s="2" customFormat="1" ht="24.15" customHeight="1">
      <c r="A250" s="39"/>
      <c r="B250" s="40"/>
      <c r="C250" s="252" t="s">
        <v>334</v>
      </c>
      <c r="D250" s="252" t="s">
        <v>217</v>
      </c>
      <c r="E250" s="253" t="s">
        <v>335</v>
      </c>
      <c r="F250" s="254" t="s">
        <v>336</v>
      </c>
      <c r="G250" s="255" t="s">
        <v>276</v>
      </c>
      <c r="H250" s="256">
        <v>1</v>
      </c>
      <c r="I250" s="257"/>
      <c r="J250" s="258">
        <f>ROUND(I250*H250,2)</f>
        <v>0</v>
      </c>
      <c r="K250" s="259"/>
      <c r="L250" s="260"/>
      <c r="M250" s="261" t="s">
        <v>19</v>
      </c>
      <c r="N250" s="262" t="s">
        <v>43</v>
      </c>
      <c r="O250" s="85"/>
      <c r="P250" s="209">
        <f>O250*H250</f>
        <v>0</v>
      </c>
      <c r="Q250" s="209">
        <v>0.002</v>
      </c>
      <c r="R250" s="209">
        <f>Q250*H250</f>
        <v>0.002</v>
      </c>
      <c r="S250" s="209">
        <v>0</v>
      </c>
      <c r="T250" s="21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1" t="s">
        <v>180</v>
      </c>
      <c r="AT250" s="211" t="s">
        <v>217</v>
      </c>
      <c r="AU250" s="211" t="s">
        <v>79</v>
      </c>
      <c r="AY250" s="18" t="s">
        <v>113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8" t="s">
        <v>77</v>
      </c>
      <c r="BK250" s="212">
        <f>ROUND(I250*H250,2)</f>
        <v>0</v>
      </c>
      <c r="BL250" s="18" t="s">
        <v>119</v>
      </c>
      <c r="BM250" s="211" t="s">
        <v>337</v>
      </c>
    </row>
    <row r="251" s="2" customFormat="1">
      <c r="A251" s="39"/>
      <c r="B251" s="40"/>
      <c r="C251" s="41"/>
      <c r="D251" s="213" t="s">
        <v>121</v>
      </c>
      <c r="E251" s="41"/>
      <c r="F251" s="214" t="s">
        <v>336</v>
      </c>
      <c r="G251" s="41"/>
      <c r="H251" s="41"/>
      <c r="I251" s="215"/>
      <c r="J251" s="41"/>
      <c r="K251" s="41"/>
      <c r="L251" s="45"/>
      <c r="M251" s="216"/>
      <c r="N251" s="217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121</v>
      </c>
      <c r="AU251" s="18" t="s">
        <v>79</v>
      </c>
    </row>
    <row r="252" s="13" customFormat="1">
      <c r="A252" s="13"/>
      <c r="B252" s="220"/>
      <c r="C252" s="221"/>
      <c r="D252" s="213" t="s">
        <v>125</v>
      </c>
      <c r="E252" s="222" t="s">
        <v>19</v>
      </c>
      <c r="F252" s="223" t="s">
        <v>338</v>
      </c>
      <c r="G252" s="221"/>
      <c r="H252" s="222" t="s">
        <v>19</v>
      </c>
      <c r="I252" s="224"/>
      <c r="J252" s="221"/>
      <c r="K252" s="221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125</v>
      </c>
      <c r="AU252" s="229" t="s">
        <v>79</v>
      </c>
      <c r="AV252" s="13" t="s">
        <v>77</v>
      </c>
      <c r="AW252" s="13" t="s">
        <v>33</v>
      </c>
      <c r="AX252" s="13" t="s">
        <v>72</v>
      </c>
      <c r="AY252" s="229" t="s">
        <v>113</v>
      </c>
    </row>
    <row r="253" s="13" customFormat="1">
      <c r="A253" s="13"/>
      <c r="B253" s="220"/>
      <c r="C253" s="221"/>
      <c r="D253" s="213" t="s">
        <v>125</v>
      </c>
      <c r="E253" s="222" t="s">
        <v>19</v>
      </c>
      <c r="F253" s="223" t="s">
        <v>339</v>
      </c>
      <c r="G253" s="221"/>
      <c r="H253" s="222" t="s">
        <v>19</v>
      </c>
      <c r="I253" s="224"/>
      <c r="J253" s="221"/>
      <c r="K253" s="221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125</v>
      </c>
      <c r="AU253" s="229" t="s">
        <v>79</v>
      </c>
      <c r="AV253" s="13" t="s">
        <v>77</v>
      </c>
      <c r="AW253" s="13" t="s">
        <v>33</v>
      </c>
      <c r="AX253" s="13" t="s">
        <v>72</v>
      </c>
      <c r="AY253" s="229" t="s">
        <v>113</v>
      </c>
    </row>
    <row r="254" s="14" customFormat="1">
      <c r="A254" s="14"/>
      <c r="B254" s="230"/>
      <c r="C254" s="231"/>
      <c r="D254" s="213" t="s">
        <v>125</v>
      </c>
      <c r="E254" s="232" t="s">
        <v>19</v>
      </c>
      <c r="F254" s="233" t="s">
        <v>77</v>
      </c>
      <c r="G254" s="231"/>
      <c r="H254" s="234">
        <v>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0" t="s">
        <v>125</v>
      </c>
      <c r="AU254" s="240" t="s">
        <v>79</v>
      </c>
      <c r="AV254" s="14" t="s">
        <v>79</v>
      </c>
      <c r="AW254" s="14" t="s">
        <v>33</v>
      </c>
      <c r="AX254" s="14" t="s">
        <v>77</v>
      </c>
      <c r="AY254" s="240" t="s">
        <v>113</v>
      </c>
    </row>
    <row r="255" s="2" customFormat="1" ht="24.15" customHeight="1">
      <c r="A255" s="39"/>
      <c r="B255" s="40"/>
      <c r="C255" s="199" t="s">
        <v>340</v>
      </c>
      <c r="D255" s="199" t="s">
        <v>115</v>
      </c>
      <c r="E255" s="200" t="s">
        <v>341</v>
      </c>
      <c r="F255" s="201" t="s">
        <v>342</v>
      </c>
      <c r="G255" s="202" t="s">
        <v>276</v>
      </c>
      <c r="H255" s="203">
        <v>1</v>
      </c>
      <c r="I255" s="204"/>
      <c r="J255" s="205">
        <f>ROUND(I255*H255,2)</f>
        <v>0</v>
      </c>
      <c r="K255" s="206"/>
      <c r="L255" s="45"/>
      <c r="M255" s="207" t="s">
        <v>19</v>
      </c>
      <c r="N255" s="208" t="s">
        <v>43</v>
      </c>
      <c r="O255" s="85"/>
      <c r="P255" s="209">
        <f>O255*H255</f>
        <v>0</v>
      </c>
      <c r="Q255" s="209">
        <v>0.00060999999999999997</v>
      </c>
      <c r="R255" s="209">
        <f>Q255*H255</f>
        <v>0.00060999999999999997</v>
      </c>
      <c r="S255" s="209">
        <v>0</v>
      </c>
      <c r="T255" s="21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1" t="s">
        <v>119</v>
      </c>
      <c r="AT255" s="211" t="s">
        <v>115</v>
      </c>
      <c r="AU255" s="211" t="s">
        <v>79</v>
      </c>
      <c r="AY255" s="18" t="s">
        <v>113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8" t="s">
        <v>77</v>
      </c>
      <c r="BK255" s="212">
        <f>ROUND(I255*H255,2)</f>
        <v>0</v>
      </c>
      <c r="BL255" s="18" t="s">
        <v>119</v>
      </c>
      <c r="BM255" s="211" t="s">
        <v>343</v>
      </c>
    </row>
    <row r="256" s="2" customFormat="1">
      <c r="A256" s="39"/>
      <c r="B256" s="40"/>
      <c r="C256" s="41"/>
      <c r="D256" s="213" t="s">
        <v>121</v>
      </c>
      <c r="E256" s="41"/>
      <c r="F256" s="214" t="s">
        <v>344</v>
      </c>
      <c r="G256" s="41"/>
      <c r="H256" s="41"/>
      <c r="I256" s="215"/>
      <c r="J256" s="41"/>
      <c r="K256" s="41"/>
      <c r="L256" s="45"/>
      <c r="M256" s="216"/>
      <c r="N256" s="217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121</v>
      </c>
      <c r="AU256" s="18" t="s">
        <v>79</v>
      </c>
    </row>
    <row r="257" s="2" customFormat="1">
      <c r="A257" s="39"/>
      <c r="B257" s="40"/>
      <c r="C257" s="41"/>
      <c r="D257" s="218" t="s">
        <v>123</v>
      </c>
      <c r="E257" s="41"/>
      <c r="F257" s="219" t="s">
        <v>345</v>
      </c>
      <c r="G257" s="41"/>
      <c r="H257" s="41"/>
      <c r="I257" s="215"/>
      <c r="J257" s="41"/>
      <c r="K257" s="41"/>
      <c r="L257" s="45"/>
      <c r="M257" s="216"/>
      <c r="N257" s="217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123</v>
      </c>
      <c r="AU257" s="18" t="s">
        <v>79</v>
      </c>
    </row>
    <row r="258" s="2" customFormat="1" ht="24.15" customHeight="1">
      <c r="A258" s="39"/>
      <c r="B258" s="40"/>
      <c r="C258" s="252" t="s">
        <v>346</v>
      </c>
      <c r="D258" s="252" t="s">
        <v>217</v>
      </c>
      <c r="E258" s="253" t="s">
        <v>347</v>
      </c>
      <c r="F258" s="254" t="s">
        <v>348</v>
      </c>
      <c r="G258" s="255" t="s">
        <v>276</v>
      </c>
      <c r="H258" s="256">
        <v>1</v>
      </c>
      <c r="I258" s="257"/>
      <c r="J258" s="258">
        <f>ROUND(I258*H258,2)</f>
        <v>0</v>
      </c>
      <c r="K258" s="259"/>
      <c r="L258" s="260"/>
      <c r="M258" s="261" t="s">
        <v>19</v>
      </c>
      <c r="N258" s="262" t="s">
        <v>43</v>
      </c>
      <c r="O258" s="85"/>
      <c r="P258" s="209">
        <f>O258*H258</f>
        <v>0</v>
      </c>
      <c r="Q258" s="209">
        <v>0.0051999999999999998</v>
      </c>
      <c r="R258" s="209">
        <f>Q258*H258</f>
        <v>0.0051999999999999998</v>
      </c>
      <c r="S258" s="209">
        <v>0</v>
      </c>
      <c r="T258" s="21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1" t="s">
        <v>180</v>
      </c>
      <c r="AT258" s="211" t="s">
        <v>217</v>
      </c>
      <c r="AU258" s="211" t="s">
        <v>79</v>
      </c>
      <c r="AY258" s="18" t="s">
        <v>113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8" t="s">
        <v>77</v>
      </c>
      <c r="BK258" s="212">
        <f>ROUND(I258*H258,2)</f>
        <v>0</v>
      </c>
      <c r="BL258" s="18" t="s">
        <v>119</v>
      </c>
      <c r="BM258" s="211" t="s">
        <v>349</v>
      </c>
    </row>
    <row r="259" s="2" customFormat="1">
      <c r="A259" s="39"/>
      <c r="B259" s="40"/>
      <c r="C259" s="41"/>
      <c r="D259" s="213" t="s">
        <v>121</v>
      </c>
      <c r="E259" s="41"/>
      <c r="F259" s="214" t="s">
        <v>348</v>
      </c>
      <c r="G259" s="41"/>
      <c r="H259" s="41"/>
      <c r="I259" s="215"/>
      <c r="J259" s="41"/>
      <c r="K259" s="41"/>
      <c r="L259" s="45"/>
      <c r="M259" s="216"/>
      <c r="N259" s="217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121</v>
      </c>
      <c r="AU259" s="18" t="s">
        <v>79</v>
      </c>
    </row>
    <row r="260" s="2" customFormat="1" ht="24.15" customHeight="1">
      <c r="A260" s="39"/>
      <c r="B260" s="40"/>
      <c r="C260" s="199" t="s">
        <v>350</v>
      </c>
      <c r="D260" s="199" t="s">
        <v>115</v>
      </c>
      <c r="E260" s="200" t="s">
        <v>351</v>
      </c>
      <c r="F260" s="201" t="s">
        <v>352</v>
      </c>
      <c r="G260" s="202" t="s">
        <v>276</v>
      </c>
      <c r="H260" s="203">
        <v>1</v>
      </c>
      <c r="I260" s="204"/>
      <c r="J260" s="205">
        <f>ROUND(I260*H260,2)</f>
        <v>0</v>
      </c>
      <c r="K260" s="206"/>
      <c r="L260" s="45"/>
      <c r="M260" s="207" t="s">
        <v>19</v>
      </c>
      <c r="N260" s="208" t="s">
        <v>43</v>
      </c>
      <c r="O260" s="85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1" t="s">
        <v>119</v>
      </c>
      <c r="AT260" s="211" t="s">
        <v>115</v>
      </c>
      <c r="AU260" s="211" t="s">
        <v>79</v>
      </c>
      <c r="AY260" s="18" t="s">
        <v>113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8" t="s">
        <v>77</v>
      </c>
      <c r="BK260" s="212">
        <f>ROUND(I260*H260,2)</f>
        <v>0</v>
      </c>
      <c r="BL260" s="18" t="s">
        <v>119</v>
      </c>
      <c r="BM260" s="211" t="s">
        <v>353</v>
      </c>
    </row>
    <row r="261" s="2" customFormat="1">
      <c r="A261" s="39"/>
      <c r="B261" s="40"/>
      <c r="C261" s="41"/>
      <c r="D261" s="213" t="s">
        <v>121</v>
      </c>
      <c r="E261" s="41"/>
      <c r="F261" s="214" t="s">
        <v>354</v>
      </c>
      <c r="G261" s="41"/>
      <c r="H261" s="41"/>
      <c r="I261" s="215"/>
      <c r="J261" s="41"/>
      <c r="K261" s="41"/>
      <c r="L261" s="45"/>
      <c r="M261" s="216"/>
      <c r="N261" s="217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121</v>
      </c>
      <c r="AU261" s="18" t="s">
        <v>79</v>
      </c>
    </row>
    <row r="262" s="2" customFormat="1">
      <c r="A262" s="39"/>
      <c r="B262" s="40"/>
      <c r="C262" s="41"/>
      <c r="D262" s="218" t="s">
        <v>123</v>
      </c>
      <c r="E262" s="41"/>
      <c r="F262" s="219" t="s">
        <v>355</v>
      </c>
      <c r="G262" s="41"/>
      <c r="H262" s="41"/>
      <c r="I262" s="215"/>
      <c r="J262" s="41"/>
      <c r="K262" s="41"/>
      <c r="L262" s="45"/>
      <c r="M262" s="216"/>
      <c r="N262" s="217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123</v>
      </c>
      <c r="AU262" s="18" t="s">
        <v>79</v>
      </c>
    </row>
    <row r="263" s="2" customFormat="1" ht="33" customHeight="1">
      <c r="A263" s="39"/>
      <c r="B263" s="40"/>
      <c r="C263" s="252" t="s">
        <v>356</v>
      </c>
      <c r="D263" s="252" t="s">
        <v>217</v>
      </c>
      <c r="E263" s="253" t="s">
        <v>357</v>
      </c>
      <c r="F263" s="254" t="s">
        <v>358</v>
      </c>
      <c r="G263" s="255" t="s">
        <v>276</v>
      </c>
      <c r="H263" s="256">
        <v>1</v>
      </c>
      <c r="I263" s="257"/>
      <c r="J263" s="258">
        <f>ROUND(I263*H263,2)</f>
        <v>0</v>
      </c>
      <c r="K263" s="259"/>
      <c r="L263" s="260"/>
      <c r="M263" s="261" t="s">
        <v>19</v>
      </c>
      <c r="N263" s="262" t="s">
        <v>43</v>
      </c>
      <c r="O263" s="85"/>
      <c r="P263" s="209">
        <f>O263*H263</f>
        <v>0</v>
      </c>
      <c r="Q263" s="209">
        <v>0.0045999999999999999</v>
      </c>
      <c r="R263" s="209">
        <f>Q263*H263</f>
        <v>0.0045999999999999999</v>
      </c>
      <c r="S263" s="209">
        <v>0</v>
      </c>
      <c r="T263" s="21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1" t="s">
        <v>180</v>
      </c>
      <c r="AT263" s="211" t="s">
        <v>217</v>
      </c>
      <c r="AU263" s="211" t="s">
        <v>79</v>
      </c>
      <c r="AY263" s="18" t="s">
        <v>113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8" t="s">
        <v>77</v>
      </c>
      <c r="BK263" s="212">
        <f>ROUND(I263*H263,2)</f>
        <v>0</v>
      </c>
      <c r="BL263" s="18" t="s">
        <v>119</v>
      </c>
      <c r="BM263" s="211" t="s">
        <v>359</v>
      </c>
    </row>
    <row r="264" s="2" customFormat="1">
      <c r="A264" s="39"/>
      <c r="B264" s="40"/>
      <c r="C264" s="41"/>
      <c r="D264" s="213" t="s">
        <v>121</v>
      </c>
      <c r="E264" s="41"/>
      <c r="F264" s="214" t="s">
        <v>358</v>
      </c>
      <c r="G264" s="41"/>
      <c r="H264" s="41"/>
      <c r="I264" s="215"/>
      <c r="J264" s="41"/>
      <c r="K264" s="41"/>
      <c r="L264" s="45"/>
      <c r="M264" s="216"/>
      <c r="N264" s="217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121</v>
      </c>
      <c r="AU264" s="18" t="s">
        <v>79</v>
      </c>
    </row>
    <row r="265" s="2" customFormat="1" ht="16.5" customHeight="1">
      <c r="A265" s="39"/>
      <c r="B265" s="40"/>
      <c r="C265" s="199" t="s">
        <v>360</v>
      </c>
      <c r="D265" s="199" t="s">
        <v>115</v>
      </c>
      <c r="E265" s="200" t="s">
        <v>361</v>
      </c>
      <c r="F265" s="201" t="s">
        <v>362</v>
      </c>
      <c r="G265" s="202" t="s">
        <v>285</v>
      </c>
      <c r="H265" s="203">
        <v>150</v>
      </c>
      <c r="I265" s="204"/>
      <c r="J265" s="205">
        <f>ROUND(I265*H265,2)</f>
        <v>0</v>
      </c>
      <c r="K265" s="206"/>
      <c r="L265" s="45"/>
      <c r="M265" s="207" t="s">
        <v>19</v>
      </c>
      <c r="N265" s="208" t="s">
        <v>43</v>
      </c>
      <c r="O265" s="85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1" t="s">
        <v>119</v>
      </c>
      <c r="AT265" s="211" t="s">
        <v>115</v>
      </c>
      <c r="AU265" s="211" t="s">
        <v>79</v>
      </c>
      <c r="AY265" s="18" t="s">
        <v>113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8" t="s">
        <v>77</v>
      </c>
      <c r="BK265" s="212">
        <f>ROUND(I265*H265,2)</f>
        <v>0</v>
      </c>
      <c r="BL265" s="18" t="s">
        <v>119</v>
      </c>
      <c r="BM265" s="211" t="s">
        <v>363</v>
      </c>
    </row>
    <row r="266" s="2" customFormat="1">
      <c r="A266" s="39"/>
      <c r="B266" s="40"/>
      <c r="C266" s="41"/>
      <c r="D266" s="213" t="s">
        <v>121</v>
      </c>
      <c r="E266" s="41"/>
      <c r="F266" s="214" t="s">
        <v>364</v>
      </c>
      <c r="G266" s="41"/>
      <c r="H266" s="41"/>
      <c r="I266" s="215"/>
      <c r="J266" s="41"/>
      <c r="K266" s="41"/>
      <c r="L266" s="45"/>
      <c r="M266" s="216"/>
      <c r="N266" s="217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121</v>
      </c>
      <c r="AU266" s="18" t="s">
        <v>79</v>
      </c>
    </row>
    <row r="267" s="2" customFormat="1">
      <c r="A267" s="39"/>
      <c r="B267" s="40"/>
      <c r="C267" s="41"/>
      <c r="D267" s="218" t="s">
        <v>123</v>
      </c>
      <c r="E267" s="41"/>
      <c r="F267" s="219" t="s">
        <v>365</v>
      </c>
      <c r="G267" s="41"/>
      <c r="H267" s="41"/>
      <c r="I267" s="215"/>
      <c r="J267" s="41"/>
      <c r="K267" s="41"/>
      <c r="L267" s="45"/>
      <c r="M267" s="216"/>
      <c r="N267" s="217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123</v>
      </c>
      <c r="AU267" s="18" t="s">
        <v>79</v>
      </c>
    </row>
    <row r="268" s="2" customFormat="1" ht="24.15" customHeight="1">
      <c r="A268" s="39"/>
      <c r="B268" s="40"/>
      <c r="C268" s="199" t="s">
        <v>366</v>
      </c>
      <c r="D268" s="199" t="s">
        <v>115</v>
      </c>
      <c r="E268" s="200" t="s">
        <v>367</v>
      </c>
      <c r="F268" s="201" t="s">
        <v>368</v>
      </c>
      <c r="G268" s="202" t="s">
        <v>285</v>
      </c>
      <c r="H268" s="203">
        <v>150</v>
      </c>
      <c r="I268" s="204"/>
      <c r="J268" s="205">
        <f>ROUND(I268*H268,2)</f>
        <v>0</v>
      </c>
      <c r="K268" s="206"/>
      <c r="L268" s="45"/>
      <c r="M268" s="207" t="s">
        <v>19</v>
      </c>
      <c r="N268" s="208" t="s">
        <v>43</v>
      </c>
      <c r="O268" s="85"/>
      <c r="P268" s="209">
        <f>O268*H268</f>
        <v>0</v>
      </c>
      <c r="Q268" s="209">
        <v>5.5000000000000003E-07</v>
      </c>
      <c r="R268" s="209">
        <f>Q268*H268</f>
        <v>8.25E-05</v>
      </c>
      <c r="S268" s="209">
        <v>0</v>
      </c>
      <c r="T268" s="21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1" t="s">
        <v>119</v>
      </c>
      <c r="AT268" s="211" t="s">
        <v>115</v>
      </c>
      <c r="AU268" s="211" t="s">
        <v>79</v>
      </c>
      <c r="AY268" s="18" t="s">
        <v>113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8" t="s">
        <v>77</v>
      </c>
      <c r="BK268" s="212">
        <f>ROUND(I268*H268,2)</f>
        <v>0</v>
      </c>
      <c r="BL268" s="18" t="s">
        <v>119</v>
      </c>
      <c r="BM268" s="211" t="s">
        <v>369</v>
      </c>
    </row>
    <row r="269" s="2" customFormat="1">
      <c r="A269" s="39"/>
      <c r="B269" s="40"/>
      <c r="C269" s="41"/>
      <c r="D269" s="213" t="s">
        <v>121</v>
      </c>
      <c r="E269" s="41"/>
      <c r="F269" s="214" t="s">
        <v>368</v>
      </c>
      <c r="G269" s="41"/>
      <c r="H269" s="41"/>
      <c r="I269" s="215"/>
      <c r="J269" s="41"/>
      <c r="K269" s="41"/>
      <c r="L269" s="45"/>
      <c r="M269" s="216"/>
      <c r="N269" s="217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121</v>
      </c>
      <c r="AU269" s="18" t="s">
        <v>79</v>
      </c>
    </row>
    <row r="270" s="2" customFormat="1">
      <c r="A270" s="39"/>
      <c r="B270" s="40"/>
      <c r="C270" s="41"/>
      <c r="D270" s="218" t="s">
        <v>123</v>
      </c>
      <c r="E270" s="41"/>
      <c r="F270" s="219" t="s">
        <v>370</v>
      </c>
      <c r="G270" s="41"/>
      <c r="H270" s="41"/>
      <c r="I270" s="215"/>
      <c r="J270" s="41"/>
      <c r="K270" s="41"/>
      <c r="L270" s="45"/>
      <c r="M270" s="216"/>
      <c r="N270" s="217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123</v>
      </c>
      <c r="AU270" s="18" t="s">
        <v>79</v>
      </c>
    </row>
    <row r="271" s="2" customFormat="1" ht="33" customHeight="1">
      <c r="A271" s="39"/>
      <c r="B271" s="40"/>
      <c r="C271" s="199" t="s">
        <v>371</v>
      </c>
      <c r="D271" s="199" t="s">
        <v>115</v>
      </c>
      <c r="E271" s="200" t="s">
        <v>372</v>
      </c>
      <c r="F271" s="201" t="s">
        <v>373</v>
      </c>
      <c r="G271" s="202" t="s">
        <v>276</v>
      </c>
      <c r="H271" s="203">
        <v>1</v>
      </c>
      <c r="I271" s="204"/>
      <c r="J271" s="205">
        <f>ROUND(I271*H271,2)</f>
        <v>0</v>
      </c>
      <c r="K271" s="206"/>
      <c r="L271" s="45"/>
      <c r="M271" s="207" t="s">
        <v>19</v>
      </c>
      <c r="N271" s="208" t="s">
        <v>43</v>
      </c>
      <c r="O271" s="85"/>
      <c r="P271" s="209">
        <f>O271*H271</f>
        <v>0</v>
      </c>
      <c r="Q271" s="209">
        <v>1.7268399999999999</v>
      </c>
      <c r="R271" s="209">
        <f>Q271*H271</f>
        <v>1.7268399999999999</v>
      </c>
      <c r="S271" s="209">
        <v>0</v>
      </c>
      <c r="T271" s="21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1" t="s">
        <v>119</v>
      </c>
      <c r="AT271" s="211" t="s">
        <v>115</v>
      </c>
      <c r="AU271" s="211" t="s">
        <v>79</v>
      </c>
      <c r="AY271" s="18" t="s">
        <v>113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18" t="s">
        <v>77</v>
      </c>
      <c r="BK271" s="212">
        <f>ROUND(I271*H271,2)</f>
        <v>0</v>
      </c>
      <c r="BL271" s="18" t="s">
        <v>119</v>
      </c>
      <c r="BM271" s="211" t="s">
        <v>374</v>
      </c>
    </row>
    <row r="272" s="2" customFormat="1">
      <c r="A272" s="39"/>
      <c r="B272" s="40"/>
      <c r="C272" s="41"/>
      <c r="D272" s="213" t="s">
        <v>121</v>
      </c>
      <c r="E272" s="41"/>
      <c r="F272" s="214" t="s">
        <v>375</v>
      </c>
      <c r="G272" s="41"/>
      <c r="H272" s="41"/>
      <c r="I272" s="215"/>
      <c r="J272" s="41"/>
      <c r="K272" s="41"/>
      <c r="L272" s="45"/>
      <c r="M272" s="216"/>
      <c r="N272" s="217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121</v>
      </c>
      <c r="AU272" s="18" t="s">
        <v>79</v>
      </c>
    </row>
    <row r="273" s="2" customFormat="1">
      <c r="A273" s="39"/>
      <c r="B273" s="40"/>
      <c r="C273" s="41"/>
      <c r="D273" s="218" t="s">
        <v>123</v>
      </c>
      <c r="E273" s="41"/>
      <c r="F273" s="219" t="s">
        <v>376</v>
      </c>
      <c r="G273" s="41"/>
      <c r="H273" s="41"/>
      <c r="I273" s="215"/>
      <c r="J273" s="41"/>
      <c r="K273" s="41"/>
      <c r="L273" s="45"/>
      <c r="M273" s="216"/>
      <c r="N273" s="217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123</v>
      </c>
      <c r="AU273" s="18" t="s">
        <v>79</v>
      </c>
    </row>
    <row r="274" s="2" customFormat="1" ht="24.15" customHeight="1">
      <c r="A274" s="39"/>
      <c r="B274" s="40"/>
      <c r="C274" s="252" t="s">
        <v>377</v>
      </c>
      <c r="D274" s="252" t="s">
        <v>217</v>
      </c>
      <c r="E274" s="253" t="s">
        <v>378</v>
      </c>
      <c r="F274" s="254" t="s">
        <v>379</v>
      </c>
      <c r="G274" s="255" t="s">
        <v>276</v>
      </c>
      <c r="H274" s="256">
        <v>1</v>
      </c>
      <c r="I274" s="257"/>
      <c r="J274" s="258">
        <f>ROUND(I274*H274,2)</f>
        <v>0</v>
      </c>
      <c r="K274" s="259"/>
      <c r="L274" s="260"/>
      <c r="M274" s="261" t="s">
        <v>19</v>
      </c>
      <c r="N274" s="262" t="s">
        <v>43</v>
      </c>
      <c r="O274" s="85"/>
      <c r="P274" s="209">
        <f>O274*H274</f>
        <v>0</v>
      </c>
      <c r="Q274" s="209">
        <v>0.070000000000000007</v>
      </c>
      <c r="R274" s="209">
        <f>Q274*H274</f>
        <v>0.070000000000000007</v>
      </c>
      <c r="S274" s="209">
        <v>0</v>
      </c>
      <c r="T274" s="21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1" t="s">
        <v>180</v>
      </c>
      <c r="AT274" s="211" t="s">
        <v>217</v>
      </c>
      <c r="AU274" s="211" t="s">
        <v>79</v>
      </c>
      <c r="AY274" s="18" t="s">
        <v>113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8" t="s">
        <v>77</v>
      </c>
      <c r="BK274" s="212">
        <f>ROUND(I274*H274,2)</f>
        <v>0</v>
      </c>
      <c r="BL274" s="18" t="s">
        <v>119</v>
      </c>
      <c r="BM274" s="211" t="s">
        <v>380</v>
      </c>
    </row>
    <row r="275" s="2" customFormat="1">
      <c r="A275" s="39"/>
      <c r="B275" s="40"/>
      <c r="C275" s="41"/>
      <c r="D275" s="213" t="s">
        <v>121</v>
      </c>
      <c r="E275" s="41"/>
      <c r="F275" s="214" t="s">
        <v>379</v>
      </c>
      <c r="G275" s="41"/>
      <c r="H275" s="41"/>
      <c r="I275" s="215"/>
      <c r="J275" s="41"/>
      <c r="K275" s="41"/>
      <c r="L275" s="45"/>
      <c r="M275" s="216"/>
      <c r="N275" s="217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121</v>
      </c>
      <c r="AU275" s="18" t="s">
        <v>79</v>
      </c>
    </row>
    <row r="276" s="2" customFormat="1" ht="24.15" customHeight="1">
      <c r="A276" s="39"/>
      <c r="B276" s="40"/>
      <c r="C276" s="199" t="s">
        <v>381</v>
      </c>
      <c r="D276" s="199" t="s">
        <v>115</v>
      </c>
      <c r="E276" s="200" t="s">
        <v>382</v>
      </c>
      <c r="F276" s="201" t="s">
        <v>383</v>
      </c>
      <c r="G276" s="202" t="s">
        <v>276</v>
      </c>
      <c r="H276" s="203">
        <v>1</v>
      </c>
      <c r="I276" s="204"/>
      <c r="J276" s="205">
        <f>ROUND(I276*H276,2)</f>
        <v>0</v>
      </c>
      <c r="K276" s="206"/>
      <c r="L276" s="45"/>
      <c r="M276" s="207" t="s">
        <v>19</v>
      </c>
      <c r="N276" s="208" t="s">
        <v>43</v>
      </c>
      <c r="O276" s="85"/>
      <c r="P276" s="209">
        <f>O276*H276</f>
        <v>0</v>
      </c>
      <c r="Q276" s="209">
        <v>0.010189999999999999</v>
      </c>
      <c r="R276" s="209">
        <f>Q276*H276</f>
        <v>0.010189999999999999</v>
      </c>
      <c r="S276" s="209">
        <v>0</v>
      </c>
      <c r="T276" s="21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1" t="s">
        <v>119</v>
      </c>
      <c r="AT276" s="211" t="s">
        <v>115</v>
      </c>
      <c r="AU276" s="211" t="s">
        <v>79</v>
      </c>
      <c r="AY276" s="18" t="s">
        <v>113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8" t="s">
        <v>77</v>
      </c>
      <c r="BK276" s="212">
        <f>ROUND(I276*H276,2)</f>
        <v>0</v>
      </c>
      <c r="BL276" s="18" t="s">
        <v>119</v>
      </c>
      <c r="BM276" s="211" t="s">
        <v>384</v>
      </c>
    </row>
    <row r="277" s="2" customFormat="1">
      <c r="A277" s="39"/>
      <c r="B277" s="40"/>
      <c r="C277" s="41"/>
      <c r="D277" s="213" t="s">
        <v>121</v>
      </c>
      <c r="E277" s="41"/>
      <c r="F277" s="214" t="s">
        <v>383</v>
      </c>
      <c r="G277" s="41"/>
      <c r="H277" s="41"/>
      <c r="I277" s="215"/>
      <c r="J277" s="41"/>
      <c r="K277" s="41"/>
      <c r="L277" s="45"/>
      <c r="M277" s="216"/>
      <c r="N277" s="217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121</v>
      </c>
      <c r="AU277" s="18" t="s">
        <v>79</v>
      </c>
    </row>
    <row r="278" s="2" customFormat="1">
      <c r="A278" s="39"/>
      <c r="B278" s="40"/>
      <c r="C278" s="41"/>
      <c r="D278" s="218" t="s">
        <v>123</v>
      </c>
      <c r="E278" s="41"/>
      <c r="F278" s="219" t="s">
        <v>385</v>
      </c>
      <c r="G278" s="41"/>
      <c r="H278" s="41"/>
      <c r="I278" s="215"/>
      <c r="J278" s="41"/>
      <c r="K278" s="41"/>
      <c r="L278" s="45"/>
      <c r="M278" s="216"/>
      <c r="N278" s="217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123</v>
      </c>
      <c r="AU278" s="18" t="s">
        <v>79</v>
      </c>
    </row>
    <row r="279" s="2" customFormat="1" ht="16.5" customHeight="1">
      <c r="A279" s="39"/>
      <c r="B279" s="40"/>
      <c r="C279" s="252" t="s">
        <v>386</v>
      </c>
      <c r="D279" s="252" t="s">
        <v>217</v>
      </c>
      <c r="E279" s="253" t="s">
        <v>387</v>
      </c>
      <c r="F279" s="254" t="s">
        <v>388</v>
      </c>
      <c r="G279" s="255" t="s">
        <v>276</v>
      </c>
      <c r="H279" s="256">
        <v>1</v>
      </c>
      <c r="I279" s="257"/>
      <c r="J279" s="258">
        <f>ROUND(I279*H279,2)</f>
        <v>0</v>
      </c>
      <c r="K279" s="259"/>
      <c r="L279" s="260"/>
      <c r="M279" s="261" t="s">
        <v>19</v>
      </c>
      <c r="N279" s="262" t="s">
        <v>43</v>
      </c>
      <c r="O279" s="85"/>
      <c r="P279" s="209">
        <f>O279*H279</f>
        <v>0</v>
      </c>
      <c r="Q279" s="209">
        <v>0.73999999999999999</v>
      </c>
      <c r="R279" s="209">
        <f>Q279*H279</f>
        <v>0.73999999999999999</v>
      </c>
      <c r="S279" s="209">
        <v>0</v>
      </c>
      <c r="T279" s="21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1" t="s">
        <v>180</v>
      </c>
      <c r="AT279" s="211" t="s">
        <v>217</v>
      </c>
      <c r="AU279" s="211" t="s">
        <v>79</v>
      </c>
      <c r="AY279" s="18" t="s">
        <v>113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8" t="s">
        <v>77</v>
      </c>
      <c r="BK279" s="212">
        <f>ROUND(I279*H279,2)</f>
        <v>0</v>
      </c>
      <c r="BL279" s="18" t="s">
        <v>119</v>
      </c>
      <c r="BM279" s="211" t="s">
        <v>389</v>
      </c>
    </row>
    <row r="280" s="2" customFormat="1">
      <c r="A280" s="39"/>
      <c r="B280" s="40"/>
      <c r="C280" s="41"/>
      <c r="D280" s="213" t="s">
        <v>121</v>
      </c>
      <c r="E280" s="41"/>
      <c r="F280" s="214" t="s">
        <v>388</v>
      </c>
      <c r="G280" s="41"/>
      <c r="H280" s="41"/>
      <c r="I280" s="215"/>
      <c r="J280" s="41"/>
      <c r="K280" s="41"/>
      <c r="L280" s="45"/>
      <c r="M280" s="216"/>
      <c r="N280" s="217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121</v>
      </c>
      <c r="AU280" s="18" t="s">
        <v>79</v>
      </c>
    </row>
    <row r="281" s="2" customFormat="1" ht="16.5" customHeight="1">
      <c r="A281" s="39"/>
      <c r="B281" s="40"/>
      <c r="C281" s="199" t="s">
        <v>390</v>
      </c>
      <c r="D281" s="199" t="s">
        <v>115</v>
      </c>
      <c r="E281" s="200" t="s">
        <v>391</v>
      </c>
      <c r="F281" s="201" t="s">
        <v>392</v>
      </c>
      <c r="G281" s="202" t="s">
        <v>276</v>
      </c>
      <c r="H281" s="203">
        <v>1</v>
      </c>
      <c r="I281" s="204"/>
      <c r="J281" s="205">
        <f>ROUND(I281*H281,2)</f>
        <v>0</v>
      </c>
      <c r="K281" s="206"/>
      <c r="L281" s="45"/>
      <c r="M281" s="207" t="s">
        <v>19</v>
      </c>
      <c r="N281" s="208" t="s">
        <v>43</v>
      </c>
      <c r="O281" s="85"/>
      <c r="P281" s="209">
        <f>O281*H281</f>
        <v>0</v>
      </c>
      <c r="Q281" s="209">
        <v>0.063829999999999998</v>
      </c>
      <c r="R281" s="209">
        <f>Q281*H281</f>
        <v>0.063829999999999998</v>
      </c>
      <c r="S281" s="209">
        <v>0</v>
      </c>
      <c r="T281" s="21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1" t="s">
        <v>119</v>
      </c>
      <c r="AT281" s="211" t="s">
        <v>115</v>
      </c>
      <c r="AU281" s="211" t="s">
        <v>79</v>
      </c>
      <c r="AY281" s="18" t="s">
        <v>113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8" t="s">
        <v>77</v>
      </c>
      <c r="BK281" s="212">
        <f>ROUND(I281*H281,2)</f>
        <v>0</v>
      </c>
      <c r="BL281" s="18" t="s">
        <v>119</v>
      </c>
      <c r="BM281" s="211" t="s">
        <v>393</v>
      </c>
    </row>
    <row r="282" s="2" customFormat="1">
      <c r="A282" s="39"/>
      <c r="B282" s="40"/>
      <c r="C282" s="41"/>
      <c r="D282" s="213" t="s">
        <v>121</v>
      </c>
      <c r="E282" s="41"/>
      <c r="F282" s="214" t="s">
        <v>392</v>
      </c>
      <c r="G282" s="41"/>
      <c r="H282" s="41"/>
      <c r="I282" s="215"/>
      <c r="J282" s="41"/>
      <c r="K282" s="41"/>
      <c r="L282" s="45"/>
      <c r="M282" s="216"/>
      <c r="N282" s="217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121</v>
      </c>
      <c r="AU282" s="18" t="s">
        <v>79</v>
      </c>
    </row>
    <row r="283" s="2" customFormat="1">
      <c r="A283" s="39"/>
      <c r="B283" s="40"/>
      <c r="C283" s="41"/>
      <c r="D283" s="218" t="s">
        <v>123</v>
      </c>
      <c r="E283" s="41"/>
      <c r="F283" s="219" t="s">
        <v>394</v>
      </c>
      <c r="G283" s="41"/>
      <c r="H283" s="41"/>
      <c r="I283" s="215"/>
      <c r="J283" s="41"/>
      <c r="K283" s="41"/>
      <c r="L283" s="45"/>
      <c r="M283" s="216"/>
      <c r="N283" s="217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123</v>
      </c>
      <c r="AU283" s="18" t="s">
        <v>79</v>
      </c>
    </row>
    <row r="284" s="2" customFormat="1" ht="16.5" customHeight="1">
      <c r="A284" s="39"/>
      <c r="B284" s="40"/>
      <c r="C284" s="252" t="s">
        <v>395</v>
      </c>
      <c r="D284" s="252" t="s">
        <v>217</v>
      </c>
      <c r="E284" s="253" t="s">
        <v>396</v>
      </c>
      <c r="F284" s="254" t="s">
        <v>397</v>
      </c>
      <c r="G284" s="255" t="s">
        <v>276</v>
      </c>
      <c r="H284" s="256">
        <v>1</v>
      </c>
      <c r="I284" s="257"/>
      <c r="J284" s="258">
        <f>ROUND(I284*H284,2)</f>
        <v>0</v>
      </c>
      <c r="K284" s="259"/>
      <c r="L284" s="260"/>
      <c r="M284" s="261" t="s">
        <v>19</v>
      </c>
      <c r="N284" s="262" t="s">
        <v>43</v>
      </c>
      <c r="O284" s="85"/>
      <c r="P284" s="209">
        <f>O284*H284</f>
        <v>0</v>
      </c>
      <c r="Q284" s="209">
        <v>0.0073000000000000001</v>
      </c>
      <c r="R284" s="209">
        <f>Q284*H284</f>
        <v>0.0073000000000000001</v>
      </c>
      <c r="S284" s="209">
        <v>0</v>
      </c>
      <c r="T284" s="21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1" t="s">
        <v>180</v>
      </c>
      <c r="AT284" s="211" t="s">
        <v>217</v>
      </c>
      <c r="AU284" s="211" t="s">
        <v>79</v>
      </c>
      <c r="AY284" s="18" t="s">
        <v>113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8" t="s">
        <v>77</v>
      </c>
      <c r="BK284" s="212">
        <f>ROUND(I284*H284,2)</f>
        <v>0</v>
      </c>
      <c r="BL284" s="18" t="s">
        <v>119</v>
      </c>
      <c r="BM284" s="211" t="s">
        <v>398</v>
      </c>
    </row>
    <row r="285" s="2" customFormat="1">
      <c r="A285" s="39"/>
      <c r="B285" s="40"/>
      <c r="C285" s="41"/>
      <c r="D285" s="213" t="s">
        <v>121</v>
      </c>
      <c r="E285" s="41"/>
      <c r="F285" s="214" t="s">
        <v>397</v>
      </c>
      <c r="G285" s="41"/>
      <c r="H285" s="41"/>
      <c r="I285" s="215"/>
      <c r="J285" s="41"/>
      <c r="K285" s="41"/>
      <c r="L285" s="45"/>
      <c r="M285" s="216"/>
      <c r="N285" s="217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121</v>
      </c>
      <c r="AU285" s="18" t="s">
        <v>79</v>
      </c>
    </row>
    <row r="286" s="2" customFormat="1" ht="24.15" customHeight="1">
      <c r="A286" s="39"/>
      <c r="B286" s="40"/>
      <c r="C286" s="252" t="s">
        <v>399</v>
      </c>
      <c r="D286" s="252" t="s">
        <v>217</v>
      </c>
      <c r="E286" s="253" t="s">
        <v>400</v>
      </c>
      <c r="F286" s="254" t="s">
        <v>401</v>
      </c>
      <c r="G286" s="255" t="s">
        <v>276</v>
      </c>
      <c r="H286" s="256">
        <v>1</v>
      </c>
      <c r="I286" s="257"/>
      <c r="J286" s="258">
        <f>ROUND(I286*H286,2)</f>
        <v>0</v>
      </c>
      <c r="K286" s="259"/>
      <c r="L286" s="260"/>
      <c r="M286" s="261" t="s">
        <v>19</v>
      </c>
      <c r="N286" s="262" t="s">
        <v>43</v>
      </c>
      <c r="O286" s="85"/>
      <c r="P286" s="209">
        <f>O286*H286</f>
        <v>0</v>
      </c>
      <c r="Q286" s="209">
        <v>0.00089999999999999998</v>
      </c>
      <c r="R286" s="209">
        <f>Q286*H286</f>
        <v>0.00089999999999999998</v>
      </c>
      <c r="S286" s="209">
        <v>0</v>
      </c>
      <c r="T286" s="21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1" t="s">
        <v>180</v>
      </c>
      <c r="AT286" s="211" t="s">
        <v>217</v>
      </c>
      <c r="AU286" s="211" t="s">
        <v>79</v>
      </c>
      <c r="AY286" s="18" t="s">
        <v>113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8" t="s">
        <v>77</v>
      </c>
      <c r="BK286" s="212">
        <f>ROUND(I286*H286,2)</f>
        <v>0</v>
      </c>
      <c r="BL286" s="18" t="s">
        <v>119</v>
      </c>
      <c r="BM286" s="211" t="s">
        <v>402</v>
      </c>
    </row>
    <row r="287" s="2" customFormat="1">
      <c r="A287" s="39"/>
      <c r="B287" s="40"/>
      <c r="C287" s="41"/>
      <c r="D287" s="213" t="s">
        <v>121</v>
      </c>
      <c r="E287" s="41"/>
      <c r="F287" s="214" t="s">
        <v>401</v>
      </c>
      <c r="G287" s="41"/>
      <c r="H287" s="41"/>
      <c r="I287" s="215"/>
      <c r="J287" s="41"/>
      <c r="K287" s="41"/>
      <c r="L287" s="45"/>
      <c r="M287" s="216"/>
      <c r="N287" s="217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121</v>
      </c>
      <c r="AU287" s="18" t="s">
        <v>79</v>
      </c>
    </row>
    <row r="288" s="2" customFormat="1" ht="16.5" customHeight="1">
      <c r="A288" s="39"/>
      <c r="B288" s="40"/>
      <c r="C288" s="199" t="s">
        <v>403</v>
      </c>
      <c r="D288" s="199" t="s">
        <v>115</v>
      </c>
      <c r="E288" s="200" t="s">
        <v>404</v>
      </c>
      <c r="F288" s="201" t="s">
        <v>405</v>
      </c>
      <c r="G288" s="202" t="s">
        <v>276</v>
      </c>
      <c r="H288" s="203">
        <v>1</v>
      </c>
      <c r="I288" s="204"/>
      <c r="J288" s="205">
        <f>ROUND(I288*H288,2)</f>
        <v>0</v>
      </c>
      <c r="K288" s="206"/>
      <c r="L288" s="45"/>
      <c r="M288" s="207" t="s">
        <v>19</v>
      </c>
      <c r="N288" s="208" t="s">
        <v>43</v>
      </c>
      <c r="O288" s="85"/>
      <c r="P288" s="209">
        <f>O288*H288</f>
        <v>0</v>
      </c>
      <c r="Q288" s="209">
        <v>0</v>
      </c>
      <c r="R288" s="209">
        <f>Q288*H288</f>
        <v>0</v>
      </c>
      <c r="S288" s="209">
        <v>0</v>
      </c>
      <c r="T288" s="21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1" t="s">
        <v>406</v>
      </c>
      <c r="AT288" s="211" t="s">
        <v>115</v>
      </c>
      <c r="AU288" s="211" t="s">
        <v>79</v>
      </c>
      <c r="AY288" s="18" t="s">
        <v>113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8" t="s">
        <v>77</v>
      </c>
      <c r="BK288" s="212">
        <f>ROUND(I288*H288,2)</f>
        <v>0</v>
      </c>
      <c r="BL288" s="18" t="s">
        <v>406</v>
      </c>
      <c r="BM288" s="211" t="s">
        <v>407</v>
      </c>
    </row>
    <row r="289" s="2" customFormat="1">
      <c r="A289" s="39"/>
      <c r="B289" s="40"/>
      <c r="C289" s="41"/>
      <c r="D289" s="213" t="s">
        <v>121</v>
      </c>
      <c r="E289" s="41"/>
      <c r="F289" s="214" t="s">
        <v>408</v>
      </c>
      <c r="G289" s="41"/>
      <c r="H289" s="41"/>
      <c r="I289" s="215"/>
      <c r="J289" s="41"/>
      <c r="K289" s="41"/>
      <c r="L289" s="45"/>
      <c r="M289" s="216"/>
      <c r="N289" s="217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121</v>
      </c>
      <c r="AU289" s="18" t="s">
        <v>79</v>
      </c>
    </row>
    <row r="290" s="13" customFormat="1">
      <c r="A290" s="13"/>
      <c r="B290" s="220"/>
      <c r="C290" s="221"/>
      <c r="D290" s="213" t="s">
        <v>125</v>
      </c>
      <c r="E290" s="222" t="s">
        <v>19</v>
      </c>
      <c r="F290" s="223" t="s">
        <v>409</v>
      </c>
      <c r="G290" s="221"/>
      <c r="H290" s="222" t="s">
        <v>19</v>
      </c>
      <c r="I290" s="224"/>
      <c r="J290" s="221"/>
      <c r="K290" s="221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125</v>
      </c>
      <c r="AU290" s="229" t="s">
        <v>79</v>
      </c>
      <c r="AV290" s="13" t="s">
        <v>77</v>
      </c>
      <c r="AW290" s="13" t="s">
        <v>33</v>
      </c>
      <c r="AX290" s="13" t="s">
        <v>72</v>
      </c>
      <c r="AY290" s="229" t="s">
        <v>113</v>
      </c>
    </row>
    <row r="291" s="14" customFormat="1">
      <c r="A291" s="14"/>
      <c r="B291" s="230"/>
      <c r="C291" s="231"/>
      <c r="D291" s="213" t="s">
        <v>125</v>
      </c>
      <c r="E291" s="232" t="s">
        <v>19</v>
      </c>
      <c r="F291" s="233" t="s">
        <v>77</v>
      </c>
      <c r="G291" s="231"/>
      <c r="H291" s="234">
        <v>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125</v>
      </c>
      <c r="AU291" s="240" t="s">
        <v>79</v>
      </c>
      <c r="AV291" s="14" t="s">
        <v>79</v>
      </c>
      <c r="AW291" s="14" t="s">
        <v>33</v>
      </c>
      <c r="AX291" s="14" t="s">
        <v>77</v>
      </c>
      <c r="AY291" s="240" t="s">
        <v>113</v>
      </c>
    </row>
    <row r="292" s="2" customFormat="1" ht="24.15" customHeight="1">
      <c r="A292" s="39"/>
      <c r="B292" s="40"/>
      <c r="C292" s="199" t="s">
        <v>410</v>
      </c>
      <c r="D292" s="199" t="s">
        <v>115</v>
      </c>
      <c r="E292" s="200" t="s">
        <v>411</v>
      </c>
      <c r="F292" s="201" t="s">
        <v>412</v>
      </c>
      <c r="G292" s="202" t="s">
        <v>276</v>
      </c>
      <c r="H292" s="203">
        <v>1</v>
      </c>
      <c r="I292" s="204"/>
      <c r="J292" s="205">
        <f>ROUND(I292*H292,2)</f>
        <v>0</v>
      </c>
      <c r="K292" s="206"/>
      <c r="L292" s="45"/>
      <c r="M292" s="207" t="s">
        <v>19</v>
      </c>
      <c r="N292" s="208" t="s">
        <v>43</v>
      </c>
      <c r="O292" s="85"/>
      <c r="P292" s="209">
        <f>O292*H292</f>
        <v>0</v>
      </c>
      <c r="Q292" s="209">
        <v>0.00016000000000000001</v>
      </c>
      <c r="R292" s="209">
        <f>Q292*H292</f>
        <v>0.00016000000000000001</v>
      </c>
      <c r="S292" s="209">
        <v>0</v>
      </c>
      <c r="T292" s="21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1" t="s">
        <v>119</v>
      </c>
      <c r="AT292" s="211" t="s">
        <v>115</v>
      </c>
      <c r="AU292" s="211" t="s">
        <v>79</v>
      </c>
      <c r="AY292" s="18" t="s">
        <v>113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8" t="s">
        <v>77</v>
      </c>
      <c r="BK292" s="212">
        <f>ROUND(I292*H292,2)</f>
        <v>0</v>
      </c>
      <c r="BL292" s="18" t="s">
        <v>119</v>
      </c>
      <c r="BM292" s="211" t="s">
        <v>413</v>
      </c>
    </row>
    <row r="293" s="2" customFormat="1">
      <c r="A293" s="39"/>
      <c r="B293" s="40"/>
      <c r="C293" s="41"/>
      <c r="D293" s="213" t="s">
        <v>121</v>
      </c>
      <c r="E293" s="41"/>
      <c r="F293" s="214" t="s">
        <v>414</v>
      </c>
      <c r="G293" s="41"/>
      <c r="H293" s="41"/>
      <c r="I293" s="215"/>
      <c r="J293" s="41"/>
      <c r="K293" s="41"/>
      <c r="L293" s="45"/>
      <c r="M293" s="216"/>
      <c r="N293" s="217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121</v>
      </c>
      <c r="AU293" s="18" t="s">
        <v>79</v>
      </c>
    </row>
    <row r="294" s="2" customFormat="1">
      <c r="A294" s="39"/>
      <c r="B294" s="40"/>
      <c r="C294" s="41"/>
      <c r="D294" s="218" t="s">
        <v>123</v>
      </c>
      <c r="E294" s="41"/>
      <c r="F294" s="219" t="s">
        <v>415</v>
      </c>
      <c r="G294" s="41"/>
      <c r="H294" s="41"/>
      <c r="I294" s="215"/>
      <c r="J294" s="41"/>
      <c r="K294" s="41"/>
      <c r="L294" s="45"/>
      <c r="M294" s="216"/>
      <c r="N294" s="217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123</v>
      </c>
      <c r="AU294" s="18" t="s">
        <v>79</v>
      </c>
    </row>
    <row r="295" s="2" customFormat="1" ht="16.5" customHeight="1">
      <c r="A295" s="39"/>
      <c r="B295" s="40"/>
      <c r="C295" s="199" t="s">
        <v>416</v>
      </c>
      <c r="D295" s="199" t="s">
        <v>115</v>
      </c>
      <c r="E295" s="200" t="s">
        <v>417</v>
      </c>
      <c r="F295" s="201" t="s">
        <v>418</v>
      </c>
      <c r="G295" s="202" t="s">
        <v>285</v>
      </c>
      <c r="H295" s="203">
        <v>150</v>
      </c>
      <c r="I295" s="204"/>
      <c r="J295" s="205">
        <f>ROUND(I295*H295,2)</f>
        <v>0</v>
      </c>
      <c r="K295" s="206"/>
      <c r="L295" s="45"/>
      <c r="M295" s="207" t="s">
        <v>19</v>
      </c>
      <c r="N295" s="208" t="s">
        <v>43</v>
      </c>
      <c r="O295" s="85"/>
      <c r="P295" s="209">
        <f>O295*H295</f>
        <v>0</v>
      </c>
      <c r="Q295" s="209">
        <v>0.00019236000000000001</v>
      </c>
      <c r="R295" s="209">
        <f>Q295*H295</f>
        <v>0.028854000000000001</v>
      </c>
      <c r="S295" s="209">
        <v>0</v>
      </c>
      <c r="T295" s="21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1" t="s">
        <v>119</v>
      </c>
      <c r="AT295" s="211" t="s">
        <v>115</v>
      </c>
      <c r="AU295" s="211" t="s">
        <v>79</v>
      </c>
      <c r="AY295" s="18" t="s">
        <v>113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8" t="s">
        <v>77</v>
      </c>
      <c r="BK295" s="212">
        <f>ROUND(I295*H295,2)</f>
        <v>0</v>
      </c>
      <c r="BL295" s="18" t="s">
        <v>119</v>
      </c>
      <c r="BM295" s="211" t="s">
        <v>419</v>
      </c>
    </row>
    <row r="296" s="2" customFormat="1">
      <c r="A296" s="39"/>
      <c r="B296" s="40"/>
      <c r="C296" s="41"/>
      <c r="D296" s="213" t="s">
        <v>121</v>
      </c>
      <c r="E296" s="41"/>
      <c r="F296" s="214" t="s">
        <v>420</v>
      </c>
      <c r="G296" s="41"/>
      <c r="H296" s="41"/>
      <c r="I296" s="215"/>
      <c r="J296" s="41"/>
      <c r="K296" s="41"/>
      <c r="L296" s="45"/>
      <c r="M296" s="216"/>
      <c r="N296" s="217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121</v>
      </c>
      <c r="AU296" s="18" t="s">
        <v>79</v>
      </c>
    </row>
    <row r="297" s="2" customFormat="1">
      <c r="A297" s="39"/>
      <c r="B297" s="40"/>
      <c r="C297" s="41"/>
      <c r="D297" s="218" t="s">
        <v>123</v>
      </c>
      <c r="E297" s="41"/>
      <c r="F297" s="219" t="s">
        <v>421</v>
      </c>
      <c r="G297" s="41"/>
      <c r="H297" s="41"/>
      <c r="I297" s="215"/>
      <c r="J297" s="41"/>
      <c r="K297" s="41"/>
      <c r="L297" s="45"/>
      <c r="M297" s="216"/>
      <c r="N297" s="217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123</v>
      </c>
      <c r="AU297" s="18" t="s">
        <v>79</v>
      </c>
    </row>
    <row r="298" s="2" customFormat="1" ht="21.75" customHeight="1">
      <c r="A298" s="39"/>
      <c r="B298" s="40"/>
      <c r="C298" s="199" t="s">
        <v>422</v>
      </c>
      <c r="D298" s="199" t="s">
        <v>115</v>
      </c>
      <c r="E298" s="200" t="s">
        <v>423</v>
      </c>
      <c r="F298" s="201" t="s">
        <v>424</v>
      </c>
      <c r="G298" s="202" t="s">
        <v>285</v>
      </c>
      <c r="H298" s="203">
        <v>150</v>
      </c>
      <c r="I298" s="204"/>
      <c r="J298" s="205">
        <f>ROUND(I298*H298,2)</f>
        <v>0</v>
      </c>
      <c r="K298" s="206"/>
      <c r="L298" s="45"/>
      <c r="M298" s="207" t="s">
        <v>19</v>
      </c>
      <c r="N298" s="208" t="s">
        <v>43</v>
      </c>
      <c r="O298" s="85"/>
      <c r="P298" s="209">
        <f>O298*H298</f>
        <v>0</v>
      </c>
      <c r="Q298" s="209">
        <v>7.3499999999999998E-05</v>
      </c>
      <c r="R298" s="209">
        <f>Q298*H298</f>
        <v>0.011025</v>
      </c>
      <c r="S298" s="209">
        <v>0</v>
      </c>
      <c r="T298" s="21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1" t="s">
        <v>119</v>
      </c>
      <c r="AT298" s="211" t="s">
        <v>115</v>
      </c>
      <c r="AU298" s="211" t="s">
        <v>79</v>
      </c>
      <c r="AY298" s="18" t="s">
        <v>113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8" t="s">
        <v>77</v>
      </c>
      <c r="BK298" s="212">
        <f>ROUND(I298*H298,2)</f>
        <v>0</v>
      </c>
      <c r="BL298" s="18" t="s">
        <v>119</v>
      </c>
      <c r="BM298" s="211" t="s">
        <v>425</v>
      </c>
    </row>
    <row r="299" s="2" customFormat="1">
      <c r="A299" s="39"/>
      <c r="B299" s="40"/>
      <c r="C299" s="41"/>
      <c r="D299" s="213" t="s">
        <v>121</v>
      </c>
      <c r="E299" s="41"/>
      <c r="F299" s="214" t="s">
        <v>426</v>
      </c>
      <c r="G299" s="41"/>
      <c r="H299" s="41"/>
      <c r="I299" s="215"/>
      <c r="J299" s="41"/>
      <c r="K299" s="41"/>
      <c r="L299" s="45"/>
      <c r="M299" s="216"/>
      <c r="N299" s="217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121</v>
      </c>
      <c r="AU299" s="18" t="s">
        <v>79</v>
      </c>
    </row>
    <row r="300" s="2" customFormat="1">
      <c r="A300" s="39"/>
      <c r="B300" s="40"/>
      <c r="C300" s="41"/>
      <c r="D300" s="218" t="s">
        <v>123</v>
      </c>
      <c r="E300" s="41"/>
      <c r="F300" s="219" t="s">
        <v>427</v>
      </c>
      <c r="G300" s="41"/>
      <c r="H300" s="41"/>
      <c r="I300" s="215"/>
      <c r="J300" s="41"/>
      <c r="K300" s="41"/>
      <c r="L300" s="45"/>
      <c r="M300" s="216"/>
      <c r="N300" s="217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123</v>
      </c>
      <c r="AU300" s="18" t="s">
        <v>79</v>
      </c>
    </row>
    <row r="301" s="12" customFormat="1" ht="22.8" customHeight="1">
      <c r="A301" s="12"/>
      <c r="B301" s="183"/>
      <c r="C301" s="184"/>
      <c r="D301" s="185" t="s">
        <v>71</v>
      </c>
      <c r="E301" s="197" t="s">
        <v>192</v>
      </c>
      <c r="F301" s="197" t="s">
        <v>428</v>
      </c>
      <c r="G301" s="184"/>
      <c r="H301" s="184"/>
      <c r="I301" s="187"/>
      <c r="J301" s="198">
        <f>BK301</f>
        <v>0</v>
      </c>
      <c r="K301" s="184"/>
      <c r="L301" s="189"/>
      <c r="M301" s="190"/>
      <c r="N301" s="191"/>
      <c r="O301" s="191"/>
      <c r="P301" s="192">
        <f>SUM(P302:P304)</f>
        <v>0</v>
      </c>
      <c r="Q301" s="191"/>
      <c r="R301" s="192">
        <f>SUM(R302:R304)</f>
        <v>0</v>
      </c>
      <c r="S301" s="191"/>
      <c r="T301" s="193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4" t="s">
        <v>77</v>
      </c>
      <c r="AT301" s="195" t="s">
        <v>71</v>
      </c>
      <c r="AU301" s="195" t="s">
        <v>77</v>
      </c>
      <c r="AY301" s="194" t="s">
        <v>113</v>
      </c>
      <c r="BK301" s="196">
        <f>SUM(BK302:BK304)</f>
        <v>0</v>
      </c>
    </row>
    <row r="302" s="2" customFormat="1" ht="24.15" customHeight="1">
      <c r="A302" s="39"/>
      <c r="B302" s="40"/>
      <c r="C302" s="199" t="s">
        <v>429</v>
      </c>
      <c r="D302" s="199" t="s">
        <v>115</v>
      </c>
      <c r="E302" s="200" t="s">
        <v>430</v>
      </c>
      <c r="F302" s="201" t="s">
        <v>431</v>
      </c>
      <c r="G302" s="202" t="s">
        <v>220</v>
      </c>
      <c r="H302" s="203">
        <v>111.321</v>
      </c>
      <c r="I302" s="204"/>
      <c r="J302" s="205">
        <f>ROUND(I302*H302,2)</f>
        <v>0</v>
      </c>
      <c r="K302" s="206"/>
      <c r="L302" s="45"/>
      <c r="M302" s="207" t="s">
        <v>19</v>
      </c>
      <c r="N302" s="208" t="s">
        <v>43</v>
      </c>
      <c r="O302" s="85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1" t="s">
        <v>119</v>
      </c>
      <c r="AT302" s="211" t="s">
        <v>115</v>
      </c>
      <c r="AU302" s="211" t="s">
        <v>79</v>
      </c>
      <c r="AY302" s="18" t="s">
        <v>113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18" t="s">
        <v>77</v>
      </c>
      <c r="BK302" s="212">
        <f>ROUND(I302*H302,2)</f>
        <v>0</v>
      </c>
      <c r="BL302" s="18" t="s">
        <v>119</v>
      </c>
      <c r="BM302" s="211" t="s">
        <v>432</v>
      </c>
    </row>
    <row r="303" s="2" customFormat="1">
      <c r="A303" s="39"/>
      <c r="B303" s="40"/>
      <c r="C303" s="41"/>
      <c r="D303" s="213" t="s">
        <v>121</v>
      </c>
      <c r="E303" s="41"/>
      <c r="F303" s="214" t="s">
        <v>433</v>
      </c>
      <c r="G303" s="41"/>
      <c r="H303" s="41"/>
      <c r="I303" s="215"/>
      <c r="J303" s="41"/>
      <c r="K303" s="41"/>
      <c r="L303" s="45"/>
      <c r="M303" s="216"/>
      <c r="N303" s="217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121</v>
      </c>
      <c r="AU303" s="18" t="s">
        <v>79</v>
      </c>
    </row>
    <row r="304" s="2" customFormat="1">
      <c r="A304" s="39"/>
      <c r="B304" s="40"/>
      <c r="C304" s="41"/>
      <c r="D304" s="218" t="s">
        <v>123</v>
      </c>
      <c r="E304" s="41"/>
      <c r="F304" s="219" t="s">
        <v>434</v>
      </c>
      <c r="G304" s="41"/>
      <c r="H304" s="41"/>
      <c r="I304" s="215"/>
      <c r="J304" s="41"/>
      <c r="K304" s="41"/>
      <c r="L304" s="45"/>
      <c r="M304" s="216"/>
      <c r="N304" s="217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123</v>
      </c>
      <c r="AU304" s="18" t="s">
        <v>79</v>
      </c>
    </row>
    <row r="305" s="12" customFormat="1" ht="25.92" customHeight="1">
      <c r="A305" s="12"/>
      <c r="B305" s="183"/>
      <c r="C305" s="184"/>
      <c r="D305" s="185" t="s">
        <v>71</v>
      </c>
      <c r="E305" s="186" t="s">
        <v>435</v>
      </c>
      <c r="F305" s="186" t="s">
        <v>436</v>
      </c>
      <c r="G305" s="184"/>
      <c r="H305" s="184"/>
      <c r="I305" s="187"/>
      <c r="J305" s="188">
        <f>BK305</f>
        <v>0</v>
      </c>
      <c r="K305" s="184"/>
      <c r="L305" s="189"/>
      <c r="M305" s="190"/>
      <c r="N305" s="191"/>
      <c r="O305" s="191"/>
      <c r="P305" s="192">
        <f>P306+P312+P336</f>
        <v>0</v>
      </c>
      <c r="Q305" s="191"/>
      <c r="R305" s="192">
        <f>R306+R312+R336</f>
        <v>0.0035000000000000001</v>
      </c>
      <c r="S305" s="191"/>
      <c r="T305" s="193">
        <f>T306+T312+T336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4" t="s">
        <v>77</v>
      </c>
      <c r="AT305" s="195" t="s">
        <v>71</v>
      </c>
      <c r="AU305" s="195" t="s">
        <v>72</v>
      </c>
      <c r="AY305" s="194" t="s">
        <v>113</v>
      </c>
      <c r="BK305" s="196">
        <f>BK306+BK312+BK336</f>
        <v>0</v>
      </c>
    </row>
    <row r="306" s="12" customFormat="1" ht="22.8" customHeight="1">
      <c r="A306" s="12"/>
      <c r="B306" s="183"/>
      <c r="C306" s="184"/>
      <c r="D306" s="185" t="s">
        <v>71</v>
      </c>
      <c r="E306" s="197" t="s">
        <v>437</v>
      </c>
      <c r="F306" s="197" t="s">
        <v>438</v>
      </c>
      <c r="G306" s="184"/>
      <c r="H306" s="184"/>
      <c r="I306" s="187"/>
      <c r="J306" s="198">
        <f>BK306</f>
        <v>0</v>
      </c>
      <c r="K306" s="184"/>
      <c r="L306" s="189"/>
      <c r="M306" s="190"/>
      <c r="N306" s="191"/>
      <c r="O306" s="191"/>
      <c r="P306" s="192">
        <f>SUM(P307:P311)</f>
        <v>0</v>
      </c>
      <c r="Q306" s="191"/>
      <c r="R306" s="192">
        <f>SUM(R307:R311)</f>
        <v>0.0035000000000000001</v>
      </c>
      <c r="S306" s="191"/>
      <c r="T306" s="193">
        <f>SUM(T307:T311)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4" t="s">
        <v>79</v>
      </c>
      <c r="AT306" s="195" t="s">
        <v>71</v>
      </c>
      <c r="AU306" s="195" t="s">
        <v>77</v>
      </c>
      <c r="AY306" s="194" t="s">
        <v>113</v>
      </c>
      <c r="BK306" s="196">
        <f>SUM(BK307:BK311)</f>
        <v>0</v>
      </c>
    </row>
    <row r="307" s="2" customFormat="1" ht="16.5" customHeight="1">
      <c r="A307" s="39"/>
      <c r="B307" s="40"/>
      <c r="C307" s="199" t="s">
        <v>439</v>
      </c>
      <c r="D307" s="199" t="s">
        <v>115</v>
      </c>
      <c r="E307" s="200" t="s">
        <v>440</v>
      </c>
      <c r="F307" s="201" t="s">
        <v>441</v>
      </c>
      <c r="G307" s="202" t="s">
        <v>276</v>
      </c>
      <c r="H307" s="203">
        <v>1</v>
      </c>
      <c r="I307" s="204"/>
      <c r="J307" s="205">
        <f>ROUND(I307*H307,2)</f>
        <v>0</v>
      </c>
      <c r="K307" s="206"/>
      <c r="L307" s="45"/>
      <c r="M307" s="207" t="s">
        <v>19</v>
      </c>
      <c r="N307" s="208" t="s">
        <v>43</v>
      </c>
      <c r="O307" s="85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1" t="s">
        <v>254</v>
      </c>
      <c r="AT307" s="211" t="s">
        <v>115</v>
      </c>
      <c r="AU307" s="211" t="s">
        <v>79</v>
      </c>
      <c r="AY307" s="18" t="s">
        <v>113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8" t="s">
        <v>77</v>
      </c>
      <c r="BK307" s="212">
        <f>ROUND(I307*H307,2)</f>
        <v>0</v>
      </c>
      <c r="BL307" s="18" t="s">
        <v>254</v>
      </c>
      <c r="BM307" s="211" t="s">
        <v>442</v>
      </c>
    </row>
    <row r="308" s="2" customFormat="1">
      <c r="A308" s="39"/>
      <c r="B308" s="40"/>
      <c r="C308" s="41"/>
      <c r="D308" s="213" t="s">
        <v>121</v>
      </c>
      <c r="E308" s="41"/>
      <c r="F308" s="214" t="s">
        <v>443</v>
      </c>
      <c r="G308" s="41"/>
      <c r="H308" s="41"/>
      <c r="I308" s="215"/>
      <c r="J308" s="41"/>
      <c r="K308" s="41"/>
      <c r="L308" s="45"/>
      <c r="M308" s="216"/>
      <c r="N308" s="217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121</v>
      </c>
      <c r="AU308" s="18" t="s">
        <v>79</v>
      </c>
    </row>
    <row r="309" s="2" customFormat="1">
      <c r="A309" s="39"/>
      <c r="B309" s="40"/>
      <c r="C309" s="41"/>
      <c r="D309" s="218" t="s">
        <v>123</v>
      </c>
      <c r="E309" s="41"/>
      <c r="F309" s="219" t="s">
        <v>444</v>
      </c>
      <c r="G309" s="41"/>
      <c r="H309" s="41"/>
      <c r="I309" s="215"/>
      <c r="J309" s="41"/>
      <c r="K309" s="41"/>
      <c r="L309" s="45"/>
      <c r="M309" s="216"/>
      <c r="N309" s="217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123</v>
      </c>
      <c r="AU309" s="18" t="s">
        <v>79</v>
      </c>
    </row>
    <row r="310" s="2" customFormat="1" ht="21.75" customHeight="1">
      <c r="A310" s="39"/>
      <c r="B310" s="40"/>
      <c r="C310" s="252" t="s">
        <v>445</v>
      </c>
      <c r="D310" s="252" t="s">
        <v>217</v>
      </c>
      <c r="E310" s="253" t="s">
        <v>446</v>
      </c>
      <c r="F310" s="254" t="s">
        <v>447</v>
      </c>
      <c r="G310" s="255" t="s">
        <v>276</v>
      </c>
      <c r="H310" s="256">
        <v>1</v>
      </c>
      <c r="I310" s="257"/>
      <c r="J310" s="258">
        <f>ROUND(I310*H310,2)</f>
        <v>0</v>
      </c>
      <c r="K310" s="259"/>
      <c r="L310" s="260"/>
      <c r="M310" s="261" t="s">
        <v>19</v>
      </c>
      <c r="N310" s="262" t="s">
        <v>43</v>
      </c>
      <c r="O310" s="85"/>
      <c r="P310" s="209">
        <f>O310*H310</f>
        <v>0</v>
      </c>
      <c r="Q310" s="209">
        <v>0.0035000000000000001</v>
      </c>
      <c r="R310" s="209">
        <f>Q310*H310</f>
        <v>0.0035000000000000001</v>
      </c>
      <c r="S310" s="209">
        <v>0</v>
      </c>
      <c r="T310" s="21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1" t="s">
        <v>350</v>
      </c>
      <c r="AT310" s="211" t="s">
        <v>217</v>
      </c>
      <c r="AU310" s="211" t="s">
        <v>79</v>
      </c>
      <c r="AY310" s="18" t="s">
        <v>113</v>
      </c>
      <c r="BE310" s="212">
        <f>IF(N310="základní",J310,0)</f>
        <v>0</v>
      </c>
      <c r="BF310" s="212">
        <f>IF(N310="snížená",J310,0)</f>
        <v>0</v>
      </c>
      <c r="BG310" s="212">
        <f>IF(N310="zákl. přenesená",J310,0)</f>
        <v>0</v>
      </c>
      <c r="BH310" s="212">
        <f>IF(N310="sníž. přenesená",J310,0)</f>
        <v>0</v>
      </c>
      <c r="BI310" s="212">
        <f>IF(N310="nulová",J310,0)</f>
        <v>0</v>
      </c>
      <c r="BJ310" s="18" t="s">
        <v>77</v>
      </c>
      <c r="BK310" s="212">
        <f>ROUND(I310*H310,2)</f>
        <v>0</v>
      </c>
      <c r="BL310" s="18" t="s">
        <v>254</v>
      </c>
      <c r="BM310" s="211" t="s">
        <v>448</v>
      </c>
    </row>
    <row r="311" s="2" customFormat="1">
      <c r="A311" s="39"/>
      <c r="B311" s="40"/>
      <c r="C311" s="41"/>
      <c r="D311" s="213" t="s">
        <v>121</v>
      </c>
      <c r="E311" s="41"/>
      <c r="F311" s="214" t="s">
        <v>447</v>
      </c>
      <c r="G311" s="41"/>
      <c r="H311" s="41"/>
      <c r="I311" s="215"/>
      <c r="J311" s="41"/>
      <c r="K311" s="41"/>
      <c r="L311" s="45"/>
      <c r="M311" s="216"/>
      <c r="N311" s="217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121</v>
      </c>
      <c r="AU311" s="18" t="s">
        <v>79</v>
      </c>
    </row>
    <row r="312" s="12" customFormat="1" ht="22.8" customHeight="1">
      <c r="A312" s="12"/>
      <c r="B312" s="183"/>
      <c r="C312" s="184"/>
      <c r="D312" s="185" t="s">
        <v>71</v>
      </c>
      <c r="E312" s="197" t="s">
        <v>449</v>
      </c>
      <c r="F312" s="197" t="s">
        <v>450</v>
      </c>
      <c r="G312" s="184"/>
      <c r="H312" s="184"/>
      <c r="I312" s="187"/>
      <c r="J312" s="198">
        <f>BK312</f>
        <v>0</v>
      </c>
      <c r="K312" s="184"/>
      <c r="L312" s="189"/>
      <c r="M312" s="190"/>
      <c r="N312" s="191"/>
      <c r="O312" s="191"/>
      <c r="P312" s="192">
        <f>SUM(P313:P335)</f>
        <v>0</v>
      </c>
      <c r="Q312" s="191"/>
      <c r="R312" s="192">
        <f>SUM(R313:R335)</f>
        <v>0</v>
      </c>
      <c r="S312" s="191"/>
      <c r="T312" s="193">
        <f>SUM(T313:T335)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94" t="s">
        <v>77</v>
      </c>
      <c r="AT312" s="195" t="s">
        <v>71</v>
      </c>
      <c r="AU312" s="195" t="s">
        <v>77</v>
      </c>
      <c r="AY312" s="194" t="s">
        <v>113</v>
      </c>
      <c r="BK312" s="196">
        <f>SUM(BK313:BK335)</f>
        <v>0</v>
      </c>
    </row>
    <row r="313" s="2" customFormat="1" ht="21.75" customHeight="1">
      <c r="A313" s="39"/>
      <c r="B313" s="40"/>
      <c r="C313" s="199" t="s">
        <v>451</v>
      </c>
      <c r="D313" s="199" t="s">
        <v>115</v>
      </c>
      <c r="E313" s="200" t="s">
        <v>452</v>
      </c>
      <c r="F313" s="201" t="s">
        <v>453</v>
      </c>
      <c r="G313" s="202" t="s">
        <v>220</v>
      </c>
      <c r="H313" s="203">
        <v>20.75</v>
      </c>
      <c r="I313" s="204"/>
      <c r="J313" s="205">
        <f>ROUND(I313*H313,2)</f>
        <v>0</v>
      </c>
      <c r="K313" s="206"/>
      <c r="L313" s="45"/>
      <c r="M313" s="207" t="s">
        <v>19</v>
      </c>
      <c r="N313" s="208" t="s">
        <v>43</v>
      </c>
      <c r="O313" s="85"/>
      <c r="P313" s="209">
        <f>O313*H313</f>
        <v>0</v>
      </c>
      <c r="Q313" s="209">
        <v>0</v>
      </c>
      <c r="R313" s="209">
        <f>Q313*H313</f>
        <v>0</v>
      </c>
      <c r="S313" s="209">
        <v>0</v>
      </c>
      <c r="T313" s="21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1" t="s">
        <v>119</v>
      </c>
      <c r="AT313" s="211" t="s">
        <v>115</v>
      </c>
      <c r="AU313" s="211" t="s">
        <v>79</v>
      </c>
      <c r="AY313" s="18" t="s">
        <v>113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8" t="s">
        <v>77</v>
      </c>
      <c r="BK313" s="212">
        <f>ROUND(I313*H313,2)</f>
        <v>0</v>
      </c>
      <c r="BL313" s="18" t="s">
        <v>119</v>
      </c>
      <c r="BM313" s="211" t="s">
        <v>454</v>
      </c>
    </row>
    <row r="314" s="2" customFormat="1">
      <c r="A314" s="39"/>
      <c r="B314" s="40"/>
      <c r="C314" s="41"/>
      <c r="D314" s="213" t="s">
        <v>121</v>
      </c>
      <c r="E314" s="41"/>
      <c r="F314" s="214" t="s">
        <v>455</v>
      </c>
      <c r="G314" s="41"/>
      <c r="H314" s="41"/>
      <c r="I314" s="215"/>
      <c r="J314" s="41"/>
      <c r="K314" s="41"/>
      <c r="L314" s="45"/>
      <c r="M314" s="216"/>
      <c r="N314" s="217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121</v>
      </c>
      <c r="AU314" s="18" t="s">
        <v>79</v>
      </c>
    </row>
    <row r="315" s="2" customFormat="1">
      <c r="A315" s="39"/>
      <c r="B315" s="40"/>
      <c r="C315" s="41"/>
      <c r="D315" s="218" t="s">
        <v>123</v>
      </c>
      <c r="E315" s="41"/>
      <c r="F315" s="219" t="s">
        <v>456</v>
      </c>
      <c r="G315" s="41"/>
      <c r="H315" s="41"/>
      <c r="I315" s="215"/>
      <c r="J315" s="41"/>
      <c r="K315" s="41"/>
      <c r="L315" s="45"/>
      <c r="M315" s="216"/>
      <c r="N315" s="217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123</v>
      </c>
      <c r="AU315" s="18" t="s">
        <v>79</v>
      </c>
    </row>
    <row r="316" s="2" customFormat="1" ht="24.15" customHeight="1">
      <c r="A316" s="39"/>
      <c r="B316" s="40"/>
      <c r="C316" s="199" t="s">
        <v>457</v>
      </c>
      <c r="D316" s="199" t="s">
        <v>115</v>
      </c>
      <c r="E316" s="200" t="s">
        <v>458</v>
      </c>
      <c r="F316" s="201" t="s">
        <v>459</v>
      </c>
      <c r="G316" s="202" t="s">
        <v>220</v>
      </c>
      <c r="H316" s="203">
        <v>207.5</v>
      </c>
      <c r="I316" s="204"/>
      <c r="J316" s="205">
        <f>ROUND(I316*H316,2)</f>
        <v>0</v>
      </c>
      <c r="K316" s="206"/>
      <c r="L316" s="45"/>
      <c r="M316" s="207" t="s">
        <v>19</v>
      </c>
      <c r="N316" s="208" t="s">
        <v>43</v>
      </c>
      <c r="O316" s="85"/>
      <c r="P316" s="209">
        <f>O316*H316</f>
        <v>0</v>
      </c>
      <c r="Q316" s="209">
        <v>0</v>
      </c>
      <c r="R316" s="209">
        <f>Q316*H316</f>
        <v>0</v>
      </c>
      <c r="S316" s="209">
        <v>0</v>
      </c>
      <c r="T316" s="21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1" t="s">
        <v>119</v>
      </c>
      <c r="AT316" s="211" t="s">
        <v>115</v>
      </c>
      <c r="AU316" s="211" t="s">
        <v>79</v>
      </c>
      <c r="AY316" s="18" t="s">
        <v>113</v>
      </c>
      <c r="BE316" s="212">
        <f>IF(N316="základní",J316,0)</f>
        <v>0</v>
      </c>
      <c r="BF316" s="212">
        <f>IF(N316="snížená",J316,0)</f>
        <v>0</v>
      </c>
      <c r="BG316" s="212">
        <f>IF(N316="zákl. přenesená",J316,0)</f>
        <v>0</v>
      </c>
      <c r="BH316" s="212">
        <f>IF(N316="sníž. přenesená",J316,0)</f>
        <v>0</v>
      </c>
      <c r="BI316" s="212">
        <f>IF(N316="nulová",J316,0)</f>
        <v>0</v>
      </c>
      <c r="BJ316" s="18" t="s">
        <v>77</v>
      </c>
      <c r="BK316" s="212">
        <f>ROUND(I316*H316,2)</f>
        <v>0</v>
      </c>
      <c r="BL316" s="18" t="s">
        <v>119</v>
      </c>
      <c r="BM316" s="211" t="s">
        <v>460</v>
      </c>
    </row>
    <row r="317" s="2" customFormat="1">
      <c r="A317" s="39"/>
      <c r="B317" s="40"/>
      <c r="C317" s="41"/>
      <c r="D317" s="213" t="s">
        <v>121</v>
      </c>
      <c r="E317" s="41"/>
      <c r="F317" s="214" t="s">
        <v>461</v>
      </c>
      <c r="G317" s="41"/>
      <c r="H317" s="41"/>
      <c r="I317" s="215"/>
      <c r="J317" s="41"/>
      <c r="K317" s="41"/>
      <c r="L317" s="45"/>
      <c r="M317" s="216"/>
      <c r="N317" s="217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121</v>
      </c>
      <c r="AU317" s="18" t="s">
        <v>79</v>
      </c>
    </row>
    <row r="318" s="2" customFormat="1">
      <c r="A318" s="39"/>
      <c r="B318" s="40"/>
      <c r="C318" s="41"/>
      <c r="D318" s="218" t="s">
        <v>123</v>
      </c>
      <c r="E318" s="41"/>
      <c r="F318" s="219" t="s">
        <v>462</v>
      </c>
      <c r="G318" s="41"/>
      <c r="H318" s="41"/>
      <c r="I318" s="215"/>
      <c r="J318" s="41"/>
      <c r="K318" s="41"/>
      <c r="L318" s="45"/>
      <c r="M318" s="216"/>
      <c r="N318" s="217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123</v>
      </c>
      <c r="AU318" s="18" t="s">
        <v>79</v>
      </c>
    </row>
    <row r="319" s="13" customFormat="1">
      <c r="A319" s="13"/>
      <c r="B319" s="220"/>
      <c r="C319" s="221"/>
      <c r="D319" s="213" t="s">
        <v>125</v>
      </c>
      <c r="E319" s="222" t="s">
        <v>19</v>
      </c>
      <c r="F319" s="223" t="s">
        <v>463</v>
      </c>
      <c r="G319" s="221"/>
      <c r="H319" s="222" t="s">
        <v>19</v>
      </c>
      <c r="I319" s="224"/>
      <c r="J319" s="221"/>
      <c r="K319" s="221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125</v>
      </c>
      <c r="AU319" s="229" t="s">
        <v>79</v>
      </c>
      <c r="AV319" s="13" t="s">
        <v>77</v>
      </c>
      <c r="AW319" s="13" t="s">
        <v>33</v>
      </c>
      <c r="AX319" s="13" t="s">
        <v>72</v>
      </c>
      <c r="AY319" s="229" t="s">
        <v>113</v>
      </c>
    </row>
    <row r="320" s="14" customFormat="1">
      <c r="A320" s="14"/>
      <c r="B320" s="230"/>
      <c r="C320" s="231"/>
      <c r="D320" s="213" t="s">
        <v>125</v>
      </c>
      <c r="E320" s="232" t="s">
        <v>19</v>
      </c>
      <c r="F320" s="233" t="s">
        <v>464</v>
      </c>
      <c r="G320" s="231"/>
      <c r="H320" s="234">
        <v>207.5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125</v>
      </c>
      <c r="AU320" s="240" t="s">
        <v>79</v>
      </c>
      <c r="AV320" s="14" t="s">
        <v>79</v>
      </c>
      <c r="AW320" s="14" t="s">
        <v>33</v>
      </c>
      <c r="AX320" s="14" t="s">
        <v>77</v>
      </c>
      <c r="AY320" s="240" t="s">
        <v>113</v>
      </c>
    </row>
    <row r="321" s="2" customFormat="1" ht="37.8" customHeight="1">
      <c r="A321" s="39"/>
      <c r="B321" s="40"/>
      <c r="C321" s="199" t="s">
        <v>465</v>
      </c>
      <c r="D321" s="199" t="s">
        <v>115</v>
      </c>
      <c r="E321" s="200" t="s">
        <v>466</v>
      </c>
      <c r="F321" s="201" t="s">
        <v>467</v>
      </c>
      <c r="G321" s="202" t="s">
        <v>220</v>
      </c>
      <c r="H321" s="203">
        <v>7.375</v>
      </c>
      <c r="I321" s="204"/>
      <c r="J321" s="205">
        <f>ROUND(I321*H321,2)</f>
        <v>0</v>
      </c>
      <c r="K321" s="206"/>
      <c r="L321" s="45"/>
      <c r="M321" s="207" t="s">
        <v>19</v>
      </c>
      <c r="N321" s="208" t="s">
        <v>43</v>
      </c>
      <c r="O321" s="85"/>
      <c r="P321" s="209">
        <f>O321*H321</f>
        <v>0</v>
      </c>
      <c r="Q321" s="209">
        <v>0</v>
      </c>
      <c r="R321" s="209">
        <f>Q321*H321</f>
        <v>0</v>
      </c>
      <c r="S321" s="209">
        <v>0</v>
      </c>
      <c r="T321" s="21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1" t="s">
        <v>119</v>
      </c>
      <c r="AT321" s="211" t="s">
        <v>115</v>
      </c>
      <c r="AU321" s="211" t="s">
        <v>79</v>
      </c>
      <c r="AY321" s="18" t="s">
        <v>113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8" t="s">
        <v>77</v>
      </c>
      <c r="BK321" s="212">
        <f>ROUND(I321*H321,2)</f>
        <v>0</v>
      </c>
      <c r="BL321" s="18" t="s">
        <v>119</v>
      </c>
      <c r="BM321" s="211" t="s">
        <v>468</v>
      </c>
    </row>
    <row r="322" s="2" customFormat="1">
      <c r="A322" s="39"/>
      <c r="B322" s="40"/>
      <c r="C322" s="41"/>
      <c r="D322" s="213" t="s">
        <v>121</v>
      </c>
      <c r="E322" s="41"/>
      <c r="F322" s="214" t="s">
        <v>469</v>
      </c>
      <c r="G322" s="41"/>
      <c r="H322" s="41"/>
      <c r="I322" s="215"/>
      <c r="J322" s="41"/>
      <c r="K322" s="41"/>
      <c r="L322" s="45"/>
      <c r="M322" s="216"/>
      <c r="N322" s="217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121</v>
      </c>
      <c r="AU322" s="18" t="s">
        <v>79</v>
      </c>
    </row>
    <row r="323" s="2" customFormat="1">
      <c r="A323" s="39"/>
      <c r="B323" s="40"/>
      <c r="C323" s="41"/>
      <c r="D323" s="218" t="s">
        <v>123</v>
      </c>
      <c r="E323" s="41"/>
      <c r="F323" s="219" t="s">
        <v>470</v>
      </c>
      <c r="G323" s="41"/>
      <c r="H323" s="41"/>
      <c r="I323" s="215"/>
      <c r="J323" s="41"/>
      <c r="K323" s="41"/>
      <c r="L323" s="45"/>
      <c r="M323" s="216"/>
      <c r="N323" s="217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123</v>
      </c>
      <c r="AU323" s="18" t="s">
        <v>79</v>
      </c>
    </row>
    <row r="324" s="13" customFormat="1">
      <c r="A324" s="13"/>
      <c r="B324" s="220"/>
      <c r="C324" s="221"/>
      <c r="D324" s="213" t="s">
        <v>125</v>
      </c>
      <c r="E324" s="222" t="s">
        <v>19</v>
      </c>
      <c r="F324" s="223" t="s">
        <v>471</v>
      </c>
      <c r="G324" s="221"/>
      <c r="H324" s="222" t="s">
        <v>19</v>
      </c>
      <c r="I324" s="224"/>
      <c r="J324" s="221"/>
      <c r="K324" s="221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125</v>
      </c>
      <c r="AU324" s="229" t="s">
        <v>79</v>
      </c>
      <c r="AV324" s="13" t="s">
        <v>77</v>
      </c>
      <c r="AW324" s="13" t="s">
        <v>33</v>
      </c>
      <c r="AX324" s="13" t="s">
        <v>72</v>
      </c>
      <c r="AY324" s="229" t="s">
        <v>113</v>
      </c>
    </row>
    <row r="325" s="14" customFormat="1">
      <c r="A325" s="14"/>
      <c r="B325" s="230"/>
      <c r="C325" s="231"/>
      <c r="D325" s="213" t="s">
        <v>125</v>
      </c>
      <c r="E325" s="232" t="s">
        <v>19</v>
      </c>
      <c r="F325" s="233" t="s">
        <v>472</v>
      </c>
      <c r="G325" s="231"/>
      <c r="H325" s="234">
        <v>7.375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0" t="s">
        <v>125</v>
      </c>
      <c r="AU325" s="240" t="s">
        <v>79</v>
      </c>
      <c r="AV325" s="14" t="s">
        <v>79</v>
      </c>
      <c r="AW325" s="14" t="s">
        <v>33</v>
      </c>
      <c r="AX325" s="14" t="s">
        <v>77</v>
      </c>
      <c r="AY325" s="240" t="s">
        <v>113</v>
      </c>
    </row>
    <row r="326" s="2" customFormat="1" ht="37.8" customHeight="1">
      <c r="A326" s="39"/>
      <c r="B326" s="40"/>
      <c r="C326" s="199" t="s">
        <v>473</v>
      </c>
      <c r="D326" s="199" t="s">
        <v>115</v>
      </c>
      <c r="E326" s="200" t="s">
        <v>474</v>
      </c>
      <c r="F326" s="201" t="s">
        <v>475</v>
      </c>
      <c r="G326" s="202" t="s">
        <v>220</v>
      </c>
      <c r="H326" s="203">
        <v>7.875</v>
      </c>
      <c r="I326" s="204"/>
      <c r="J326" s="205">
        <f>ROUND(I326*H326,2)</f>
        <v>0</v>
      </c>
      <c r="K326" s="206"/>
      <c r="L326" s="45"/>
      <c r="M326" s="207" t="s">
        <v>19</v>
      </c>
      <c r="N326" s="208" t="s">
        <v>43</v>
      </c>
      <c r="O326" s="85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1" t="s">
        <v>119</v>
      </c>
      <c r="AT326" s="211" t="s">
        <v>115</v>
      </c>
      <c r="AU326" s="211" t="s">
        <v>79</v>
      </c>
      <c r="AY326" s="18" t="s">
        <v>113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18" t="s">
        <v>77</v>
      </c>
      <c r="BK326" s="212">
        <f>ROUND(I326*H326,2)</f>
        <v>0</v>
      </c>
      <c r="BL326" s="18" t="s">
        <v>119</v>
      </c>
      <c r="BM326" s="211" t="s">
        <v>476</v>
      </c>
    </row>
    <row r="327" s="2" customFormat="1">
      <c r="A327" s="39"/>
      <c r="B327" s="40"/>
      <c r="C327" s="41"/>
      <c r="D327" s="213" t="s">
        <v>121</v>
      </c>
      <c r="E327" s="41"/>
      <c r="F327" s="214" t="s">
        <v>477</v>
      </c>
      <c r="G327" s="41"/>
      <c r="H327" s="41"/>
      <c r="I327" s="215"/>
      <c r="J327" s="41"/>
      <c r="K327" s="41"/>
      <c r="L327" s="45"/>
      <c r="M327" s="216"/>
      <c r="N327" s="217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121</v>
      </c>
      <c r="AU327" s="18" t="s">
        <v>79</v>
      </c>
    </row>
    <row r="328" s="2" customFormat="1">
      <c r="A328" s="39"/>
      <c r="B328" s="40"/>
      <c r="C328" s="41"/>
      <c r="D328" s="218" t="s">
        <v>123</v>
      </c>
      <c r="E328" s="41"/>
      <c r="F328" s="219" t="s">
        <v>478</v>
      </c>
      <c r="G328" s="41"/>
      <c r="H328" s="41"/>
      <c r="I328" s="215"/>
      <c r="J328" s="41"/>
      <c r="K328" s="41"/>
      <c r="L328" s="45"/>
      <c r="M328" s="216"/>
      <c r="N328" s="217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123</v>
      </c>
      <c r="AU328" s="18" t="s">
        <v>79</v>
      </c>
    </row>
    <row r="329" s="13" customFormat="1">
      <c r="A329" s="13"/>
      <c r="B329" s="220"/>
      <c r="C329" s="221"/>
      <c r="D329" s="213" t="s">
        <v>125</v>
      </c>
      <c r="E329" s="222" t="s">
        <v>19</v>
      </c>
      <c r="F329" s="223" t="s">
        <v>479</v>
      </c>
      <c r="G329" s="221"/>
      <c r="H329" s="222" t="s">
        <v>19</v>
      </c>
      <c r="I329" s="224"/>
      <c r="J329" s="221"/>
      <c r="K329" s="221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125</v>
      </c>
      <c r="AU329" s="229" t="s">
        <v>79</v>
      </c>
      <c r="AV329" s="13" t="s">
        <v>77</v>
      </c>
      <c r="AW329" s="13" t="s">
        <v>33</v>
      </c>
      <c r="AX329" s="13" t="s">
        <v>72</v>
      </c>
      <c r="AY329" s="229" t="s">
        <v>113</v>
      </c>
    </row>
    <row r="330" s="14" customFormat="1">
      <c r="A330" s="14"/>
      <c r="B330" s="230"/>
      <c r="C330" s="231"/>
      <c r="D330" s="213" t="s">
        <v>125</v>
      </c>
      <c r="E330" s="232" t="s">
        <v>19</v>
      </c>
      <c r="F330" s="233" t="s">
        <v>480</v>
      </c>
      <c r="G330" s="231"/>
      <c r="H330" s="234">
        <v>7.875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0" t="s">
        <v>125</v>
      </c>
      <c r="AU330" s="240" t="s">
        <v>79</v>
      </c>
      <c r="AV330" s="14" t="s">
        <v>79</v>
      </c>
      <c r="AW330" s="14" t="s">
        <v>33</v>
      </c>
      <c r="AX330" s="14" t="s">
        <v>77</v>
      </c>
      <c r="AY330" s="240" t="s">
        <v>113</v>
      </c>
    </row>
    <row r="331" s="2" customFormat="1" ht="44.25" customHeight="1">
      <c r="A331" s="39"/>
      <c r="B331" s="40"/>
      <c r="C331" s="199" t="s">
        <v>481</v>
      </c>
      <c r="D331" s="199" t="s">
        <v>115</v>
      </c>
      <c r="E331" s="200" t="s">
        <v>482</v>
      </c>
      <c r="F331" s="201" t="s">
        <v>483</v>
      </c>
      <c r="G331" s="202" t="s">
        <v>220</v>
      </c>
      <c r="H331" s="203">
        <v>5.5</v>
      </c>
      <c r="I331" s="204"/>
      <c r="J331" s="205">
        <f>ROUND(I331*H331,2)</f>
        <v>0</v>
      </c>
      <c r="K331" s="206"/>
      <c r="L331" s="45"/>
      <c r="M331" s="207" t="s">
        <v>19</v>
      </c>
      <c r="N331" s="208" t="s">
        <v>43</v>
      </c>
      <c r="O331" s="85"/>
      <c r="P331" s="209">
        <f>O331*H331</f>
        <v>0</v>
      </c>
      <c r="Q331" s="209">
        <v>0</v>
      </c>
      <c r="R331" s="209">
        <f>Q331*H331</f>
        <v>0</v>
      </c>
      <c r="S331" s="209">
        <v>0</v>
      </c>
      <c r="T331" s="21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1" t="s">
        <v>119</v>
      </c>
      <c r="AT331" s="211" t="s">
        <v>115</v>
      </c>
      <c r="AU331" s="211" t="s">
        <v>79</v>
      </c>
      <c r="AY331" s="18" t="s">
        <v>113</v>
      </c>
      <c r="BE331" s="212">
        <f>IF(N331="základní",J331,0)</f>
        <v>0</v>
      </c>
      <c r="BF331" s="212">
        <f>IF(N331="snížená",J331,0)</f>
        <v>0</v>
      </c>
      <c r="BG331" s="212">
        <f>IF(N331="zákl. přenesená",J331,0)</f>
        <v>0</v>
      </c>
      <c r="BH331" s="212">
        <f>IF(N331="sníž. přenesená",J331,0)</f>
        <v>0</v>
      </c>
      <c r="BI331" s="212">
        <f>IF(N331="nulová",J331,0)</f>
        <v>0</v>
      </c>
      <c r="BJ331" s="18" t="s">
        <v>77</v>
      </c>
      <c r="BK331" s="212">
        <f>ROUND(I331*H331,2)</f>
        <v>0</v>
      </c>
      <c r="BL331" s="18" t="s">
        <v>119</v>
      </c>
      <c r="BM331" s="211" t="s">
        <v>484</v>
      </c>
    </row>
    <row r="332" s="2" customFormat="1">
      <c r="A332" s="39"/>
      <c r="B332" s="40"/>
      <c r="C332" s="41"/>
      <c r="D332" s="213" t="s">
        <v>121</v>
      </c>
      <c r="E332" s="41"/>
      <c r="F332" s="214" t="s">
        <v>483</v>
      </c>
      <c r="G332" s="41"/>
      <c r="H332" s="41"/>
      <c r="I332" s="215"/>
      <c r="J332" s="41"/>
      <c r="K332" s="41"/>
      <c r="L332" s="45"/>
      <c r="M332" s="216"/>
      <c r="N332" s="217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121</v>
      </c>
      <c r="AU332" s="18" t="s">
        <v>79</v>
      </c>
    </row>
    <row r="333" s="2" customFormat="1">
      <c r="A333" s="39"/>
      <c r="B333" s="40"/>
      <c r="C333" s="41"/>
      <c r="D333" s="218" t="s">
        <v>123</v>
      </c>
      <c r="E333" s="41"/>
      <c r="F333" s="219" t="s">
        <v>485</v>
      </c>
      <c r="G333" s="41"/>
      <c r="H333" s="41"/>
      <c r="I333" s="215"/>
      <c r="J333" s="41"/>
      <c r="K333" s="41"/>
      <c r="L333" s="45"/>
      <c r="M333" s="216"/>
      <c r="N333" s="217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123</v>
      </c>
      <c r="AU333" s="18" t="s">
        <v>79</v>
      </c>
    </row>
    <row r="334" s="13" customFormat="1">
      <c r="A334" s="13"/>
      <c r="B334" s="220"/>
      <c r="C334" s="221"/>
      <c r="D334" s="213" t="s">
        <v>125</v>
      </c>
      <c r="E334" s="222" t="s">
        <v>19</v>
      </c>
      <c r="F334" s="223" t="s">
        <v>486</v>
      </c>
      <c r="G334" s="221"/>
      <c r="H334" s="222" t="s">
        <v>19</v>
      </c>
      <c r="I334" s="224"/>
      <c r="J334" s="221"/>
      <c r="K334" s="221"/>
      <c r="L334" s="225"/>
      <c r="M334" s="226"/>
      <c r="N334" s="227"/>
      <c r="O334" s="227"/>
      <c r="P334" s="227"/>
      <c r="Q334" s="227"/>
      <c r="R334" s="227"/>
      <c r="S334" s="227"/>
      <c r="T334" s="22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9" t="s">
        <v>125</v>
      </c>
      <c r="AU334" s="229" t="s">
        <v>79</v>
      </c>
      <c r="AV334" s="13" t="s">
        <v>77</v>
      </c>
      <c r="AW334" s="13" t="s">
        <v>33</v>
      </c>
      <c r="AX334" s="13" t="s">
        <v>72</v>
      </c>
      <c r="AY334" s="229" t="s">
        <v>113</v>
      </c>
    </row>
    <row r="335" s="14" customFormat="1">
      <c r="A335" s="14"/>
      <c r="B335" s="230"/>
      <c r="C335" s="231"/>
      <c r="D335" s="213" t="s">
        <v>125</v>
      </c>
      <c r="E335" s="232" t="s">
        <v>19</v>
      </c>
      <c r="F335" s="233" t="s">
        <v>487</v>
      </c>
      <c r="G335" s="231"/>
      <c r="H335" s="234">
        <v>5.5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0" t="s">
        <v>125</v>
      </c>
      <c r="AU335" s="240" t="s">
        <v>79</v>
      </c>
      <c r="AV335" s="14" t="s">
        <v>79</v>
      </c>
      <c r="AW335" s="14" t="s">
        <v>33</v>
      </c>
      <c r="AX335" s="14" t="s">
        <v>77</v>
      </c>
      <c r="AY335" s="240" t="s">
        <v>113</v>
      </c>
    </row>
    <row r="336" s="12" customFormat="1" ht="22.8" customHeight="1">
      <c r="A336" s="12"/>
      <c r="B336" s="183"/>
      <c r="C336" s="184"/>
      <c r="D336" s="185" t="s">
        <v>71</v>
      </c>
      <c r="E336" s="197" t="s">
        <v>488</v>
      </c>
      <c r="F336" s="197" t="s">
        <v>489</v>
      </c>
      <c r="G336" s="184"/>
      <c r="H336" s="184"/>
      <c r="I336" s="187"/>
      <c r="J336" s="198">
        <f>BK336</f>
        <v>0</v>
      </c>
      <c r="K336" s="184"/>
      <c r="L336" s="189"/>
      <c r="M336" s="190"/>
      <c r="N336" s="191"/>
      <c r="O336" s="191"/>
      <c r="P336" s="192">
        <f>SUM(P337:P341)</f>
        <v>0</v>
      </c>
      <c r="Q336" s="191"/>
      <c r="R336" s="192">
        <f>SUM(R337:R341)</f>
        <v>0</v>
      </c>
      <c r="S336" s="191"/>
      <c r="T336" s="193">
        <f>SUM(T337:T341)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94" t="s">
        <v>77</v>
      </c>
      <c r="AT336" s="195" t="s">
        <v>71</v>
      </c>
      <c r="AU336" s="195" t="s">
        <v>77</v>
      </c>
      <c r="AY336" s="194" t="s">
        <v>113</v>
      </c>
      <c r="BK336" s="196">
        <f>SUM(BK337:BK341)</f>
        <v>0</v>
      </c>
    </row>
    <row r="337" s="2" customFormat="1" ht="24.15" customHeight="1">
      <c r="A337" s="39"/>
      <c r="B337" s="40"/>
      <c r="C337" s="199" t="s">
        <v>490</v>
      </c>
      <c r="D337" s="199" t="s">
        <v>115</v>
      </c>
      <c r="E337" s="200" t="s">
        <v>491</v>
      </c>
      <c r="F337" s="201" t="s">
        <v>492</v>
      </c>
      <c r="G337" s="202" t="s">
        <v>118</v>
      </c>
      <c r="H337" s="203">
        <v>17</v>
      </c>
      <c r="I337" s="204"/>
      <c r="J337" s="205">
        <f>ROUND(I337*H337,2)</f>
        <v>0</v>
      </c>
      <c r="K337" s="206"/>
      <c r="L337" s="45"/>
      <c r="M337" s="207" t="s">
        <v>19</v>
      </c>
      <c r="N337" s="208" t="s">
        <v>43</v>
      </c>
      <c r="O337" s="85"/>
      <c r="P337" s="209">
        <f>O337*H337</f>
        <v>0</v>
      </c>
      <c r="Q337" s="209">
        <v>0</v>
      </c>
      <c r="R337" s="209">
        <f>Q337*H337</f>
        <v>0</v>
      </c>
      <c r="S337" s="209">
        <v>0</v>
      </c>
      <c r="T337" s="21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1" t="s">
        <v>119</v>
      </c>
      <c r="AT337" s="211" t="s">
        <v>115</v>
      </c>
      <c r="AU337" s="211" t="s">
        <v>79</v>
      </c>
      <c r="AY337" s="18" t="s">
        <v>113</v>
      </c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s="18" t="s">
        <v>77</v>
      </c>
      <c r="BK337" s="212">
        <f>ROUND(I337*H337,2)</f>
        <v>0</v>
      </c>
      <c r="BL337" s="18" t="s">
        <v>119</v>
      </c>
      <c r="BM337" s="211" t="s">
        <v>493</v>
      </c>
    </row>
    <row r="338" s="2" customFormat="1">
      <c r="A338" s="39"/>
      <c r="B338" s="40"/>
      <c r="C338" s="41"/>
      <c r="D338" s="213" t="s">
        <v>121</v>
      </c>
      <c r="E338" s="41"/>
      <c r="F338" s="214" t="s">
        <v>494</v>
      </c>
      <c r="G338" s="41"/>
      <c r="H338" s="41"/>
      <c r="I338" s="215"/>
      <c r="J338" s="41"/>
      <c r="K338" s="41"/>
      <c r="L338" s="45"/>
      <c r="M338" s="216"/>
      <c r="N338" s="217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121</v>
      </c>
      <c r="AU338" s="18" t="s">
        <v>79</v>
      </c>
    </row>
    <row r="339" s="2" customFormat="1">
      <c r="A339" s="39"/>
      <c r="B339" s="40"/>
      <c r="C339" s="41"/>
      <c r="D339" s="218" t="s">
        <v>123</v>
      </c>
      <c r="E339" s="41"/>
      <c r="F339" s="219" t="s">
        <v>495</v>
      </c>
      <c r="G339" s="41"/>
      <c r="H339" s="41"/>
      <c r="I339" s="215"/>
      <c r="J339" s="41"/>
      <c r="K339" s="41"/>
      <c r="L339" s="45"/>
      <c r="M339" s="216"/>
      <c r="N339" s="217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123</v>
      </c>
      <c r="AU339" s="18" t="s">
        <v>79</v>
      </c>
    </row>
    <row r="340" s="13" customFormat="1">
      <c r="A340" s="13"/>
      <c r="B340" s="220"/>
      <c r="C340" s="221"/>
      <c r="D340" s="213" t="s">
        <v>125</v>
      </c>
      <c r="E340" s="222" t="s">
        <v>19</v>
      </c>
      <c r="F340" s="223" t="s">
        <v>266</v>
      </c>
      <c r="G340" s="221"/>
      <c r="H340" s="222" t="s">
        <v>19</v>
      </c>
      <c r="I340" s="224"/>
      <c r="J340" s="221"/>
      <c r="K340" s="221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125</v>
      </c>
      <c r="AU340" s="229" t="s">
        <v>79</v>
      </c>
      <c r="AV340" s="13" t="s">
        <v>77</v>
      </c>
      <c r="AW340" s="13" t="s">
        <v>33</v>
      </c>
      <c r="AX340" s="13" t="s">
        <v>72</v>
      </c>
      <c r="AY340" s="229" t="s">
        <v>113</v>
      </c>
    </row>
    <row r="341" s="14" customFormat="1">
      <c r="A341" s="14"/>
      <c r="B341" s="230"/>
      <c r="C341" s="231"/>
      <c r="D341" s="213" t="s">
        <v>125</v>
      </c>
      <c r="E341" s="232" t="s">
        <v>19</v>
      </c>
      <c r="F341" s="233" t="s">
        <v>127</v>
      </c>
      <c r="G341" s="231"/>
      <c r="H341" s="234">
        <v>17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125</v>
      </c>
      <c r="AU341" s="240" t="s">
        <v>79</v>
      </c>
      <c r="AV341" s="14" t="s">
        <v>79</v>
      </c>
      <c r="AW341" s="14" t="s">
        <v>33</v>
      </c>
      <c r="AX341" s="14" t="s">
        <v>77</v>
      </c>
      <c r="AY341" s="240" t="s">
        <v>113</v>
      </c>
    </row>
    <row r="342" s="12" customFormat="1" ht="25.92" customHeight="1">
      <c r="A342" s="12"/>
      <c r="B342" s="183"/>
      <c r="C342" s="184"/>
      <c r="D342" s="185" t="s">
        <v>71</v>
      </c>
      <c r="E342" s="186" t="s">
        <v>496</v>
      </c>
      <c r="F342" s="186" t="s">
        <v>497</v>
      </c>
      <c r="G342" s="184"/>
      <c r="H342" s="184"/>
      <c r="I342" s="187"/>
      <c r="J342" s="188">
        <f>BK342</f>
        <v>0</v>
      </c>
      <c r="K342" s="184"/>
      <c r="L342" s="189"/>
      <c r="M342" s="190"/>
      <c r="N342" s="191"/>
      <c r="O342" s="191"/>
      <c r="P342" s="192">
        <f>P343+P357</f>
        <v>0</v>
      </c>
      <c r="Q342" s="191"/>
      <c r="R342" s="192">
        <f>R343+R357</f>
        <v>0</v>
      </c>
      <c r="S342" s="191"/>
      <c r="T342" s="193">
        <f>T343+T357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4" t="s">
        <v>152</v>
      </c>
      <c r="AT342" s="195" t="s">
        <v>71</v>
      </c>
      <c r="AU342" s="195" t="s">
        <v>72</v>
      </c>
      <c r="AY342" s="194" t="s">
        <v>113</v>
      </c>
      <c r="BK342" s="196">
        <f>BK343+BK357</f>
        <v>0</v>
      </c>
    </row>
    <row r="343" s="12" customFormat="1" ht="22.8" customHeight="1">
      <c r="A343" s="12"/>
      <c r="B343" s="183"/>
      <c r="C343" s="184"/>
      <c r="D343" s="185" t="s">
        <v>71</v>
      </c>
      <c r="E343" s="197" t="s">
        <v>498</v>
      </c>
      <c r="F343" s="197" t="s">
        <v>499</v>
      </c>
      <c r="G343" s="184"/>
      <c r="H343" s="184"/>
      <c r="I343" s="187"/>
      <c r="J343" s="198">
        <f>BK343</f>
        <v>0</v>
      </c>
      <c r="K343" s="184"/>
      <c r="L343" s="189"/>
      <c r="M343" s="190"/>
      <c r="N343" s="191"/>
      <c r="O343" s="191"/>
      <c r="P343" s="192">
        <f>SUM(P344:P356)</f>
        <v>0</v>
      </c>
      <c r="Q343" s="191"/>
      <c r="R343" s="192">
        <f>SUM(R344:R356)</f>
        <v>0</v>
      </c>
      <c r="S343" s="191"/>
      <c r="T343" s="193">
        <f>SUM(T344:T356)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94" t="s">
        <v>152</v>
      </c>
      <c r="AT343" s="195" t="s">
        <v>71</v>
      </c>
      <c r="AU343" s="195" t="s">
        <v>77</v>
      </c>
      <c r="AY343" s="194" t="s">
        <v>113</v>
      </c>
      <c r="BK343" s="196">
        <f>SUM(BK344:BK356)</f>
        <v>0</v>
      </c>
    </row>
    <row r="344" s="2" customFormat="1" ht="16.5" customHeight="1">
      <c r="A344" s="39"/>
      <c r="B344" s="40"/>
      <c r="C344" s="199" t="s">
        <v>500</v>
      </c>
      <c r="D344" s="199" t="s">
        <v>115</v>
      </c>
      <c r="E344" s="200" t="s">
        <v>501</v>
      </c>
      <c r="F344" s="201" t="s">
        <v>502</v>
      </c>
      <c r="G344" s="202" t="s">
        <v>503</v>
      </c>
      <c r="H344" s="203">
        <v>1</v>
      </c>
      <c r="I344" s="204"/>
      <c r="J344" s="205">
        <f>ROUND(I344*H344,2)</f>
        <v>0</v>
      </c>
      <c r="K344" s="206"/>
      <c r="L344" s="45"/>
      <c r="M344" s="207" t="s">
        <v>19</v>
      </c>
      <c r="N344" s="208" t="s">
        <v>43</v>
      </c>
      <c r="O344" s="85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1" t="s">
        <v>504</v>
      </c>
      <c r="AT344" s="211" t="s">
        <v>115</v>
      </c>
      <c r="AU344" s="211" t="s">
        <v>79</v>
      </c>
      <c r="AY344" s="18" t="s">
        <v>113</v>
      </c>
      <c r="BE344" s="212">
        <f>IF(N344="základní",J344,0)</f>
        <v>0</v>
      </c>
      <c r="BF344" s="212">
        <f>IF(N344="snížená",J344,0)</f>
        <v>0</v>
      </c>
      <c r="BG344" s="212">
        <f>IF(N344="zákl. přenesená",J344,0)</f>
        <v>0</v>
      </c>
      <c r="BH344" s="212">
        <f>IF(N344="sníž. přenesená",J344,0)</f>
        <v>0</v>
      </c>
      <c r="BI344" s="212">
        <f>IF(N344="nulová",J344,0)</f>
        <v>0</v>
      </c>
      <c r="BJ344" s="18" t="s">
        <v>77</v>
      </c>
      <c r="BK344" s="212">
        <f>ROUND(I344*H344,2)</f>
        <v>0</v>
      </c>
      <c r="BL344" s="18" t="s">
        <v>504</v>
      </c>
      <c r="BM344" s="211" t="s">
        <v>505</v>
      </c>
    </row>
    <row r="345" s="2" customFormat="1">
      <c r="A345" s="39"/>
      <c r="B345" s="40"/>
      <c r="C345" s="41"/>
      <c r="D345" s="213" t="s">
        <v>121</v>
      </c>
      <c r="E345" s="41"/>
      <c r="F345" s="214" t="s">
        <v>502</v>
      </c>
      <c r="G345" s="41"/>
      <c r="H345" s="41"/>
      <c r="I345" s="215"/>
      <c r="J345" s="41"/>
      <c r="K345" s="41"/>
      <c r="L345" s="45"/>
      <c r="M345" s="216"/>
      <c r="N345" s="217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121</v>
      </c>
      <c r="AU345" s="18" t="s">
        <v>79</v>
      </c>
    </row>
    <row r="346" s="2" customFormat="1">
      <c r="A346" s="39"/>
      <c r="B346" s="40"/>
      <c r="C346" s="41"/>
      <c r="D346" s="218" t="s">
        <v>123</v>
      </c>
      <c r="E346" s="41"/>
      <c r="F346" s="219" t="s">
        <v>506</v>
      </c>
      <c r="G346" s="41"/>
      <c r="H346" s="41"/>
      <c r="I346" s="215"/>
      <c r="J346" s="41"/>
      <c r="K346" s="41"/>
      <c r="L346" s="45"/>
      <c r="M346" s="216"/>
      <c r="N346" s="217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123</v>
      </c>
      <c r="AU346" s="18" t="s">
        <v>79</v>
      </c>
    </row>
    <row r="347" s="13" customFormat="1">
      <c r="A347" s="13"/>
      <c r="B347" s="220"/>
      <c r="C347" s="221"/>
      <c r="D347" s="213" t="s">
        <v>125</v>
      </c>
      <c r="E347" s="222" t="s">
        <v>19</v>
      </c>
      <c r="F347" s="223" t="s">
        <v>507</v>
      </c>
      <c r="G347" s="221"/>
      <c r="H347" s="222" t="s">
        <v>19</v>
      </c>
      <c r="I347" s="224"/>
      <c r="J347" s="221"/>
      <c r="K347" s="221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125</v>
      </c>
      <c r="AU347" s="229" t="s">
        <v>79</v>
      </c>
      <c r="AV347" s="13" t="s">
        <v>77</v>
      </c>
      <c r="AW347" s="13" t="s">
        <v>33</v>
      </c>
      <c r="AX347" s="13" t="s">
        <v>72</v>
      </c>
      <c r="AY347" s="229" t="s">
        <v>113</v>
      </c>
    </row>
    <row r="348" s="14" customFormat="1">
      <c r="A348" s="14"/>
      <c r="B348" s="230"/>
      <c r="C348" s="231"/>
      <c r="D348" s="213" t="s">
        <v>125</v>
      </c>
      <c r="E348" s="232" t="s">
        <v>19</v>
      </c>
      <c r="F348" s="233" t="s">
        <v>77</v>
      </c>
      <c r="G348" s="231"/>
      <c r="H348" s="234">
        <v>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125</v>
      </c>
      <c r="AU348" s="240" t="s">
        <v>79</v>
      </c>
      <c r="AV348" s="14" t="s">
        <v>79</v>
      </c>
      <c r="AW348" s="14" t="s">
        <v>33</v>
      </c>
      <c r="AX348" s="14" t="s">
        <v>77</v>
      </c>
      <c r="AY348" s="240" t="s">
        <v>113</v>
      </c>
    </row>
    <row r="349" s="2" customFormat="1" ht="16.5" customHeight="1">
      <c r="A349" s="39"/>
      <c r="B349" s="40"/>
      <c r="C349" s="199" t="s">
        <v>508</v>
      </c>
      <c r="D349" s="199" t="s">
        <v>115</v>
      </c>
      <c r="E349" s="200" t="s">
        <v>509</v>
      </c>
      <c r="F349" s="201" t="s">
        <v>510</v>
      </c>
      <c r="G349" s="202" t="s">
        <v>503</v>
      </c>
      <c r="H349" s="203">
        <v>1</v>
      </c>
      <c r="I349" s="204"/>
      <c r="J349" s="205">
        <f>ROUND(I349*H349,2)</f>
        <v>0</v>
      </c>
      <c r="K349" s="206"/>
      <c r="L349" s="45"/>
      <c r="M349" s="207" t="s">
        <v>19</v>
      </c>
      <c r="N349" s="208" t="s">
        <v>43</v>
      </c>
      <c r="O349" s="85"/>
      <c r="P349" s="209">
        <f>O349*H349</f>
        <v>0</v>
      </c>
      <c r="Q349" s="209">
        <v>0</v>
      </c>
      <c r="R349" s="209">
        <f>Q349*H349</f>
        <v>0</v>
      </c>
      <c r="S349" s="209">
        <v>0</v>
      </c>
      <c r="T349" s="21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1" t="s">
        <v>504</v>
      </c>
      <c r="AT349" s="211" t="s">
        <v>115</v>
      </c>
      <c r="AU349" s="211" t="s">
        <v>79</v>
      </c>
      <c r="AY349" s="18" t="s">
        <v>113</v>
      </c>
      <c r="BE349" s="212">
        <f>IF(N349="základní",J349,0)</f>
        <v>0</v>
      </c>
      <c r="BF349" s="212">
        <f>IF(N349="snížená",J349,0)</f>
        <v>0</v>
      </c>
      <c r="BG349" s="212">
        <f>IF(N349="zákl. přenesená",J349,0)</f>
        <v>0</v>
      </c>
      <c r="BH349" s="212">
        <f>IF(N349="sníž. přenesená",J349,0)</f>
        <v>0</v>
      </c>
      <c r="BI349" s="212">
        <f>IF(N349="nulová",J349,0)</f>
        <v>0</v>
      </c>
      <c r="BJ349" s="18" t="s">
        <v>77</v>
      </c>
      <c r="BK349" s="212">
        <f>ROUND(I349*H349,2)</f>
        <v>0</v>
      </c>
      <c r="BL349" s="18" t="s">
        <v>504</v>
      </c>
      <c r="BM349" s="211" t="s">
        <v>511</v>
      </c>
    </row>
    <row r="350" s="2" customFormat="1">
      <c r="A350" s="39"/>
      <c r="B350" s="40"/>
      <c r="C350" s="41"/>
      <c r="D350" s="213" t="s">
        <v>121</v>
      </c>
      <c r="E350" s="41"/>
      <c r="F350" s="214" t="s">
        <v>510</v>
      </c>
      <c r="G350" s="41"/>
      <c r="H350" s="41"/>
      <c r="I350" s="215"/>
      <c r="J350" s="41"/>
      <c r="K350" s="41"/>
      <c r="L350" s="45"/>
      <c r="M350" s="216"/>
      <c r="N350" s="217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121</v>
      </c>
      <c r="AU350" s="18" t="s">
        <v>79</v>
      </c>
    </row>
    <row r="351" s="2" customFormat="1">
      <c r="A351" s="39"/>
      <c r="B351" s="40"/>
      <c r="C351" s="41"/>
      <c r="D351" s="218" t="s">
        <v>123</v>
      </c>
      <c r="E351" s="41"/>
      <c r="F351" s="219" t="s">
        <v>512</v>
      </c>
      <c r="G351" s="41"/>
      <c r="H351" s="41"/>
      <c r="I351" s="215"/>
      <c r="J351" s="41"/>
      <c r="K351" s="41"/>
      <c r="L351" s="45"/>
      <c r="M351" s="216"/>
      <c r="N351" s="217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123</v>
      </c>
      <c r="AU351" s="18" t="s">
        <v>79</v>
      </c>
    </row>
    <row r="352" s="2" customFormat="1">
      <c r="A352" s="39"/>
      <c r="B352" s="40"/>
      <c r="C352" s="41"/>
      <c r="D352" s="213" t="s">
        <v>513</v>
      </c>
      <c r="E352" s="41"/>
      <c r="F352" s="263" t="s">
        <v>514</v>
      </c>
      <c r="G352" s="41"/>
      <c r="H352" s="41"/>
      <c r="I352" s="215"/>
      <c r="J352" s="41"/>
      <c r="K352" s="41"/>
      <c r="L352" s="45"/>
      <c r="M352" s="216"/>
      <c r="N352" s="217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513</v>
      </c>
      <c r="AU352" s="18" t="s">
        <v>79</v>
      </c>
    </row>
    <row r="353" s="2" customFormat="1" ht="16.5" customHeight="1">
      <c r="A353" s="39"/>
      <c r="B353" s="40"/>
      <c r="C353" s="199" t="s">
        <v>515</v>
      </c>
      <c r="D353" s="199" t="s">
        <v>115</v>
      </c>
      <c r="E353" s="200" t="s">
        <v>516</v>
      </c>
      <c r="F353" s="201" t="s">
        <v>517</v>
      </c>
      <c r="G353" s="202" t="s">
        <v>503</v>
      </c>
      <c r="H353" s="203">
        <v>1</v>
      </c>
      <c r="I353" s="204"/>
      <c r="J353" s="205">
        <f>ROUND(I353*H353,2)</f>
        <v>0</v>
      </c>
      <c r="K353" s="206"/>
      <c r="L353" s="45"/>
      <c r="M353" s="207" t="s">
        <v>19</v>
      </c>
      <c r="N353" s="208" t="s">
        <v>43</v>
      </c>
      <c r="O353" s="85"/>
      <c r="P353" s="209">
        <f>O353*H353</f>
        <v>0</v>
      </c>
      <c r="Q353" s="209">
        <v>0</v>
      </c>
      <c r="R353" s="209">
        <f>Q353*H353</f>
        <v>0</v>
      </c>
      <c r="S353" s="209">
        <v>0</v>
      </c>
      <c r="T353" s="21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1" t="s">
        <v>504</v>
      </c>
      <c r="AT353" s="211" t="s">
        <v>115</v>
      </c>
      <c r="AU353" s="211" t="s">
        <v>79</v>
      </c>
      <c r="AY353" s="18" t="s">
        <v>113</v>
      </c>
      <c r="BE353" s="212">
        <f>IF(N353="základní",J353,0)</f>
        <v>0</v>
      </c>
      <c r="BF353" s="212">
        <f>IF(N353="snížená",J353,0)</f>
        <v>0</v>
      </c>
      <c r="BG353" s="212">
        <f>IF(N353="zákl. přenesená",J353,0)</f>
        <v>0</v>
      </c>
      <c r="BH353" s="212">
        <f>IF(N353="sníž. přenesená",J353,0)</f>
        <v>0</v>
      </c>
      <c r="BI353" s="212">
        <f>IF(N353="nulová",J353,0)</f>
        <v>0</v>
      </c>
      <c r="BJ353" s="18" t="s">
        <v>77</v>
      </c>
      <c r="BK353" s="212">
        <f>ROUND(I353*H353,2)</f>
        <v>0</v>
      </c>
      <c r="BL353" s="18" t="s">
        <v>504</v>
      </c>
      <c r="BM353" s="211" t="s">
        <v>518</v>
      </c>
    </row>
    <row r="354" s="2" customFormat="1">
      <c r="A354" s="39"/>
      <c r="B354" s="40"/>
      <c r="C354" s="41"/>
      <c r="D354" s="213" t="s">
        <v>121</v>
      </c>
      <c r="E354" s="41"/>
      <c r="F354" s="214" t="s">
        <v>517</v>
      </c>
      <c r="G354" s="41"/>
      <c r="H354" s="41"/>
      <c r="I354" s="215"/>
      <c r="J354" s="41"/>
      <c r="K354" s="41"/>
      <c r="L354" s="45"/>
      <c r="M354" s="216"/>
      <c r="N354" s="217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121</v>
      </c>
      <c r="AU354" s="18" t="s">
        <v>79</v>
      </c>
    </row>
    <row r="355" s="2" customFormat="1">
      <c r="A355" s="39"/>
      <c r="B355" s="40"/>
      <c r="C355" s="41"/>
      <c r="D355" s="218" t="s">
        <v>123</v>
      </c>
      <c r="E355" s="41"/>
      <c r="F355" s="219" t="s">
        <v>519</v>
      </c>
      <c r="G355" s="41"/>
      <c r="H355" s="41"/>
      <c r="I355" s="215"/>
      <c r="J355" s="41"/>
      <c r="K355" s="41"/>
      <c r="L355" s="45"/>
      <c r="M355" s="216"/>
      <c r="N355" s="217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123</v>
      </c>
      <c r="AU355" s="18" t="s">
        <v>79</v>
      </c>
    </row>
    <row r="356" s="2" customFormat="1">
      <c r="A356" s="39"/>
      <c r="B356" s="40"/>
      <c r="C356" s="41"/>
      <c r="D356" s="213" t="s">
        <v>513</v>
      </c>
      <c r="E356" s="41"/>
      <c r="F356" s="263" t="s">
        <v>520</v>
      </c>
      <c r="G356" s="41"/>
      <c r="H356" s="41"/>
      <c r="I356" s="215"/>
      <c r="J356" s="41"/>
      <c r="K356" s="41"/>
      <c r="L356" s="45"/>
      <c r="M356" s="216"/>
      <c r="N356" s="217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513</v>
      </c>
      <c r="AU356" s="18" t="s">
        <v>79</v>
      </c>
    </row>
    <row r="357" s="12" customFormat="1" ht="22.8" customHeight="1">
      <c r="A357" s="12"/>
      <c r="B357" s="183"/>
      <c r="C357" s="184"/>
      <c r="D357" s="185" t="s">
        <v>71</v>
      </c>
      <c r="E357" s="197" t="s">
        <v>521</v>
      </c>
      <c r="F357" s="197" t="s">
        <v>522</v>
      </c>
      <c r="G357" s="184"/>
      <c r="H357" s="184"/>
      <c r="I357" s="187"/>
      <c r="J357" s="198">
        <f>BK357</f>
        <v>0</v>
      </c>
      <c r="K357" s="184"/>
      <c r="L357" s="189"/>
      <c r="M357" s="190"/>
      <c r="N357" s="191"/>
      <c r="O357" s="191"/>
      <c r="P357" s="192">
        <f>SUM(P358:P362)</f>
        <v>0</v>
      </c>
      <c r="Q357" s="191"/>
      <c r="R357" s="192">
        <f>SUM(R358:R362)</f>
        <v>0</v>
      </c>
      <c r="S357" s="191"/>
      <c r="T357" s="193">
        <f>SUM(T358:T362)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4" t="s">
        <v>152</v>
      </c>
      <c r="AT357" s="195" t="s">
        <v>71</v>
      </c>
      <c r="AU357" s="195" t="s">
        <v>77</v>
      </c>
      <c r="AY357" s="194" t="s">
        <v>113</v>
      </c>
      <c r="BK357" s="196">
        <f>SUM(BK358:BK362)</f>
        <v>0</v>
      </c>
    </row>
    <row r="358" s="2" customFormat="1" ht="21.75" customHeight="1">
      <c r="A358" s="39"/>
      <c r="B358" s="40"/>
      <c r="C358" s="199" t="s">
        <v>523</v>
      </c>
      <c r="D358" s="199" t="s">
        <v>115</v>
      </c>
      <c r="E358" s="200" t="s">
        <v>524</v>
      </c>
      <c r="F358" s="201" t="s">
        <v>525</v>
      </c>
      <c r="G358" s="202" t="s">
        <v>503</v>
      </c>
      <c r="H358" s="203">
        <v>1</v>
      </c>
      <c r="I358" s="204"/>
      <c r="J358" s="205">
        <f>ROUND(I358*H358,2)</f>
        <v>0</v>
      </c>
      <c r="K358" s="206"/>
      <c r="L358" s="45"/>
      <c r="M358" s="207" t="s">
        <v>19</v>
      </c>
      <c r="N358" s="208" t="s">
        <v>43</v>
      </c>
      <c r="O358" s="85"/>
      <c r="P358" s="209">
        <f>O358*H358</f>
        <v>0</v>
      </c>
      <c r="Q358" s="209">
        <v>0</v>
      </c>
      <c r="R358" s="209">
        <f>Q358*H358</f>
        <v>0</v>
      </c>
      <c r="S358" s="209">
        <v>0</v>
      </c>
      <c r="T358" s="21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1" t="s">
        <v>504</v>
      </c>
      <c r="AT358" s="211" t="s">
        <v>115</v>
      </c>
      <c r="AU358" s="211" t="s">
        <v>79</v>
      </c>
      <c r="AY358" s="18" t="s">
        <v>113</v>
      </c>
      <c r="BE358" s="212">
        <f>IF(N358="základní",J358,0)</f>
        <v>0</v>
      </c>
      <c r="BF358" s="212">
        <f>IF(N358="snížená",J358,0)</f>
        <v>0</v>
      </c>
      <c r="BG358" s="212">
        <f>IF(N358="zákl. přenesená",J358,0)</f>
        <v>0</v>
      </c>
      <c r="BH358" s="212">
        <f>IF(N358="sníž. přenesená",J358,0)</f>
        <v>0</v>
      </c>
      <c r="BI358" s="212">
        <f>IF(N358="nulová",J358,0)</f>
        <v>0</v>
      </c>
      <c r="BJ358" s="18" t="s">
        <v>77</v>
      </c>
      <c r="BK358" s="212">
        <f>ROUND(I358*H358,2)</f>
        <v>0</v>
      </c>
      <c r="BL358" s="18" t="s">
        <v>504</v>
      </c>
      <c r="BM358" s="211" t="s">
        <v>526</v>
      </c>
    </row>
    <row r="359" s="2" customFormat="1">
      <c r="A359" s="39"/>
      <c r="B359" s="40"/>
      <c r="C359" s="41"/>
      <c r="D359" s="213" t="s">
        <v>121</v>
      </c>
      <c r="E359" s="41"/>
      <c r="F359" s="214" t="s">
        <v>525</v>
      </c>
      <c r="G359" s="41"/>
      <c r="H359" s="41"/>
      <c r="I359" s="215"/>
      <c r="J359" s="41"/>
      <c r="K359" s="41"/>
      <c r="L359" s="45"/>
      <c r="M359" s="216"/>
      <c r="N359" s="217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121</v>
      </c>
      <c r="AU359" s="18" t="s">
        <v>79</v>
      </c>
    </row>
    <row r="360" s="2" customFormat="1">
      <c r="A360" s="39"/>
      <c r="B360" s="40"/>
      <c r="C360" s="41"/>
      <c r="D360" s="218" t="s">
        <v>123</v>
      </c>
      <c r="E360" s="41"/>
      <c r="F360" s="219" t="s">
        <v>527</v>
      </c>
      <c r="G360" s="41"/>
      <c r="H360" s="41"/>
      <c r="I360" s="215"/>
      <c r="J360" s="41"/>
      <c r="K360" s="41"/>
      <c r="L360" s="45"/>
      <c r="M360" s="216"/>
      <c r="N360" s="217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123</v>
      </c>
      <c r="AU360" s="18" t="s">
        <v>79</v>
      </c>
    </row>
    <row r="361" s="13" customFormat="1">
      <c r="A361" s="13"/>
      <c r="B361" s="220"/>
      <c r="C361" s="221"/>
      <c r="D361" s="213" t="s">
        <v>125</v>
      </c>
      <c r="E361" s="222" t="s">
        <v>19</v>
      </c>
      <c r="F361" s="223" t="s">
        <v>528</v>
      </c>
      <c r="G361" s="221"/>
      <c r="H361" s="222" t="s">
        <v>19</v>
      </c>
      <c r="I361" s="224"/>
      <c r="J361" s="221"/>
      <c r="K361" s="221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125</v>
      </c>
      <c r="AU361" s="229" t="s">
        <v>79</v>
      </c>
      <c r="AV361" s="13" t="s">
        <v>77</v>
      </c>
      <c r="AW361" s="13" t="s">
        <v>33</v>
      </c>
      <c r="AX361" s="13" t="s">
        <v>72</v>
      </c>
      <c r="AY361" s="229" t="s">
        <v>113</v>
      </c>
    </row>
    <row r="362" s="14" customFormat="1">
      <c r="A362" s="14"/>
      <c r="B362" s="230"/>
      <c r="C362" s="231"/>
      <c r="D362" s="213" t="s">
        <v>125</v>
      </c>
      <c r="E362" s="232" t="s">
        <v>19</v>
      </c>
      <c r="F362" s="233" t="s">
        <v>77</v>
      </c>
      <c r="G362" s="231"/>
      <c r="H362" s="234">
        <v>1</v>
      </c>
      <c r="I362" s="235"/>
      <c r="J362" s="231"/>
      <c r="K362" s="231"/>
      <c r="L362" s="236"/>
      <c r="M362" s="264"/>
      <c r="N362" s="265"/>
      <c r="O362" s="265"/>
      <c r="P362" s="265"/>
      <c r="Q362" s="265"/>
      <c r="R362" s="265"/>
      <c r="S362" s="265"/>
      <c r="T362" s="26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125</v>
      </c>
      <c r="AU362" s="240" t="s">
        <v>79</v>
      </c>
      <c r="AV362" s="14" t="s">
        <v>79</v>
      </c>
      <c r="AW362" s="14" t="s">
        <v>33</v>
      </c>
      <c r="AX362" s="14" t="s">
        <v>77</v>
      </c>
      <c r="AY362" s="240" t="s">
        <v>113</v>
      </c>
    </row>
    <row r="363" s="2" customFormat="1" ht="6.96" customHeight="1">
      <c r="A363" s="39"/>
      <c r="B363" s="60"/>
      <c r="C363" s="61"/>
      <c r="D363" s="61"/>
      <c r="E363" s="61"/>
      <c r="F363" s="61"/>
      <c r="G363" s="61"/>
      <c r="H363" s="61"/>
      <c r="I363" s="61"/>
      <c r="J363" s="61"/>
      <c r="K363" s="61"/>
      <c r="L363" s="45"/>
      <c r="M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</sheetData>
  <sheetProtection sheet="1" autoFilter="0" formatColumns="0" formatRows="0" objects="1" scenarios="1" spinCount="100000" saltValue="VDF5jhLdPrMxa5s5offVNk+AkHHRZkxTs8cULd1fotESON+KvCdOwL8k3bGGvr1NIS1S8+6L0seyaNishbW5Mw==" hashValue="T2n7JqRMKMUFkU4ajBjyJXnrMMNBVBa4OxmZTRfjn+oqn5InQ+lV5E/ZqUPIQpxc3DWezRI/PPvPLf0GnkMkzQ==" algorithmName="SHA-512" password="CC35"/>
  <autoFilter ref="C85:K362"/>
  <mergeCells count="6">
    <mergeCell ref="E7:H7"/>
    <mergeCell ref="E16:H16"/>
    <mergeCell ref="E25:H25"/>
    <mergeCell ref="E46:H46"/>
    <mergeCell ref="E78:H78"/>
    <mergeCell ref="L2:V2"/>
  </mergeCells>
  <hyperlinks>
    <hyperlink ref="F91" r:id="rId1" display="https://podminky.urs.cz/item/CS_URS_2022_01/113106071"/>
    <hyperlink ref="F99" r:id="rId2" display="https://podminky.urs.cz/item/CS_URS_2022_01/113107423"/>
    <hyperlink ref="F107" r:id="rId3" display="https://podminky.urs.cz/item/CS_URS_2022_01/113107437"/>
    <hyperlink ref="F115" r:id="rId4" display="https://podminky.urs.cz/item/CS_URS_2022_02/121151113"/>
    <hyperlink ref="F119" r:id="rId5" display="https://podminky.urs.cz/item/CS_URS_2022_01/131213131"/>
    <hyperlink ref="F124" r:id="rId6" display="https://podminky.urs.cz/item/CS_URS_2022_01/131251121"/>
    <hyperlink ref="F129" r:id="rId7" display="https://podminky.urs.cz/item/CS_URS_2022_01/132251104"/>
    <hyperlink ref="F139" r:id="rId8" display="https://podminky.urs.cz/item/CS_URS_2022_01/162751117"/>
    <hyperlink ref="F149" r:id="rId9" display="https://podminky.urs.cz/item/CS_URS_2022_01/174101101"/>
    <hyperlink ref="F161" r:id="rId10" display="https://podminky.urs.cz/item/CS_URS_2022_01/175151101"/>
    <hyperlink ref="F176" r:id="rId11" display="https://podminky.urs.cz/item/CS_URS_2022_02/181351103"/>
    <hyperlink ref="F179" r:id="rId12" display="https://podminky.urs.cz/item/CS_URS_2021_01/181911102"/>
    <hyperlink ref="F185" r:id="rId13" display="https://podminky.urs.cz/item/CS_URS_2022_01/451572111"/>
    <hyperlink ref="F197" r:id="rId14" display="https://podminky.urs.cz/item/CS_URS_2022_01/564871011"/>
    <hyperlink ref="F202" r:id="rId15" display="https://podminky.urs.cz/item/CS_URS_2022_01/567122114"/>
    <hyperlink ref="F207" r:id="rId16" display="https://podminky.urs.cz/item/CS_URS_2022_01/596212213"/>
    <hyperlink ref="F216" r:id="rId17" display="https://podminky.urs.cz/item/CS_URS_2022_01/850265921"/>
    <hyperlink ref="F222" r:id="rId18" display="https://podminky.urs.cz/item/CS_URS_2022_01/871161211"/>
    <hyperlink ref="F233" r:id="rId19" display="https://podminky.urs.cz/item/CS_URS_2022_01/871171211"/>
    <hyperlink ref="F239" r:id="rId20" display="https://podminky.urs.cz/item/CS_URS_2022_01/877171101"/>
    <hyperlink ref="F246" r:id="rId21" display="https://podminky.urs.cz/item/CS_URS_2022_01/879181111"/>
    <hyperlink ref="F249" r:id="rId22" display="https://podminky.urs.cz/item/CS_URS_2022_01/891162211"/>
    <hyperlink ref="F257" r:id="rId23" display="https://podminky.urs.cz/item/CS_URS_2022_01/891211321"/>
    <hyperlink ref="F262" r:id="rId24" display="https://podminky.urs.cz/item/CS_URS_2022_01/891379111"/>
    <hyperlink ref="F267" r:id="rId25" display="https://podminky.urs.cz/item/CS_URS_2022_01/892241111"/>
    <hyperlink ref="F270" r:id="rId26" display="https://podminky.urs.cz/item/CS_URS_2022_01/892273122"/>
    <hyperlink ref="F273" r:id="rId27" display="https://podminky.urs.cz/item/CS_URS_2022_01/893811262"/>
    <hyperlink ref="F278" r:id="rId28" display="https://podminky.urs.cz/item/CS_URS_2022_01/894411311"/>
    <hyperlink ref="F283" r:id="rId29" display="https://podminky.urs.cz/item/CS_URS_2022_01/899401111"/>
    <hyperlink ref="F294" r:id="rId30" display="https://podminky.urs.cz/item/CS_URS_2022_01/899713111"/>
    <hyperlink ref="F297" r:id="rId31" display="https://podminky.urs.cz/item/CS_URS_2022_01/899721111"/>
    <hyperlink ref="F300" r:id="rId32" display="https://podminky.urs.cz/item/CS_URS_2022_01/899722112"/>
    <hyperlink ref="F304" r:id="rId33" display="https://podminky.urs.cz/item/CS_URS_2022_01/998276101"/>
    <hyperlink ref="F309" r:id="rId34" display="https://podminky.urs.cz/item/CS_URS_2022_01/722219191"/>
    <hyperlink ref="F315" r:id="rId35" display="https://podminky.urs.cz/item/CS_URS_2022_01/997221561"/>
    <hyperlink ref="F318" r:id="rId36" display="https://podminky.urs.cz/item/CS_URS_2022_01/997221569"/>
    <hyperlink ref="F323" r:id="rId37" display="https://podminky.urs.cz/item/CS_URS_2022_01/997221861"/>
    <hyperlink ref="F328" r:id="rId38" display="https://podminky.urs.cz/item/CS_URS_2022_01/997221862"/>
    <hyperlink ref="F333" r:id="rId39" display="https://podminky.urs.cz/item/CS_URS_2022_01/997221873"/>
    <hyperlink ref="F339" r:id="rId40" display="https://podminky.urs.cz/item/CS_URS_2022_01/979054451"/>
    <hyperlink ref="F346" r:id="rId41" display="https://podminky.urs.cz/item/CS_URS_2022_01/012203000"/>
    <hyperlink ref="F351" r:id="rId42" display="https://podminky.urs.cz/item/CS_URS_2022_02/012303000"/>
    <hyperlink ref="F355" r:id="rId43" display="https://podminky.urs.cz/item/CS_URS_2022_02/013254000"/>
    <hyperlink ref="F360" r:id="rId44" display="https://podminky.urs.cz/item/CS_URS_2022_01/076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529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530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531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532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533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534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535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536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537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538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539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76</v>
      </c>
      <c r="F18" s="278" t="s">
        <v>540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541</v>
      </c>
      <c r="F19" s="278" t="s">
        <v>542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543</v>
      </c>
      <c r="F20" s="278" t="s">
        <v>544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545</v>
      </c>
      <c r="F21" s="278" t="s">
        <v>546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547</v>
      </c>
      <c r="F22" s="278" t="s">
        <v>548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549</v>
      </c>
      <c r="F23" s="278" t="s">
        <v>550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551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552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553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554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555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556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557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558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559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99</v>
      </c>
      <c r="F36" s="278"/>
      <c r="G36" s="278" t="s">
        <v>560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561</v>
      </c>
      <c r="F37" s="278"/>
      <c r="G37" s="278" t="s">
        <v>562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53</v>
      </c>
      <c r="F38" s="278"/>
      <c r="G38" s="278" t="s">
        <v>563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54</v>
      </c>
      <c r="F39" s="278"/>
      <c r="G39" s="278" t="s">
        <v>564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100</v>
      </c>
      <c r="F40" s="278"/>
      <c r="G40" s="278" t="s">
        <v>565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101</v>
      </c>
      <c r="F41" s="278"/>
      <c r="G41" s="278" t="s">
        <v>566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567</v>
      </c>
      <c r="F42" s="278"/>
      <c r="G42" s="278" t="s">
        <v>568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569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570</v>
      </c>
      <c r="F44" s="278"/>
      <c r="G44" s="278" t="s">
        <v>571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103</v>
      </c>
      <c r="F45" s="278"/>
      <c r="G45" s="278" t="s">
        <v>572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573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574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575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576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577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578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579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580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581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582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583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584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585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586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587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588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589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590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591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592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593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594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595</v>
      </c>
      <c r="D76" s="296"/>
      <c r="E76" s="296"/>
      <c r="F76" s="296" t="s">
        <v>596</v>
      </c>
      <c r="G76" s="297"/>
      <c r="H76" s="296" t="s">
        <v>54</v>
      </c>
      <c r="I76" s="296" t="s">
        <v>57</v>
      </c>
      <c r="J76" s="296" t="s">
        <v>597</v>
      </c>
      <c r="K76" s="295"/>
    </row>
    <row r="77" s="1" customFormat="1" ht="17.25" customHeight="1">
      <c r="B77" s="293"/>
      <c r="C77" s="298" t="s">
        <v>598</v>
      </c>
      <c r="D77" s="298"/>
      <c r="E77" s="298"/>
      <c r="F77" s="299" t="s">
        <v>599</v>
      </c>
      <c r="G77" s="300"/>
      <c r="H77" s="298"/>
      <c r="I77" s="298"/>
      <c r="J77" s="298" t="s">
        <v>600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53</v>
      </c>
      <c r="D79" s="303"/>
      <c r="E79" s="303"/>
      <c r="F79" s="304" t="s">
        <v>601</v>
      </c>
      <c r="G79" s="305"/>
      <c r="H79" s="281" t="s">
        <v>602</v>
      </c>
      <c r="I79" s="281" t="s">
        <v>603</v>
      </c>
      <c r="J79" s="281">
        <v>20</v>
      </c>
      <c r="K79" s="295"/>
    </row>
    <row r="80" s="1" customFormat="1" ht="15" customHeight="1">
      <c r="B80" s="293"/>
      <c r="C80" s="281" t="s">
        <v>604</v>
      </c>
      <c r="D80" s="281"/>
      <c r="E80" s="281"/>
      <c r="F80" s="304" t="s">
        <v>601</v>
      </c>
      <c r="G80" s="305"/>
      <c r="H80" s="281" t="s">
        <v>605</v>
      </c>
      <c r="I80" s="281" t="s">
        <v>603</v>
      </c>
      <c r="J80" s="281">
        <v>120</v>
      </c>
      <c r="K80" s="295"/>
    </row>
    <row r="81" s="1" customFormat="1" ht="15" customHeight="1">
      <c r="B81" s="306"/>
      <c r="C81" s="281" t="s">
        <v>606</v>
      </c>
      <c r="D81" s="281"/>
      <c r="E81" s="281"/>
      <c r="F81" s="304" t="s">
        <v>607</v>
      </c>
      <c r="G81" s="305"/>
      <c r="H81" s="281" t="s">
        <v>608</v>
      </c>
      <c r="I81" s="281" t="s">
        <v>603</v>
      </c>
      <c r="J81" s="281">
        <v>50</v>
      </c>
      <c r="K81" s="295"/>
    </row>
    <row r="82" s="1" customFormat="1" ht="15" customHeight="1">
      <c r="B82" s="306"/>
      <c r="C82" s="281" t="s">
        <v>609</v>
      </c>
      <c r="D82" s="281"/>
      <c r="E82" s="281"/>
      <c r="F82" s="304" t="s">
        <v>601</v>
      </c>
      <c r="G82" s="305"/>
      <c r="H82" s="281" t="s">
        <v>610</v>
      </c>
      <c r="I82" s="281" t="s">
        <v>611</v>
      </c>
      <c r="J82" s="281"/>
      <c r="K82" s="295"/>
    </row>
    <row r="83" s="1" customFormat="1" ht="15" customHeight="1">
      <c r="B83" s="306"/>
      <c r="C83" s="307" t="s">
        <v>612</v>
      </c>
      <c r="D83" s="307"/>
      <c r="E83" s="307"/>
      <c r="F83" s="308" t="s">
        <v>607</v>
      </c>
      <c r="G83" s="307"/>
      <c r="H83" s="307" t="s">
        <v>613</v>
      </c>
      <c r="I83" s="307" t="s">
        <v>603</v>
      </c>
      <c r="J83" s="307">
        <v>15</v>
      </c>
      <c r="K83" s="295"/>
    </row>
    <row r="84" s="1" customFormat="1" ht="15" customHeight="1">
      <c r="B84" s="306"/>
      <c r="C84" s="307" t="s">
        <v>614</v>
      </c>
      <c r="D84" s="307"/>
      <c r="E84" s="307"/>
      <c r="F84" s="308" t="s">
        <v>607</v>
      </c>
      <c r="G84" s="307"/>
      <c r="H84" s="307" t="s">
        <v>615</v>
      </c>
      <c r="I84" s="307" t="s">
        <v>603</v>
      </c>
      <c r="J84" s="307">
        <v>15</v>
      </c>
      <c r="K84" s="295"/>
    </row>
    <row r="85" s="1" customFormat="1" ht="15" customHeight="1">
      <c r="B85" s="306"/>
      <c r="C85" s="307" t="s">
        <v>616</v>
      </c>
      <c r="D85" s="307"/>
      <c r="E85" s="307"/>
      <c r="F85" s="308" t="s">
        <v>607</v>
      </c>
      <c r="G85" s="307"/>
      <c r="H85" s="307" t="s">
        <v>617</v>
      </c>
      <c r="I85" s="307" t="s">
        <v>603</v>
      </c>
      <c r="J85" s="307">
        <v>20</v>
      </c>
      <c r="K85" s="295"/>
    </row>
    <row r="86" s="1" customFormat="1" ht="15" customHeight="1">
      <c r="B86" s="306"/>
      <c r="C86" s="307" t="s">
        <v>618</v>
      </c>
      <c r="D86" s="307"/>
      <c r="E86" s="307"/>
      <c r="F86" s="308" t="s">
        <v>607</v>
      </c>
      <c r="G86" s="307"/>
      <c r="H86" s="307" t="s">
        <v>619</v>
      </c>
      <c r="I86" s="307" t="s">
        <v>603</v>
      </c>
      <c r="J86" s="307">
        <v>20</v>
      </c>
      <c r="K86" s="295"/>
    </row>
    <row r="87" s="1" customFormat="1" ht="15" customHeight="1">
      <c r="B87" s="306"/>
      <c r="C87" s="281" t="s">
        <v>620</v>
      </c>
      <c r="D87" s="281"/>
      <c r="E87" s="281"/>
      <c r="F87" s="304" t="s">
        <v>607</v>
      </c>
      <c r="G87" s="305"/>
      <c r="H87" s="281" t="s">
        <v>621</v>
      </c>
      <c r="I87" s="281" t="s">
        <v>603</v>
      </c>
      <c r="J87" s="281">
        <v>50</v>
      </c>
      <c r="K87" s="295"/>
    </row>
    <row r="88" s="1" customFormat="1" ht="15" customHeight="1">
      <c r="B88" s="306"/>
      <c r="C88" s="281" t="s">
        <v>622</v>
      </c>
      <c r="D88" s="281"/>
      <c r="E88" s="281"/>
      <c r="F88" s="304" t="s">
        <v>607</v>
      </c>
      <c r="G88" s="305"/>
      <c r="H88" s="281" t="s">
        <v>623</v>
      </c>
      <c r="I88" s="281" t="s">
        <v>603</v>
      </c>
      <c r="J88" s="281">
        <v>20</v>
      </c>
      <c r="K88" s="295"/>
    </row>
    <row r="89" s="1" customFormat="1" ht="15" customHeight="1">
      <c r="B89" s="306"/>
      <c r="C89" s="281" t="s">
        <v>624</v>
      </c>
      <c r="D89" s="281"/>
      <c r="E89" s="281"/>
      <c r="F89" s="304" t="s">
        <v>607</v>
      </c>
      <c r="G89" s="305"/>
      <c r="H89" s="281" t="s">
        <v>625</v>
      </c>
      <c r="I89" s="281" t="s">
        <v>603</v>
      </c>
      <c r="J89" s="281">
        <v>20</v>
      </c>
      <c r="K89" s="295"/>
    </row>
    <row r="90" s="1" customFormat="1" ht="15" customHeight="1">
      <c r="B90" s="306"/>
      <c r="C90" s="281" t="s">
        <v>626</v>
      </c>
      <c r="D90" s="281"/>
      <c r="E90" s="281"/>
      <c r="F90" s="304" t="s">
        <v>607</v>
      </c>
      <c r="G90" s="305"/>
      <c r="H90" s="281" t="s">
        <v>627</v>
      </c>
      <c r="I90" s="281" t="s">
        <v>603</v>
      </c>
      <c r="J90" s="281">
        <v>50</v>
      </c>
      <c r="K90" s="295"/>
    </row>
    <row r="91" s="1" customFormat="1" ht="15" customHeight="1">
      <c r="B91" s="306"/>
      <c r="C91" s="281" t="s">
        <v>628</v>
      </c>
      <c r="D91" s="281"/>
      <c r="E91" s="281"/>
      <c r="F91" s="304" t="s">
        <v>607</v>
      </c>
      <c r="G91" s="305"/>
      <c r="H91" s="281" t="s">
        <v>628</v>
      </c>
      <c r="I91" s="281" t="s">
        <v>603</v>
      </c>
      <c r="J91" s="281">
        <v>50</v>
      </c>
      <c r="K91" s="295"/>
    </row>
    <row r="92" s="1" customFormat="1" ht="15" customHeight="1">
      <c r="B92" s="306"/>
      <c r="C92" s="281" t="s">
        <v>629</v>
      </c>
      <c r="D92" s="281"/>
      <c r="E92" s="281"/>
      <c r="F92" s="304" t="s">
        <v>607</v>
      </c>
      <c r="G92" s="305"/>
      <c r="H92" s="281" t="s">
        <v>630</v>
      </c>
      <c r="I92" s="281" t="s">
        <v>603</v>
      </c>
      <c r="J92" s="281">
        <v>255</v>
      </c>
      <c r="K92" s="295"/>
    </row>
    <row r="93" s="1" customFormat="1" ht="15" customHeight="1">
      <c r="B93" s="306"/>
      <c r="C93" s="281" t="s">
        <v>631</v>
      </c>
      <c r="D93" s="281"/>
      <c r="E93" s="281"/>
      <c r="F93" s="304" t="s">
        <v>601</v>
      </c>
      <c r="G93" s="305"/>
      <c r="H93" s="281" t="s">
        <v>632</v>
      </c>
      <c r="I93" s="281" t="s">
        <v>633</v>
      </c>
      <c r="J93" s="281"/>
      <c r="K93" s="295"/>
    </row>
    <row r="94" s="1" customFormat="1" ht="15" customHeight="1">
      <c r="B94" s="306"/>
      <c r="C94" s="281" t="s">
        <v>634</v>
      </c>
      <c r="D94" s="281"/>
      <c r="E94" s="281"/>
      <c r="F94" s="304" t="s">
        <v>601</v>
      </c>
      <c r="G94" s="305"/>
      <c r="H94" s="281" t="s">
        <v>635</v>
      </c>
      <c r="I94" s="281" t="s">
        <v>636</v>
      </c>
      <c r="J94" s="281"/>
      <c r="K94" s="295"/>
    </row>
    <row r="95" s="1" customFormat="1" ht="15" customHeight="1">
      <c r="B95" s="306"/>
      <c r="C95" s="281" t="s">
        <v>637</v>
      </c>
      <c r="D95" s="281"/>
      <c r="E95" s="281"/>
      <c r="F95" s="304" t="s">
        <v>601</v>
      </c>
      <c r="G95" s="305"/>
      <c r="H95" s="281" t="s">
        <v>637</v>
      </c>
      <c r="I95" s="281" t="s">
        <v>636</v>
      </c>
      <c r="J95" s="281"/>
      <c r="K95" s="295"/>
    </row>
    <row r="96" s="1" customFormat="1" ht="15" customHeight="1">
      <c r="B96" s="306"/>
      <c r="C96" s="281" t="s">
        <v>38</v>
      </c>
      <c r="D96" s="281"/>
      <c r="E96" s="281"/>
      <c r="F96" s="304" t="s">
        <v>601</v>
      </c>
      <c r="G96" s="305"/>
      <c r="H96" s="281" t="s">
        <v>638</v>
      </c>
      <c r="I96" s="281" t="s">
        <v>636</v>
      </c>
      <c r="J96" s="281"/>
      <c r="K96" s="295"/>
    </row>
    <row r="97" s="1" customFormat="1" ht="15" customHeight="1">
      <c r="B97" s="306"/>
      <c r="C97" s="281" t="s">
        <v>48</v>
      </c>
      <c r="D97" s="281"/>
      <c r="E97" s="281"/>
      <c r="F97" s="304" t="s">
        <v>601</v>
      </c>
      <c r="G97" s="305"/>
      <c r="H97" s="281" t="s">
        <v>639</v>
      </c>
      <c r="I97" s="281" t="s">
        <v>636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640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595</v>
      </c>
      <c r="D103" s="296"/>
      <c r="E103" s="296"/>
      <c r="F103" s="296" t="s">
        <v>596</v>
      </c>
      <c r="G103" s="297"/>
      <c r="H103" s="296" t="s">
        <v>54</v>
      </c>
      <c r="I103" s="296" t="s">
        <v>57</v>
      </c>
      <c r="J103" s="296" t="s">
        <v>597</v>
      </c>
      <c r="K103" s="295"/>
    </row>
    <row r="104" s="1" customFormat="1" ht="17.25" customHeight="1">
      <c r="B104" s="293"/>
      <c r="C104" s="298" t="s">
        <v>598</v>
      </c>
      <c r="D104" s="298"/>
      <c r="E104" s="298"/>
      <c r="F104" s="299" t="s">
        <v>599</v>
      </c>
      <c r="G104" s="300"/>
      <c r="H104" s="298"/>
      <c r="I104" s="298"/>
      <c r="J104" s="298" t="s">
        <v>600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53</v>
      </c>
      <c r="D106" s="303"/>
      <c r="E106" s="303"/>
      <c r="F106" s="304" t="s">
        <v>601</v>
      </c>
      <c r="G106" s="281"/>
      <c r="H106" s="281" t="s">
        <v>641</v>
      </c>
      <c r="I106" s="281" t="s">
        <v>603</v>
      </c>
      <c r="J106" s="281">
        <v>20</v>
      </c>
      <c r="K106" s="295"/>
    </row>
    <row r="107" s="1" customFormat="1" ht="15" customHeight="1">
      <c r="B107" s="293"/>
      <c r="C107" s="281" t="s">
        <v>604</v>
      </c>
      <c r="D107" s="281"/>
      <c r="E107" s="281"/>
      <c r="F107" s="304" t="s">
        <v>601</v>
      </c>
      <c r="G107" s="281"/>
      <c r="H107" s="281" t="s">
        <v>641</v>
      </c>
      <c r="I107" s="281" t="s">
        <v>603</v>
      </c>
      <c r="J107" s="281">
        <v>120</v>
      </c>
      <c r="K107" s="295"/>
    </row>
    <row r="108" s="1" customFormat="1" ht="15" customHeight="1">
      <c r="B108" s="306"/>
      <c r="C108" s="281" t="s">
        <v>606</v>
      </c>
      <c r="D108" s="281"/>
      <c r="E108" s="281"/>
      <c r="F108" s="304" t="s">
        <v>607</v>
      </c>
      <c r="G108" s="281"/>
      <c r="H108" s="281" t="s">
        <v>641</v>
      </c>
      <c r="I108" s="281" t="s">
        <v>603</v>
      </c>
      <c r="J108" s="281">
        <v>50</v>
      </c>
      <c r="K108" s="295"/>
    </row>
    <row r="109" s="1" customFormat="1" ht="15" customHeight="1">
      <c r="B109" s="306"/>
      <c r="C109" s="281" t="s">
        <v>609</v>
      </c>
      <c r="D109" s="281"/>
      <c r="E109" s="281"/>
      <c r="F109" s="304" t="s">
        <v>601</v>
      </c>
      <c r="G109" s="281"/>
      <c r="H109" s="281" t="s">
        <v>641</v>
      </c>
      <c r="I109" s="281" t="s">
        <v>611</v>
      </c>
      <c r="J109" s="281"/>
      <c r="K109" s="295"/>
    </row>
    <row r="110" s="1" customFormat="1" ht="15" customHeight="1">
      <c r="B110" s="306"/>
      <c r="C110" s="281" t="s">
        <v>620</v>
      </c>
      <c r="D110" s="281"/>
      <c r="E110" s="281"/>
      <c r="F110" s="304" t="s">
        <v>607</v>
      </c>
      <c r="G110" s="281"/>
      <c r="H110" s="281" t="s">
        <v>641</v>
      </c>
      <c r="I110" s="281" t="s">
        <v>603</v>
      </c>
      <c r="J110" s="281">
        <v>50</v>
      </c>
      <c r="K110" s="295"/>
    </row>
    <row r="111" s="1" customFormat="1" ht="15" customHeight="1">
      <c r="B111" s="306"/>
      <c r="C111" s="281" t="s">
        <v>628</v>
      </c>
      <c r="D111" s="281"/>
      <c r="E111" s="281"/>
      <c r="F111" s="304" t="s">
        <v>607</v>
      </c>
      <c r="G111" s="281"/>
      <c r="H111" s="281" t="s">
        <v>641</v>
      </c>
      <c r="I111" s="281" t="s">
        <v>603</v>
      </c>
      <c r="J111" s="281">
        <v>50</v>
      </c>
      <c r="K111" s="295"/>
    </row>
    <row r="112" s="1" customFormat="1" ht="15" customHeight="1">
      <c r="B112" s="306"/>
      <c r="C112" s="281" t="s">
        <v>626</v>
      </c>
      <c r="D112" s="281"/>
      <c r="E112" s="281"/>
      <c r="F112" s="304" t="s">
        <v>607</v>
      </c>
      <c r="G112" s="281"/>
      <c r="H112" s="281" t="s">
        <v>641</v>
      </c>
      <c r="I112" s="281" t="s">
        <v>603</v>
      </c>
      <c r="J112" s="281">
        <v>50</v>
      </c>
      <c r="K112" s="295"/>
    </row>
    <row r="113" s="1" customFormat="1" ht="15" customHeight="1">
      <c r="B113" s="306"/>
      <c r="C113" s="281" t="s">
        <v>53</v>
      </c>
      <c r="D113" s="281"/>
      <c r="E113" s="281"/>
      <c r="F113" s="304" t="s">
        <v>601</v>
      </c>
      <c r="G113" s="281"/>
      <c r="H113" s="281" t="s">
        <v>642</v>
      </c>
      <c r="I113" s="281" t="s">
        <v>603</v>
      </c>
      <c r="J113" s="281">
        <v>20</v>
      </c>
      <c r="K113" s="295"/>
    </row>
    <row r="114" s="1" customFormat="1" ht="15" customHeight="1">
      <c r="B114" s="306"/>
      <c r="C114" s="281" t="s">
        <v>643</v>
      </c>
      <c r="D114" s="281"/>
      <c r="E114" s="281"/>
      <c r="F114" s="304" t="s">
        <v>601</v>
      </c>
      <c r="G114" s="281"/>
      <c r="H114" s="281" t="s">
        <v>644</v>
      </c>
      <c r="I114" s="281" t="s">
        <v>603</v>
      </c>
      <c r="J114" s="281">
        <v>120</v>
      </c>
      <c r="K114" s="295"/>
    </row>
    <row r="115" s="1" customFormat="1" ht="15" customHeight="1">
      <c r="B115" s="306"/>
      <c r="C115" s="281" t="s">
        <v>38</v>
      </c>
      <c r="D115" s="281"/>
      <c r="E115" s="281"/>
      <c r="F115" s="304" t="s">
        <v>601</v>
      </c>
      <c r="G115" s="281"/>
      <c r="H115" s="281" t="s">
        <v>645</v>
      </c>
      <c r="I115" s="281" t="s">
        <v>636</v>
      </c>
      <c r="J115" s="281"/>
      <c r="K115" s="295"/>
    </row>
    <row r="116" s="1" customFormat="1" ht="15" customHeight="1">
      <c r="B116" s="306"/>
      <c r="C116" s="281" t="s">
        <v>48</v>
      </c>
      <c r="D116" s="281"/>
      <c r="E116" s="281"/>
      <c r="F116" s="304" t="s">
        <v>601</v>
      </c>
      <c r="G116" s="281"/>
      <c r="H116" s="281" t="s">
        <v>646</v>
      </c>
      <c r="I116" s="281" t="s">
        <v>636</v>
      </c>
      <c r="J116" s="281"/>
      <c r="K116" s="295"/>
    </row>
    <row r="117" s="1" customFormat="1" ht="15" customHeight="1">
      <c r="B117" s="306"/>
      <c r="C117" s="281" t="s">
        <v>57</v>
      </c>
      <c r="D117" s="281"/>
      <c r="E117" s="281"/>
      <c r="F117" s="304" t="s">
        <v>601</v>
      </c>
      <c r="G117" s="281"/>
      <c r="H117" s="281" t="s">
        <v>647</v>
      </c>
      <c r="I117" s="281" t="s">
        <v>648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649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595</v>
      </c>
      <c r="D123" s="296"/>
      <c r="E123" s="296"/>
      <c r="F123" s="296" t="s">
        <v>596</v>
      </c>
      <c r="G123" s="297"/>
      <c r="H123" s="296" t="s">
        <v>54</v>
      </c>
      <c r="I123" s="296" t="s">
        <v>57</v>
      </c>
      <c r="J123" s="296" t="s">
        <v>597</v>
      </c>
      <c r="K123" s="325"/>
    </row>
    <row r="124" s="1" customFormat="1" ht="17.25" customHeight="1">
      <c r="B124" s="324"/>
      <c r="C124" s="298" t="s">
        <v>598</v>
      </c>
      <c r="D124" s="298"/>
      <c r="E124" s="298"/>
      <c r="F124" s="299" t="s">
        <v>599</v>
      </c>
      <c r="G124" s="300"/>
      <c r="H124" s="298"/>
      <c r="I124" s="298"/>
      <c r="J124" s="298" t="s">
        <v>600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604</v>
      </c>
      <c r="D126" s="303"/>
      <c r="E126" s="303"/>
      <c r="F126" s="304" t="s">
        <v>601</v>
      </c>
      <c r="G126" s="281"/>
      <c r="H126" s="281" t="s">
        <v>641</v>
      </c>
      <c r="I126" s="281" t="s">
        <v>603</v>
      </c>
      <c r="J126" s="281">
        <v>120</v>
      </c>
      <c r="K126" s="329"/>
    </row>
    <row r="127" s="1" customFormat="1" ht="15" customHeight="1">
      <c r="B127" s="326"/>
      <c r="C127" s="281" t="s">
        <v>650</v>
      </c>
      <c r="D127" s="281"/>
      <c r="E127" s="281"/>
      <c r="F127" s="304" t="s">
        <v>601</v>
      </c>
      <c r="G127" s="281"/>
      <c r="H127" s="281" t="s">
        <v>651</v>
      </c>
      <c r="I127" s="281" t="s">
        <v>603</v>
      </c>
      <c r="J127" s="281" t="s">
        <v>652</v>
      </c>
      <c r="K127" s="329"/>
    </row>
    <row r="128" s="1" customFormat="1" ht="15" customHeight="1">
      <c r="B128" s="326"/>
      <c r="C128" s="281" t="s">
        <v>549</v>
      </c>
      <c r="D128" s="281"/>
      <c r="E128" s="281"/>
      <c r="F128" s="304" t="s">
        <v>601</v>
      </c>
      <c r="G128" s="281"/>
      <c r="H128" s="281" t="s">
        <v>653</v>
      </c>
      <c r="I128" s="281" t="s">
        <v>603</v>
      </c>
      <c r="J128" s="281" t="s">
        <v>652</v>
      </c>
      <c r="K128" s="329"/>
    </row>
    <row r="129" s="1" customFormat="1" ht="15" customHeight="1">
      <c r="B129" s="326"/>
      <c r="C129" s="281" t="s">
        <v>612</v>
      </c>
      <c r="D129" s="281"/>
      <c r="E129" s="281"/>
      <c r="F129" s="304" t="s">
        <v>607</v>
      </c>
      <c r="G129" s="281"/>
      <c r="H129" s="281" t="s">
        <v>613</v>
      </c>
      <c r="I129" s="281" t="s">
        <v>603</v>
      </c>
      <c r="J129" s="281">
        <v>15</v>
      </c>
      <c r="K129" s="329"/>
    </row>
    <row r="130" s="1" customFormat="1" ht="15" customHeight="1">
      <c r="B130" s="326"/>
      <c r="C130" s="307" t="s">
        <v>614</v>
      </c>
      <c r="D130" s="307"/>
      <c r="E130" s="307"/>
      <c r="F130" s="308" t="s">
        <v>607</v>
      </c>
      <c r="G130" s="307"/>
      <c r="H130" s="307" t="s">
        <v>615</v>
      </c>
      <c r="I130" s="307" t="s">
        <v>603</v>
      </c>
      <c r="J130" s="307">
        <v>15</v>
      </c>
      <c r="K130" s="329"/>
    </row>
    <row r="131" s="1" customFormat="1" ht="15" customHeight="1">
      <c r="B131" s="326"/>
      <c r="C131" s="307" t="s">
        <v>616</v>
      </c>
      <c r="D131" s="307"/>
      <c r="E131" s="307"/>
      <c r="F131" s="308" t="s">
        <v>607</v>
      </c>
      <c r="G131" s="307"/>
      <c r="H131" s="307" t="s">
        <v>617</v>
      </c>
      <c r="I131" s="307" t="s">
        <v>603</v>
      </c>
      <c r="J131" s="307">
        <v>20</v>
      </c>
      <c r="K131" s="329"/>
    </row>
    <row r="132" s="1" customFormat="1" ht="15" customHeight="1">
      <c r="B132" s="326"/>
      <c r="C132" s="307" t="s">
        <v>618</v>
      </c>
      <c r="D132" s="307"/>
      <c r="E132" s="307"/>
      <c r="F132" s="308" t="s">
        <v>607</v>
      </c>
      <c r="G132" s="307"/>
      <c r="H132" s="307" t="s">
        <v>619</v>
      </c>
      <c r="I132" s="307" t="s">
        <v>603</v>
      </c>
      <c r="J132" s="307">
        <v>20</v>
      </c>
      <c r="K132" s="329"/>
    </row>
    <row r="133" s="1" customFormat="1" ht="15" customHeight="1">
      <c r="B133" s="326"/>
      <c r="C133" s="281" t="s">
        <v>606</v>
      </c>
      <c r="D133" s="281"/>
      <c r="E133" s="281"/>
      <c r="F133" s="304" t="s">
        <v>607</v>
      </c>
      <c r="G133" s="281"/>
      <c r="H133" s="281" t="s">
        <v>641</v>
      </c>
      <c r="I133" s="281" t="s">
        <v>603</v>
      </c>
      <c r="J133" s="281">
        <v>50</v>
      </c>
      <c r="K133" s="329"/>
    </row>
    <row r="134" s="1" customFormat="1" ht="15" customHeight="1">
      <c r="B134" s="326"/>
      <c r="C134" s="281" t="s">
        <v>620</v>
      </c>
      <c r="D134" s="281"/>
      <c r="E134" s="281"/>
      <c r="F134" s="304" t="s">
        <v>607</v>
      </c>
      <c r="G134" s="281"/>
      <c r="H134" s="281" t="s">
        <v>641</v>
      </c>
      <c r="I134" s="281" t="s">
        <v>603</v>
      </c>
      <c r="J134" s="281">
        <v>50</v>
      </c>
      <c r="K134" s="329"/>
    </row>
    <row r="135" s="1" customFormat="1" ht="15" customHeight="1">
      <c r="B135" s="326"/>
      <c r="C135" s="281" t="s">
        <v>626</v>
      </c>
      <c r="D135" s="281"/>
      <c r="E135" s="281"/>
      <c r="F135" s="304" t="s">
        <v>607</v>
      </c>
      <c r="G135" s="281"/>
      <c r="H135" s="281" t="s">
        <v>641</v>
      </c>
      <c r="I135" s="281" t="s">
        <v>603</v>
      </c>
      <c r="J135" s="281">
        <v>50</v>
      </c>
      <c r="K135" s="329"/>
    </row>
    <row r="136" s="1" customFormat="1" ht="15" customHeight="1">
      <c r="B136" s="326"/>
      <c r="C136" s="281" t="s">
        <v>628</v>
      </c>
      <c r="D136" s="281"/>
      <c r="E136" s="281"/>
      <c r="F136" s="304" t="s">
        <v>607</v>
      </c>
      <c r="G136" s="281"/>
      <c r="H136" s="281" t="s">
        <v>641</v>
      </c>
      <c r="I136" s="281" t="s">
        <v>603</v>
      </c>
      <c r="J136" s="281">
        <v>50</v>
      </c>
      <c r="K136" s="329"/>
    </row>
    <row r="137" s="1" customFormat="1" ht="15" customHeight="1">
      <c r="B137" s="326"/>
      <c r="C137" s="281" t="s">
        <v>629</v>
      </c>
      <c r="D137" s="281"/>
      <c r="E137" s="281"/>
      <c r="F137" s="304" t="s">
        <v>607</v>
      </c>
      <c r="G137" s="281"/>
      <c r="H137" s="281" t="s">
        <v>654</v>
      </c>
      <c r="I137" s="281" t="s">
        <v>603</v>
      </c>
      <c r="J137" s="281">
        <v>255</v>
      </c>
      <c r="K137" s="329"/>
    </row>
    <row r="138" s="1" customFormat="1" ht="15" customHeight="1">
      <c r="B138" s="326"/>
      <c r="C138" s="281" t="s">
        <v>631</v>
      </c>
      <c r="D138" s="281"/>
      <c r="E138" s="281"/>
      <c r="F138" s="304" t="s">
        <v>601</v>
      </c>
      <c r="G138" s="281"/>
      <c r="H138" s="281" t="s">
        <v>655</v>
      </c>
      <c r="I138" s="281" t="s">
        <v>633</v>
      </c>
      <c r="J138" s="281"/>
      <c r="K138" s="329"/>
    </row>
    <row r="139" s="1" customFormat="1" ht="15" customHeight="1">
      <c r="B139" s="326"/>
      <c r="C139" s="281" t="s">
        <v>634</v>
      </c>
      <c r="D139" s="281"/>
      <c r="E139" s="281"/>
      <c r="F139" s="304" t="s">
        <v>601</v>
      </c>
      <c r="G139" s="281"/>
      <c r="H139" s="281" t="s">
        <v>656</v>
      </c>
      <c r="I139" s="281" t="s">
        <v>636</v>
      </c>
      <c r="J139" s="281"/>
      <c r="K139" s="329"/>
    </row>
    <row r="140" s="1" customFormat="1" ht="15" customHeight="1">
      <c r="B140" s="326"/>
      <c r="C140" s="281" t="s">
        <v>637</v>
      </c>
      <c r="D140" s="281"/>
      <c r="E140" s="281"/>
      <c r="F140" s="304" t="s">
        <v>601</v>
      </c>
      <c r="G140" s="281"/>
      <c r="H140" s="281" t="s">
        <v>637</v>
      </c>
      <c r="I140" s="281" t="s">
        <v>636</v>
      </c>
      <c r="J140" s="281"/>
      <c r="K140" s="329"/>
    </row>
    <row r="141" s="1" customFormat="1" ht="15" customHeight="1">
      <c r="B141" s="326"/>
      <c r="C141" s="281" t="s">
        <v>38</v>
      </c>
      <c r="D141" s="281"/>
      <c r="E141" s="281"/>
      <c r="F141" s="304" t="s">
        <v>601</v>
      </c>
      <c r="G141" s="281"/>
      <c r="H141" s="281" t="s">
        <v>657</v>
      </c>
      <c r="I141" s="281" t="s">
        <v>636</v>
      </c>
      <c r="J141" s="281"/>
      <c r="K141" s="329"/>
    </row>
    <row r="142" s="1" customFormat="1" ht="15" customHeight="1">
      <c r="B142" s="326"/>
      <c r="C142" s="281" t="s">
        <v>658</v>
      </c>
      <c r="D142" s="281"/>
      <c r="E142" s="281"/>
      <c r="F142" s="304" t="s">
        <v>601</v>
      </c>
      <c r="G142" s="281"/>
      <c r="H142" s="281" t="s">
        <v>659</v>
      </c>
      <c r="I142" s="281" t="s">
        <v>636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660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595</v>
      </c>
      <c r="D148" s="296"/>
      <c r="E148" s="296"/>
      <c r="F148" s="296" t="s">
        <v>596</v>
      </c>
      <c r="G148" s="297"/>
      <c r="H148" s="296" t="s">
        <v>54</v>
      </c>
      <c r="I148" s="296" t="s">
        <v>57</v>
      </c>
      <c r="J148" s="296" t="s">
        <v>597</v>
      </c>
      <c r="K148" s="295"/>
    </row>
    <row r="149" s="1" customFormat="1" ht="17.25" customHeight="1">
      <c r="B149" s="293"/>
      <c r="C149" s="298" t="s">
        <v>598</v>
      </c>
      <c r="D149" s="298"/>
      <c r="E149" s="298"/>
      <c r="F149" s="299" t="s">
        <v>599</v>
      </c>
      <c r="G149" s="300"/>
      <c r="H149" s="298"/>
      <c r="I149" s="298"/>
      <c r="J149" s="298" t="s">
        <v>600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604</v>
      </c>
      <c r="D151" s="281"/>
      <c r="E151" s="281"/>
      <c r="F151" s="334" t="s">
        <v>601</v>
      </c>
      <c r="G151" s="281"/>
      <c r="H151" s="333" t="s">
        <v>641</v>
      </c>
      <c r="I151" s="333" t="s">
        <v>603</v>
      </c>
      <c r="J151" s="333">
        <v>120</v>
      </c>
      <c r="K151" s="329"/>
    </row>
    <row r="152" s="1" customFormat="1" ht="15" customHeight="1">
      <c r="B152" s="306"/>
      <c r="C152" s="333" t="s">
        <v>650</v>
      </c>
      <c r="D152" s="281"/>
      <c r="E152" s="281"/>
      <c r="F152" s="334" t="s">
        <v>601</v>
      </c>
      <c r="G152" s="281"/>
      <c r="H152" s="333" t="s">
        <v>661</v>
      </c>
      <c r="I152" s="333" t="s">
        <v>603</v>
      </c>
      <c r="J152" s="333" t="s">
        <v>652</v>
      </c>
      <c r="K152" s="329"/>
    </row>
    <row r="153" s="1" customFormat="1" ht="15" customHeight="1">
      <c r="B153" s="306"/>
      <c r="C153" s="333" t="s">
        <v>549</v>
      </c>
      <c r="D153" s="281"/>
      <c r="E153" s="281"/>
      <c r="F153" s="334" t="s">
        <v>601</v>
      </c>
      <c r="G153" s="281"/>
      <c r="H153" s="333" t="s">
        <v>662</v>
      </c>
      <c r="I153" s="333" t="s">
        <v>603</v>
      </c>
      <c r="J153" s="333" t="s">
        <v>652</v>
      </c>
      <c r="K153" s="329"/>
    </row>
    <row r="154" s="1" customFormat="1" ht="15" customHeight="1">
      <c r="B154" s="306"/>
      <c r="C154" s="333" t="s">
        <v>606</v>
      </c>
      <c r="D154" s="281"/>
      <c r="E154" s="281"/>
      <c r="F154" s="334" t="s">
        <v>607</v>
      </c>
      <c r="G154" s="281"/>
      <c r="H154" s="333" t="s">
        <v>641</v>
      </c>
      <c r="I154" s="333" t="s">
        <v>603</v>
      </c>
      <c r="J154" s="333">
        <v>50</v>
      </c>
      <c r="K154" s="329"/>
    </row>
    <row r="155" s="1" customFormat="1" ht="15" customHeight="1">
      <c r="B155" s="306"/>
      <c r="C155" s="333" t="s">
        <v>609</v>
      </c>
      <c r="D155" s="281"/>
      <c r="E155" s="281"/>
      <c r="F155" s="334" t="s">
        <v>601</v>
      </c>
      <c r="G155" s="281"/>
      <c r="H155" s="333" t="s">
        <v>641</v>
      </c>
      <c r="I155" s="333" t="s">
        <v>611</v>
      </c>
      <c r="J155" s="333"/>
      <c r="K155" s="329"/>
    </row>
    <row r="156" s="1" customFormat="1" ht="15" customHeight="1">
      <c r="B156" s="306"/>
      <c r="C156" s="333" t="s">
        <v>620</v>
      </c>
      <c r="D156" s="281"/>
      <c r="E156" s="281"/>
      <c r="F156" s="334" t="s">
        <v>607</v>
      </c>
      <c r="G156" s="281"/>
      <c r="H156" s="333" t="s">
        <v>641</v>
      </c>
      <c r="I156" s="333" t="s">
        <v>603</v>
      </c>
      <c r="J156" s="333">
        <v>50</v>
      </c>
      <c r="K156" s="329"/>
    </row>
    <row r="157" s="1" customFormat="1" ht="15" customHeight="1">
      <c r="B157" s="306"/>
      <c r="C157" s="333" t="s">
        <v>628</v>
      </c>
      <c r="D157" s="281"/>
      <c r="E157" s="281"/>
      <c r="F157" s="334" t="s">
        <v>607</v>
      </c>
      <c r="G157" s="281"/>
      <c r="H157" s="333" t="s">
        <v>641</v>
      </c>
      <c r="I157" s="333" t="s">
        <v>603</v>
      </c>
      <c r="J157" s="333">
        <v>50</v>
      </c>
      <c r="K157" s="329"/>
    </row>
    <row r="158" s="1" customFormat="1" ht="15" customHeight="1">
      <c r="B158" s="306"/>
      <c r="C158" s="333" t="s">
        <v>626</v>
      </c>
      <c r="D158" s="281"/>
      <c r="E158" s="281"/>
      <c r="F158" s="334" t="s">
        <v>607</v>
      </c>
      <c r="G158" s="281"/>
      <c r="H158" s="333" t="s">
        <v>641</v>
      </c>
      <c r="I158" s="333" t="s">
        <v>603</v>
      </c>
      <c r="J158" s="333">
        <v>50</v>
      </c>
      <c r="K158" s="329"/>
    </row>
    <row r="159" s="1" customFormat="1" ht="15" customHeight="1">
      <c r="B159" s="306"/>
      <c r="C159" s="333" t="s">
        <v>82</v>
      </c>
      <c r="D159" s="281"/>
      <c r="E159" s="281"/>
      <c r="F159" s="334" t="s">
        <v>601</v>
      </c>
      <c r="G159" s="281"/>
      <c r="H159" s="333" t="s">
        <v>663</v>
      </c>
      <c r="I159" s="333" t="s">
        <v>603</v>
      </c>
      <c r="J159" s="333" t="s">
        <v>664</v>
      </c>
      <c r="K159" s="329"/>
    </row>
    <row r="160" s="1" customFormat="1" ht="15" customHeight="1">
      <c r="B160" s="306"/>
      <c r="C160" s="333" t="s">
        <v>665</v>
      </c>
      <c r="D160" s="281"/>
      <c r="E160" s="281"/>
      <c r="F160" s="334" t="s">
        <v>601</v>
      </c>
      <c r="G160" s="281"/>
      <c r="H160" s="333" t="s">
        <v>666</v>
      </c>
      <c r="I160" s="333" t="s">
        <v>636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667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595</v>
      </c>
      <c r="D166" s="296"/>
      <c r="E166" s="296"/>
      <c r="F166" s="296" t="s">
        <v>596</v>
      </c>
      <c r="G166" s="338"/>
      <c r="H166" s="339" t="s">
        <v>54</v>
      </c>
      <c r="I166" s="339" t="s">
        <v>57</v>
      </c>
      <c r="J166" s="296" t="s">
        <v>597</v>
      </c>
      <c r="K166" s="273"/>
    </row>
    <row r="167" s="1" customFormat="1" ht="17.25" customHeight="1">
      <c r="B167" s="274"/>
      <c r="C167" s="298" t="s">
        <v>598</v>
      </c>
      <c r="D167" s="298"/>
      <c r="E167" s="298"/>
      <c r="F167" s="299" t="s">
        <v>599</v>
      </c>
      <c r="G167" s="340"/>
      <c r="H167" s="341"/>
      <c r="I167" s="341"/>
      <c r="J167" s="298" t="s">
        <v>600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604</v>
      </c>
      <c r="D169" s="281"/>
      <c r="E169" s="281"/>
      <c r="F169" s="304" t="s">
        <v>601</v>
      </c>
      <c r="G169" s="281"/>
      <c r="H169" s="281" t="s">
        <v>641</v>
      </c>
      <c r="I169" s="281" t="s">
        <v>603</v>
      </c>
      <c r="J169" s="281">
        <v>120</v>
      </c>
      <c r="K169" s="329"/>
    </row>
    <row r="170" s="1" customFormat="1" ht="15" customHeight="1">
      <c r="B170" s="306"/>
      <c r="C170" s="281" t="s">
        <v>650</v>
      </c>
      <c r="D170" s="281"/>
      <c r="E170" s="281"/>
      <c r="F170" s="304" t="s">
        <v>601</v>
      </c>
      <c r="G170" s="281"/>
      <c r="H170" s="281" t="s">
        <v>651</v>
      </c>
      <c r="I170" s="281" t="s">
        <v>603</v>
      </c>
      <c r="J170" s="281" t="s">
        <v>652</v>
      </c>
      <c r="K170" s="329"/>
    </row>
    <row r="171" s="1" customFormat="1" ht="15" customHeight="1">
      <c r="B171" s="306"/>
      <c r="C171" s="281" t="s">
        <v>549</v>
      </c>
      <c r="D171" s="281"/>
      <c r="E171" s="281"/>
      <c r="F171" s="304" t="s">
        <v>601</v>
      </c>
      <c r="G171" s="281"/>
      <c r="H171" s="281" t="s">
        <v>668</v>
      </c>
      <c r="I171" s="281" t="s">
        <v>603</v>
      </c>
      <c r="J171" s="281" t="s">
        <v>652</v>
      </c>
      <c r="K171" s="329"/>
    </row>
    <row r="172" s="1" customFormat="1" ht="15" customHeight="1">
      <c r="B172" s="306"/>
      <c r="C172" s="281" t="s">
        <v>606</v>
      </c>
      <c r="D172" s="281"/>
      <c r="E172" s="281"/>
      <c r="F172" s="304" t="s">
        <v>607</v>
      </c>
      <c r="G172" s="281"/>
      <c r="H172" s="281" t="s">
        <v>668</v>
      </c>
      <c r="I172" s="281" t="s">
        <v>603</v>
      </c>
      <c r="J172" s="281">
        <v>50</v>
      </c>
      <c r="K172" s="329"/>
    </row>
    <row r="173" s="1" customFormat="1" ht="15" customHeight="1">
      <c r="B173" s="306"/>
      <c r="C173" s="281" t="s">
        <v>609</v>
      </c>
      <c r="D173" s="281"/>
      <c r="E173" s="281"/>
      <c r="F173" s="304" t="s">
        <v>601</v>
      </c>
      <c r="G173" s="281"/>
      <c r="H173" s="281" t="s">
        <v>668</v>
      </c>
      <c r="I173" s="281" t="s">
        <v>611</v>
      </c>
      <c r="J173" s="281"/>
      <c r="K173" s="329"/>
    </row>
    <row r="174" s="1" customFormat="1" ht="15" customHeight="1">
      <c r="B174" s="306"/>
      <c r="C174" s="281" t="s">
        <v>620</v>
      </c>
      <c r="D174" s="281"/>
      <c r="E174" s="281"/>
      <c r="F174" s="304" t="s">
        <v>607</v>
      </c>
      <c r="G174" s="281"/>
      <c r="H174" s="281" t="s">
        <v>668</v>
      </c>
      <c r="I174" s="281" t="s">
        <v>603</v>
      </c>
      <c r="J174" s="281">
        <v>50</v>
      </c>
      <c r="K174" s="329"/>
    </row>
    <row r="175" s="1" customFormat="1" ht="15" customHeight="1">
      <c r="B175" s="306"/>
      <c r="C175" s="281" t="s">
        <v>628</v>
      </c>
      <c r="D175" s="281"/>
      <c r="E175" s="281"/>
      <c r="F175" s="304" t="s">
        <v>607</v>
      </c>
      <c r="G175" s="281"/>
      <c r="H175" s="281" t="s">
        <v>668</v>
      </c>
      <c r="I175" s="281" t="s">
        <v>603</v>
      </c>
      <c r="J175" s="281">
        <v>50</v>
      </c>
      <c r="K175" s="329"/>
    </row>
    <row r="176" s="1" customFormat="1" ht="15" customHeight="1">
      <c r="B176" s="306"/>
      <c r="C176" s="281" t="s">
        <v>626</v>
      </c>
      <c r="D176" s="281"/>
      <c r="E176" s="281"/>
      <c r="F176" s="304" t="s">
        <v>607</v>
      </c>
      <c r="G176" s="281"/>
      <c r="H176" s="281" t="s">
        <v>668</v>
      </c>
      <c r="I176" s="281" t="s">
        <v>603</v>
      </c>
      <c r="J176" s="281">
        <v>50</v>
      </c>
      <c r="K176" s="329"/>
    </row>
    <row r="177" s="1" customFormat="1" ht="15" customHeight="1">
      <c r="B177" s="306"/>
      <c r="C177" s="281" t="s">
        <v>99</v>
      </c>
      <c r="D177" s="281"/>
      <c r="E177" s="281"/>
      <c r="F177" s="304" t="s">
        <v>601</v>
      </c>
      <c r="G177" s="281"/>
      <c r="H177" s="281" t="s">
        <v>669</v>
      </c>
      <c r="I177" s="281" t="s">
        <v>670</v>
      </c>
      <c r="J177" s="281"/>
      <c r="K177" s="329"/>
    </row>
    <row r="178" s="1" customFormat="1" ht="15" customHeight="1">
      <c r="B178" s="306"/>
      <c r="C178" s="281" t="s">
        <v>57</v>
      </c>
      <c r="D178" s="281"/>
      <c r="E178" s="281"/>
      <c r="F178" s="304" t="s">
        <v>601</v>
      </c>
      <c r="G178" s="281"/>
      <c r="H178" s="281" t="s">
        <v>671</v>
      </c>
      <c r="I178" s="281" t="s">
        <v>672</v>
      </c>
      <c r="J178" s="281">
        <v>1</v>
      </c>
      <c r="K178" s="329"/>
    </row>
    <row r="179" s="1" customFormat="1" ht="15" customHeight="1">
      <c r="B179" s="306"/>
      <c r="C179" s="281" t="s">
        <v>53</v>
      </c>
      <c r="D179" s="281"/>
      <c r="E179" s="281"/>
      <c r="F179" s="304" t="s">
        <v>601</v>
      </c>
      <c r="G179" s="281"/>
      <c r="H179" s="281" t="s">
        <v>673</v>
      </c>
      <c r="I179" s="281" t="s">
        <v>603</v>
      </c>
      <c r="J179" s="281">
        <v>20</v>
      </c>
      <c r="K179" s="329"/>
    </row>
    <row r="180" s="1" customFormat="1" ht="15" customHeight="1">
      <c r="B180" s="306"/>
      <c r="C180" s="281" t="s">
        <v>54</v>
      </c>
      <c r="D180" s="281"/>
      <c r="E180" s="281"/>
      <c r="F180" s="304" t="s">
        <v>601</v>
      </c>
      <c r="G180" s="281"/>
      <c r="H180" s="281" t="s">
        <v>674</v>
      </c>
      <c r="I180" s="281" t="s">
        <v>603</v>
      </c>
      <c r="J180" s="281">
        <v>255</v>
      </c>
      <c r="K180" s="329"/>
    </row>
    <row r="181" s="1" customFormat="1" ht="15" customHeight="1">
      <c r="B181" s="306"/>
      <c r="C181" s="281" t="s">
        <v>100</v>
      </c>
      <c r="D181" s="281"/>
      <c r="E181" s="281"/>
      <c r="F181" s="304" t="s">
        <v>601</v>
      </c>
      <c r="G181" s="281"/>
      <c r="H181" s="281" t="s">
        <v>565</v>
      </c>
      <c r="I181" s="281" t="s">
        <v>603</v>
      </c>
      <c r="J181" s="281">
        <v>10</v>
      </c>
      <c r="K181" s="329"/>
    </row>
    <row r="182" s="1" customFormat="1" ht="15" customHeight="1">
      <c r="B182" s="306"/>
      <c r="C182" s="281" t="s">
        <v>101</v>
      </c>
      <c r="D182" s="281"/>
      <c r="E182" s="281"/>
      <c r="F182" s="304" t="s">
        <v>601</v>
      </c>
      <c r="G182" s="281"/>
      <c r="H182" s="281" t="s">
        <v>675</v>
      </c>
      <c r="I182" s="281" t="s">
        <v>636</v>
      </c>
      <c r="J182" s="281"/>
      <c r="K182" s="329"/>
    </row>
    <row r="183" s="1" customFormat="1" ht="15" customHeight="1">
      <c r="B183" s="306"/>
      <c r="C183" s="281" t="s">
        <v>676</v>
      </c>
      <c r="D183" s="281"/>
      <c r="E183" s="281"/>
      <c r="F183" s="304" t="s">
        <v>601</v>
      </c>
      <c r="G183" s="281"/>
      <c r="H183" s="281" t="s">
        <v>677</v>
      </c>
      <c r="I183" s="281" t="s">
        <v>636</v>
      </c>
      <c r="J183" s="281"/>
      <c r="K183" s="329"/>
    </row>
    <row r="184" s="1" customFormat="1" ht="15" customHeight="1">
      <c r="B184" s="306"/>
      <c r="C184" s="281" t="s">
        <v>665</v>
      </c>
      <c r="D184" s="281"/>
      <c r="E184" s="281"/>
      <c r="F184" s="304" t="s">
        <v>601</v>
      </c>
      <c r="G184" s="281"/>
      <c r="H184" s="281" t="s">
        <v>678</v>
      </c>
      <c r="I184" s="281" t="s">
        <v>636</v>
      </c>
      <c r="J184" s="281"/>
      <c r="K184" s="329"/>
    </row>
    <row r="185" s="1" customFormat="1" ht="15" customHeight="1">
      <c r="B185" s="306"/>
      <c r="C185" s="281" t="s">
        <v>103</v>
      </c>
      <c r="D185" s="281"/>
      <c r="E185" s="281"/>
      <c r="F185" s="304" t="s">
        <v>607</v>
      </c>
      <c r="G185" s="281"/>
      <c r="H185" s="281" t="s">
        <v>679</v>
      </c>
      <c r="I185" s="281" t="s">
        <v>603</v>
      </c>
      <c r="J185" s="281">
        <v>50</v>
      </c>
      <c r="K185" s="329"/>
    </row>
    <row r="186" s="1" customFormat="1" ht="15" customHeight="1">
      <c r="B186" s="306"/>
      <c r="C186" s="281" t="s">
        <v>680</v>
      </c>
      <c r="D186" s="281"/>
      <c r="E186" s="281"/>
      <c r="F186" s="304" t="s">
        <v>607</v>
      </c>
      <c r="G186" s="281"/>
      <c r="H186" s="281" t="s">
        <v>681</v>
      </c>
      <c r="I186" s="281" t="s">
        <v>682</v>
      </c>
      <c r="J186" s="281"/>
      <c r="K186" s="329"/>
    </row>
    <row r="187" s="1" customFormat="1" ht="15" customHeight="1">
      <c r="B187" s="306"/>
      <c r="C187" s="281" t="s">
        <v>683</v>
      </c>
      <c r="D187" s="281"/>
      <c r="E187" s="281"/>
      <c r="F187" s="304" t="s">
        <v>607</v>
      </c>
      <c r="G187" s="281"/>
      <c r="H187" s="281" t="s">
        <v>684</v>
      </c>
      <c r="I187" s="281" t="s">
        <v>682</v>
      </c>
      <c r="J187" s="281"/>
      <c r="K187" s="329"/>
    </row>
    <row r="188" s="1" customFormat="1" ht="15" customHeight="1">
      <c r="B188" s="306"/>
      <c r="C188" s="281" t="s">
        <v>685</v>
      </c>
      <c r="D188" s="281"/>
      <c r="E188" s="281"/>
      <c r="F188" s="304" t="s">
        <v>607</v>
      </c>
      <c r="G188" s="281"/>
      <c r="H188" s="281" t="s">
        <v>686</v>
      </c>
      <c r="I188" s="281" t="s">
        <v>682</v>
      </c>
      <c r="J188" s="281"/>
      <c r="K188" s="329"/>
    </row>
    <row r="189" s="1" customFormat="1" ht="15" customHeight="1">
      <c r="B189" s="306"/>
      <c r="C189" s="342" t="s">
        <v>687</v>
      </c>
      <c r="D189" s="281"/>
      <c r="E189" s="281"/>
      <c r="F189" s="304" t="s">
        <v>607</v>
      </c>
      <c r="G189" s="281"/>
      <c r="H189" s="281" t="s">
        <v>688</v>
      </c>
      <c r="I189" s="281" t="s">
        <v>689</v>
      </c>
      <c r="J189" s="343" t="s">
        <v>690</v>
      </c>
      <c r="K189" s="329"/>
    </row>
    <row r="190" s="1" customFormat="1" ht="15" customHeight="1">
      <c r="B190" s="306"/>
      <c r="C190" s="342" t="s">
        <v>42</v>
      </c>
      <c r="D190" s="281"/>
      <c r="E190" s="281"/>
      <c r="F190" s="304" t="s">
        <v>601</v>
      </c>
      <c r="G190" s="281"/>
      <c r="H190" s="278" t="s">
        <v>691</v>
      </c>
      <c r="I190" s="281" t="s">
        <v>692</v>
      </c>
      <c r="J190" s="281"/>
      <c r="K190" s="329"/>
    </row>
    <row r="191" s="1" customFormat="1" ht="15" customHeight="1">
      <c r="B191" s="306"/>
      <c r="C191" s="342" t="s">
        <v>693</v>
      </c>
      <c r="D191" s="281"/>
      <c r="E191" s="281"/>
      <c r="F191" s="304" t="s">
        <v>601</v>
      </c>
      <c r="G191" s="281"/>
      <c r="H191" s="281" t="s">
        <v>694</v>
      </c>
      <c r="I191" s="281" t="s">
        <v>636</v>
      </c>
      <c r="J191" s="281"/>
      <c r="K191" s="329"/>
    </row>
    <row r="192" s="1" customFormat="1" ht="15" customHeight="1">
      <c r="B192" s="306"/>
      <c r="C192" s="342" t="s">
        <v>695</v>
      </c>
      <c r="D192" s="281"/>
      <c r="E192" s="281"/>
      <c r="F192" s="304" t="s">
        <v>601</v>
      </c>
      <c r="G192" s="281"/>
      <c r="H192" s="281" t="s">
        <v>696</v>
      </c>
      <c r="I192" s="281" t="s">
        <v>636</v>
      </c>
      <c r="J192" s="281"/>
      <c r="K192" s="329"/>
    </row>
    <row r="193" s="1" customFormat="1" ht="15" customHeight="1">
      <c r="B193" s="306"/>
      <c r="C193" s="342" t="s">
        <v>697</v>
      </c>
      <c r="D193" s="281"/>
      <c r="E193" s="281"/>
      <c r="F193" s="304" t="s">
        <v>607</v>
      </c>
      <c r="G193" s="281"/>
      <c r="H193" s="281" t="s">
        <v>698</v>
      </c>
      <c r="I193" s="281" t="s">
        <v>636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699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700</v>
      </c>
      <c r="D200" s="345"/>
      <c r="E200" s="345"/>
      <c r="F200" s="345" t="s">
        <v>701</v>
      </c>
      <c r="G200" s="346"/>
      <c r="H200" s="345" t="s">
        <v>702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692</v>
      </c>
      <c r="D202" s="281"/>
      <c r="E202" s="281"/>
      <c r="F202" s="304" t="s">
        <v>43</v>
      </c>
      <c r="G202" s="281"/>
      <c r="H202" s="281" t="s">
        <v>703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44</v>
      </c>
      <c r="G203" s="281"/>
      <c r="H203" s="281" t="s">
        <v>704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47</v>
      </c>
      <c r="G204" s="281"/>
      <c r="H204" s="281" t="s">
        <v>705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45</v>
      </c>
      <c r="G205" s="281"/>
      <c r="H205" s="281" t="s">
        <v>706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46</v>
      </c>
      <c r="G206" s="281"/>
      <c r="H206" s="281" t="s">
        <v>707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648</v>
      </c>
      <c r="D208" s="281"/>
      <c r="E208" s="281"/>
      <c r="F208" s="304" t="s">
        <v>76</v>
      </c>
      <c r="G208" s="281"/>
      <c r="H208" s="281" t="s">
        <v>708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543</v>
      </c>
      <c r="G209" s="281"/>
      <c r="H209" s="281" t="s">
        <v>544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541</v>
      </c>
      <c r="G210" s="281"/>
      <c r="H210" s="281" t="s">
        <v>709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545</v>
      </c>
      <c r="G211" s="342"/>
      <c r="H211" s="333" t="s">
        <v>546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547</v>
      </c>
      <c r="G212" s="342"/>
      <c r="H212" s="333" t="s">
        <v>710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672</v>
      </c>
      <c r="D214" s="281"/>
      <c r="E214" s="281"/>
      <c r="F214" s="304">
        <v>1</v>
      </c>
      <c r="G214" s="342"/>
      <c r="H214" s="333" t="s">
        <v>711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712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713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714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2023-02-24T12:46:37Z</dcterms:created>
  <dcterms:modified xsi:type="dcterms:W3CDTF">2023-02-24T12:46:41Z</dcterms:modified>
</cp:coreProperties>
</file>