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65" windowWidth="13395" windowHeight="9465" tabRatio="879" activeTab="0"/>
  </bookViews>
  <sheets>
    <sheet name="rekapitulace" sheetId="1" r:id="rId1"/>
    <sheet name="zalozeni" sheetId="2" r:id="rId2"/>
    <sheet name="pece" sheetId="3" r:id="rId3"/>
  </sheets>
  <definedNames>
    <definedName name="_xlnm.Print_Titles" localSheetId="1">'zalozeni'!$3:$6</definedName>
    <definedName name="_xlnm.Print_Area" localSheetId="2">'pece'!$A$1:$K$111</definedName>
    <definedName name="_xlnm.Print_Area" localSheetId="0">'rekapitulace'!$A$1:$I$34</definedName>
    <definedName name="_xlnm.Print_Area" localSheetId="1">'zalozeni'!$A$1:$K$96</definedName>
    <definedName name="product" localSheetId="2">'pece'!#REF!</definedName>
    <definedName name="product" localSheetId="1">'zalozeni'!#REF!</definedName>
    <definedName name="Z_405C28EE_B1D0_4B4B_A5F2_E8C21082E86A_.wvu.FilterData" localSheetId="2" hidden="1">'pece'!#REF!</definedName>
    <definedName name="Z_405C28EE_B1D0_4B4B_A5F2_E8C21082E86A_.wvu.FilterData" localSheetId="1" hidden="1">'zalozeni'!$E$66:$K$68</definedName>
    <definedName name="Z_405C28EE_B1D0_4B4B_A5F2_E8C21082E86A_.wvu.PrintArea" localSheetId="2" hidden="1">'pece'!$A$1:$K$36</definedName>
    <definedName name="Z_405C28EE_B1D0_4B4B_A5F2_E8C21082E86A_.wvu.PrintArea" localSheetId="0" hidden="1">'rekapitulace'!$A$1:$I$34</definedName>
    <definedName name="Z_405C28EE_B1D0_4B4B_A5F2_E8C21082E86A_.wvu.PrintArea" localSheetId="1" hidden="1">'zalozeni'!$A$1:$K$97</definedName>
    <definedName name="Z_405C28EE_B1D0_4B4B_A5F2_E8C21082E86A_.wvu.PrintTitles" localSheetId="2" hidden="1">'pece'!$3:$6</definedName>
    <definedName name="Z_405C28EE_B1D0_4B4B_A5F2_E8C21082E86A_.wvu.PrintTitles" localSheetId="1" hidden="1">'zalozeni'!$3:$6</definedName>
  </definedNames>
  <calcPr fullCalcOnLoad="1"/>
</workbook>
</file>

<file path=xl/sharedStrings.xml><?xml version="1.0" encoding="utf-8"?>
<sst xmlns="http://schemas.openxmlformats.org/spreadsheetml/2006/main" count="498" uniqueCount="190">
  <si>
    <t>Mulčování v rovině, tl. do 100mm</t>
  </si>
  <si>
    <t>185 80-4214</t>
  </si>
  <si>
    <t xml:space="preserve">   S p e c i f i k a c e :</t>
  </si>
  <si>
    <t>183 10-1112</t>
  </si>
  <si>
    <t>Hloubení jamek bez výměny půdy, v rovině, vel. do 0,02 m3</t>
  </si>
  <si>
    <t>183 10-1115</t>
  </si>
  <si>
    <t>Hloubení jamek bez výměny půdy, v rovině, vel. do 0,40 m3</t>
  </si>
  <si>
    <t xml:space="preserve">        Obdělání půdy </t>
  </si>
  <si>
    <t>Obdělání půdy celkem</t>
  </si>
  <si>
    <t>Hnojení</t>
  </si>
  <si>
    <t>185 80-2113</t>
  </si>
  <si>
    <t>Hnojení trávníku v rovině, umělým hnojivem na široko</t>
  </si>
  <si>
    <t>823-1 C02</t>
  </si>
  <si>
    <t>185 80-4312</t>
  </si>
  <si>
    <t>Obnova trávníku - 5% plochy/rok</t>
  </si>
  <si>
    <t>185 85-1111 A02</t>
  </si>
  <si>
    <t>MJ</t>
  </si>
  <si>
    <t>množ.</t>
  </si>
  <si>
    <t>Cena v Kč</t>
  </si>
  <si>
    <t xml:space="preserve">Hmotnost </t>
  </si>
  <si>
    <t>č.</t>
  </si>
  <si>
    <t>číslo</t>
  </si>
  <si>
    <t>Zkrácený popis</t>
  </si>
  <si>
    <t>celkem</t>
  </si>
  <si>
    <t>v t</t>
  </si>
  <si>
    <t>pol.</t>
  </si>
  <si>
    <t>polož. ceníku</t>
  </si>
  <si>
    <t>jednot.</t>
  </si>
  <si>
    <t>dodávka</t>
  </si>
  <si>
    <t>montáž</t>
  </si>
  <si>
    <t>m2</t>
  </si>
  <si>
    <t>t</t>
  </si>
  <si>
    <t>823-1 A02</t>
  </si>
  <si>
    <t xml:space="preserve">   Plochy a úprava území</t>
  </si>
  <si>
    <t>ks</t>
  </si>
  <si>
    <t>998 23-1311</t>
  </si>
  <si>
    <t>Přesun hmot pro sadovnické úpravy</t>
  </si>
  <si>
    <t>m3</t>
  </si>
  <si>
    <t>184 80-2111</t>
  </si>
  <si>
    <t xml:space="preserve">   S p e c i f i k a c e:</t>
  </si>
  <si>
    <t>l</t>
  </si>
  <si>
    <t>Chemické odplevelení celkem</t>
  </si>
  <si>
    <t xml:space="preserve">         Výsadba dřevin:</t>
  </si>
  <si>
    <t>Celkem</t>
  </si>
  <si>
    <t>184 10-2211</t>
  </si>
  <si>
    <t>184 20-1111</t>
  </si>
  <si>
    <t>185 85-1111</t>
  </si>
  <si>
    <t>185 80-4312 C02</t>
  </si>
  <si>
    <t>Zalití rostlin vodou</t>
  </si>
  <si>
    <t>kg</t>
  </si>
  <si>
    <t>Výsadba dřevin celkem</t>
  </si>
  <si>
    <t>Obdělání půdy smykováním v rovině</t>
  </si>
  <si>
    <t>Obdělání půdy válením, v rovině</t>
  </si>
  <si>
    <t>998 23-1311 A02</t>
  </si>
  <si>
    <t>PSP</t>
  </si>
  <si>
    <t>AP</t>
  </si>
  <si>
    <t>Sadové úpravy celkem</t>
  </si>
  <si>
    <t>184 10-2115</t>
  </si>
  <si>
    <t>Výsadba dř. s balem  v rovině, bal do 600 mm, stromy</t>
  </si>
  <si>
    <t>184 90-1112</t>
  </si>
  <si>
    <t>Osazení kůlů k dřevině s uvázáním, délky kůlů do 3 m</t>
  </si>
  <si>
    <t xml:space="preserve">         Mulčování:</t>
  </si>
  <si>
    <t>184 92-1093</t>
  </si>
  <si>
    <t xml:space="preserve">   S p e c i f i k a c e:</t>
  </si>
  <si>
    <t>Mulčování celkem</t>
  </si>
  <si>
    <t xml:space="preserve">         Zatravnění:</t>
  </si>
  <si>
    <t>183 40-3112</t>
  </si>
  <si>
    <t>Obdělání půdy oráním do 200 mm v rovině</t>
  </si>
  <si>
    <t>183 40-3151</t>
  </si>
  <si>
    <t>183 40-3153</t>
  </si>
  <si>
    <t>183 40-3161</t>
  </si>
  <si>
    <t>Zatravnění celkem</t>
  </si>
  <si>
    <t>12/14</t>
  </si>
  <si>
    <t xml:space="preserve">Acer platanoides                                              </t>
  </si>
  <si>
    <t>60/80</t>
  </si>
  <si>
    <t xml:space="preserve">       Mulčování</t>
  </si>
  <si>
    <t>Zatravnění</t>
  </si>
  <si>
    <t xml:space="preserve">      Zatravnění</t>
  </si>
  <si>
    <t>R e k a p i t u l a c e   s a d o v ý c h   ú p r a v</t>
  </si>
  <si>
    <t>Chemické odplevelení</t>
  </si>
  <si>
    <t>Výsadba dřevin</t>
  </si>
  <si>
    <t>Mulčování</t>
  </si>
  <si>
    <t>Hnojivo SILVAMIX FORTE - tablety</t>
  </si>
  <si>
    <t xml:space="preserve">         Hnojení:</t>
  </si>
  <si>
    <t>Půdní kondicionér - TerraCottem</t>
  </si>
  <si>
    <t>Aplikace - rostliny</t>
  </si>
  <si>
    <t>Aplikace</t>
  </si>
  <si>
    <t>Hnojení celkem</t>
  </si>
  <si>
    <t>184 50-1111</t>
  </si>
  <si>
    <t>184 80-6112</t>
  </si>
  <si>
    <t>Řez stromů netrnitých, koruna do 4 m (1x ročně)</t>
  </si>
  <si>
    <t>184 91-1111</t>
  </si>
  <si>
    <t>Cena v Kč bez DPH</t>
  </si>
  <si>
    <t>Cena s DPH</t>
  </si>
  <si>
    <t xml:space="preserve">         Chemické odplevelení (2 postřiky):</t>
  </si>
  <si>
    <t>R</t>
  </si>
  <si>
    <t xml:space="preserve">Chemické odplevelení postřikem, v rovině 2x </t>
  </si>
  <si>
    <t>AC</t>
  </si>
  <si>
    <t>Acer campestre</t>
  </si>
  <si>
    <t>PAV</t>
  </si>
  <si>
    <t>Prunus avium</t>
  </si>
  <si>
    <t>PDO</t>
  </si>
  <si>
    <t>QP</t>
  </si>
  <si>
    <t>Quercus petraea</t>
  </si>
  <si>
    <t>TC</t>
  </si>
  <si>
    <t>Tilia cordata</t>
  </si>
  <si>
    <t>Prunus domestica</t>
  </si>
  <si>
    <t>COM</t>
  </si>
  <si>
    <t>Cornus mas</t>
  </si>
  <si>
    <t>EUE</t>
  </si>
  <si>
    <t>Euonymus europaeus</t>
  </si>
  <si>
    <t>LV</t>
  </si>
  <si>
    <t>Ligustrum vulgare</t>
  </si>
  <si>
    <t>Prunus spinosa</t>
  </si>
  <si>
    <t>RF</t>
  </si>
  <si>
    <t>Rhamnus frangula</t>
  </si>
  <si>
    <t>VO</t>
  </si>
  <si>
    <t>Viburnum opulus</t>
  </si>
  <si>
    <t>m</t>
  </si>
  <si>
    <t>180 40-1211</t>
  </si>
  <si>
    <t>Založení trávníku lučního výsevem v rovině</t>
  </si>
  <si>
    <t xml:space="preserve">   Celkem</t>
  </si>
  <si>
    <t>8/10</t>
  </si>
  <si>
    <t>Výsadba doprovodné zeleně podél polní cesty C5 v k.ú. Slezské Pavlovice</t>
  </si>
  <si>
    <t>Obdělání půdy</t>
  </si>
  <si>
    <t>Dovoz vody do 6000m   (stromy ks x 50 l, keře ks x 10 l)</t>
  </si>
  <si>
    <t>185 80-2114</t>
  </si>
  <si>
    <t>Hnojení umělým hnojivem k rostlinám, v rovině (1x za rok)</t>
  </si>
  <si>
    <t>Pokosení trávníku lučního v rovině (3x ročně)</t>
  </si>
  <si>
    <t>Vypletí v rovině, dřevin ve skupinách (1x ročně), vč. vysbírání příp. odpadků</t>
  </si>
  <si>
    <t>831-2 A01</t>
  </si>
  <si>
    <t xml:space="preserve">   Hydromeliorace lesnickotechnické</t>
  </si>
  <si>
    <t>348 95-1250</t>
  </si>
  <si>
    <t>184 80-4113</t>
  </si>
  <si>
    <t xml:space="preserve">      Ochrana dřevin před okusem zvěří</t>
  </si>
  <si>
    <t>Oplocení lesních kultur v. 1,5 m, pletivo drát., dřevěnými kůly pr. do 120 mm, bez impregnace, vzdál. 3 m. Součástí ceny jsou i dř. kůly, ČESKÁ OPLOCENKA 1600/16/150/2/FeZn a spotřební materiál</t>
  </si>
  <si>
    <t>postřikový přípravek Stop-Z/6 měsíců</t>
  </si>
  <si>
    <t>Ochrana dřevin před okusem zvěří, chemickým nátěrem nebo postřikem, 3x za rok</t>
  </si>
  <si>
    <t>Doplnění mulče (10% plochy/rok)</t>
  </si>
  <si>
    <t>Postřikový přípravek Stop-Z, 3x za rok</t>
  </si>
  <si>
    <t>111 10-4311 C02</t>
  </si>
  <si>
    <t>Ochrana dřevin před okusem zvěří celkem</t>
  </si>
  <si>
    <t>348 95-2261</t>
  </si>
  <si>
    <t>Oprava oplocenky (max. 45 m délky/rok)</t>
  </si>
  <si>
    <t>Kontrola oplocenky, 5x ročně</t>
  </si>
  <si>
    <t>184 50-3111 B02</t>
  </si>
  <si>
    <t>Zhotovení obalu kmene z juty (u listnáčů), rovina, 1 m2/ks</t>
  </si>
  <si>
    <t>Juta na obalení kmene, š. pruhu 15 cm</t>
  </si>
  <si>
    <t>Následná péče o zeleň celkem</t>
  </si>
  <si>
    <t>Obdělání půdy hrabáním, v rovině</t>
  </si>
  <si>
    <t>Výsadba stromů bez balu do 1,8 m výšky - ovocné</t>
  </si>
  <si>
    <t>Založení výsadby</t>
  </si>
  <si>
    <t>Založení výsadby celkem</t>
  </si>
  <si>
    <t>Vrata z plotových tyček výška 1,5 m, šířka 1,5 m, 6 ks x 1,5m</t>
  </si>
  <si>
    <t>Ochrana dřevin před okusem zvěří, chemickým nátěrem nebo postřikem</t>
  </si>
  <si>
    <t>Následná péče v prvním roce</t>
  </si>
  <si>
    <t xml:space="preserve">       Práce ve výsadbách</t>
  </si>
  <si>
    <t xml:space="preserve">      Trávníková plocha</t>
  </si>
  <si>
    <t>Výsadba keřů bez balu do 1 m výšky</t>
  </si>
  <si>
    <t>Následná péče v druhém roce</t>
  </si>
  <si>
    <t>Následná péče v třetím roce</t>
  </si>
  <si>
    <t xml:space="preserve">Celkem </t>
  </si>
  <si>
    <t>Roundup (2x m2 x 0,0012 l/m2)</t>
  </si>
  <si>
    <t>TerraCottem</t>
  </si>
  <si>
    <t>Silvamix Forte</t>
  </si>
  <si>
    <t>Listnaté  stromy s balem</t>
  </si>
  <si>
    <t>Listnaté  stromy bez balu</t>
  </si>
  <si>
    <t>Keře bez balu</t>
  </si>
  <si>
    <t>Kůly               41 x 3 ks, 15 x 1 ks</t>
  </si>
  <si>
    <t>Mulč, tl. 100 mm</t>
  </si>
  <si>
    <t>Extenzivní luční směs (m2 x 0,0045kg/m2)</t>
  </si>
  <si>
    <t>Celkem následná péče v prvním roce</t>
  </si>
  <si>
    <t>Celkem následná péče v druhém roce</t>
  </si>
  <si>
    <t>Znovuuvázání dřeviny (50% ročně)</t>
  </si>
  <si>
    <t>Zalití rostlin vodou - dle potřeby (max. 5x ročně)</t>
  </si>
  <si>
    <t>NPK 30g/m2, (2x ročně)</t>
  </si>
  <si>
    <t>Celkem následná péče v třetím roce</t>
  </si>
  <si>
    <t xml:space="preserve">Odstranění obalu kmene z juty, v rovině </t>
  </si>
  <si>
    <t>Ochrana dřevin před okusem zvěří</t>
  </si>
  <si>
    <t>Obnova uhynulých stromů (max. 4 ks/rok) - vyhledání a odstranění uhynulé dřeviny a výsadba nové dřeviny</t>
  </si>
  <si>
    <t>Následná péče</t>
  </si>
  <si>
    <t xml:space="preserve">   Následná péče o zeleň od předání - v prvním roce</t>
  </si>
  <si>
    <t xml:space="preserve">   Následná péče o zeleň od předání - v druhém roce</t>
  </si>
  <si>
    <t xml:space="preserve">   Následná péče o zeleň od předání - v třetím roce</t>
  </si>
  <si>
    <t>Dovoz vody do 6000m   (56 ks x 50 l, 387 ks x 10 l= 6,7 m3)</t>
  </si>
  <si>
    <t>Obnova uhynulých keřů (max. 19 ks/rok) - vyhledání a odstranění uhynulé dřeviny a výsadba nové dřeviny</t>
  </si>
  <si>
    <t xml:space="preserve">                                  Krycí list nabídkové ceny</t>
  </si>
  <si>
    <t>Vyhotovil :</t>
  </si>
  <si>
    <t xml:space="preserve">Datum : </t>
  </si>
  <si>
    <t>Razítko, podpis :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</si>
</sst>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00"/>
    <numFmt numFmtId="169" formatCode="0.000"/>
    <numFmt numFmtId="170" formatCode="[$-405]d\.\ mmmm\ yyyy"/>
    <numFmt numFmtId="171" formatCode="000\ 00"/>
    <numFmt numFmtId="172" formatCode="0.0"/>
    <numFmt numFmtId="173" formatCode="#,##0.000\ _K_č"/>
    <numFmt numFmtId="174" formatCode="0.0000000"/>
    <numFmt numFmtId="175" formatCode="[$€-2]\ #\ ##,000_);[Red]\([$€-2]\ #\ ##,000\)"/>
  </numFmts>
  <fonts count="54">
    <font>
      <sz val="10"/>
      <name val="Arial"/>
      <family val="0"/>
    </font>
    <font>
      <i/>
      <sz val="12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sz val="12"/>
      <name val="Arial CE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2" fontId="0" fillId="0" borderId="11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justify" vertical="top" wrapText="1"/>
    </xf>
    <xf numFmtId="167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167" fontId="0" fillId="0" borderId="10" xfId="0" applyNumberFormat="1" applyBorder="1" applyAlignment="1">
      <alignment/>
    </xf>
    <xf numFmtId="0" fontId="7" fillId="0" borderId="10" xfId="0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168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169" fontId="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69" fontId="0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1" fontId="0" fillId="0" borderId="10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justify" vertical="top" wrapText="1"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6" fillId="0" borderId="16" xfId="0" applyFont="1" applyBorder="1" applyAlignment="1">
      <alignment horizontal="justify"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justify" vertical="top" wrapText="1"/>
    </xf>
    <xf numFmtId="0" fontId="0" fillId="33" borderId="13" xfId="0" applyFill="1" applyBorder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right" vertical="top" wrapText="1"/>
    </xf>
    <xf numFmtId="169" fontId="4" fillId="33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0" fontId="0" fillId="33" borderId="13" xfId="0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justify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/>
    </xf>
    <xf numFmtId="0" fontId="0" fillId="33" borderId="20" xfId="0" applyFont="1" applyFill="1" applyBorder="1" applyAlignment="1">
      <alignment horizontal="right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0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/>
    </xf>
    <xf numFmtId="0" fontId="0" fillId="33" borderId="11" xfId="0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9" fontId="0" fillId="33" borderId="10" xfId="0" applyNumberFormat="1" applyFont="1" applyFill="1" applyBorder="1" applyAlignment="1">
      <alignment horizontal="center" vertical="top" wrapText="1"/>
    </xf>
    <xf numFmtId="167" fontId="4" fillId="33" borderId="10" xfId="0" applyNumberFormat="1" applyFont="1" applyFill="1" applyBorder="1" applyAlignment="1">
      <alignment/>
    </xf>
    <xf numFmtId="167" fontId="0" fillId="0" borderId="10" xfId="0" applyNumberFormat="1" applyFont="1" applyBorder="1" applyAlignment="1">
      <alignment horizontal="center" vertical="top" wrapText="1"/>
    </xf>
    <xf numFmtId="167" fontId="0" fillId="0" borderId="10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6" fillId="0" borderId="21" xfId="0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167" fontId="0" fillId="0" borderId="10" xfId="0" applyNumberFormat="1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 wrapText="1"/>
    </xf>
    <xf numFmtId="167" fontId="1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 horizontal="right" vertical="top" wrapText="1"/>
    </xf>
    <xf numFmtId="167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 indent="1"/>
    </xf>
    <xf numFmtId="2" fontId="7" fillId="0" borderId="10" xfId="0" applyNumberFormat="1" applyFont="1" applyBorder="1" applyAlignment="1">
      <alignment horizontal="right" vertical="center" wrapText="1"/>
    </xf>
    <xf numFmtId="167" fontId="7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2" fontId="0" fillId="0" borderId="12" xfId="0" applyNumberFormat="1" applyFont="1" applyBorder="1" applyAlignment="1">
      <alignment horizontal="justify" vertical="top" wrapText="1"/>
    </xf>
    <xf numFmtId="2" fontId="0" fillId="0" borderId="13" xfId="0" applyNumberFormat="1" applyFont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5.8515625" style="0" customWidth="1"/>
    <col min="3" max="3" width="53.8515625" style="0" customWidth="1"/>
    <col min="4" max="8" width="12.7109375" style="0" customWidth="1"/>
    <col min="9" max="9" width="7.421875" style="0" customWidth="1"/>
  </cols>
  <sheetData>
    <row r="1" spans="3:5" ht="12.75" customHeight="1">
      <c r="C1" s="163" t="s">
        <v>186</v>
      </c>
      <c r="D1" s="163"/>
      <c r="E1" s="163"/>
    </row>
    <row r="2" ht="12.75" customHeight="1"/>
    <row r="3" spans="2:8" ht="15">
      <c r="B3" s="164" t="s">
        <v>123</v>
      </c>
      <c r="C3" s="164"/>
      <c r="D3" s="164"/>
      <c r="E3" s="164"/>
      <c r="F3" s="164"/>
      <c r="G3" s="164"/>
      <c r="H3" s="164"/>
    </row>
    <row r="4" ht="12.75" customHeight="1"/>
    <row r="5" spans="2:8" ht="15.75" customHeight="1">
      <c r="B5" s="165" t="s">
        <v>78</v>
      </c>
      <c r="C5" s="165"/>
      <c r="D5" s="165"/>
      <c r="E5" s="165"/>
      <c r="F5" s="165"/>
      <c r="G5" s="165"/>
      <c r="H5" s="165"/>
    </row>
    <row r="6" ht="12.75" customHeight="1"/>
    <row r="7" ht="12.75" customHeight="1"/>
    <row r="8" spans="2:8" ht="12.75">
      <c r="B8" s="84" t="s">
        <v>20</v>
      </c>
      <c r="C8" s="166" t="s">
        <v>22</v>
      </c>
      <c r="D8" s="167" t="s">
        <v>92</v>
      </c>
      <c r="E8" s="167"/>
      <c r="F8" s="167"/>
      <c r="G8" s="167" t="s">
        <v>93</v>
      </c>
      <c r="H8" s="167"/>
    </row>
    <row r="9" spans="2:8" ht="12.75">
      <c r="B9" s="93" t="s">
        <v>25</v>
      </c>
      <c r="C9" s="166"/>
      <c r="D9" s="78" t="s">
        <v>28</v>
      </c>
      <c r="E9" s="78" t="s">
        <v>29</v>
      </c>
      <c r="F9" s="78" t="s">
        <v>23</v>
      </c>
      <c r="G9" s="100">
        <v>0.2</v>
      </c>
      <c r="H9" s="78" t="s">
        <v>23</v>
      </c>
    </row>
    <row r="10" spans="2:8" ht="12.75">
      <c r="B10" s="16"/>
      <c r="C10" s="16"/>
      <c r="D10" s="16"/>
      <c r="E10" s="16"/>
      <c r="F10" s="16"/>
      <c r="G10" s="16"/>
      <c r="H10" s="16"/>
    </row>
    <row r="11" spans="2:8" ht="9.75" customHeight="1">
      <c r="B11" s="160"/>
      <c r="C11" s="161"/>
      <c r="D11" s="161"/>
      <c r="E11" s="161"/>
      <c r="F11" s="161"/>
      <c r="G11" s="161"/>
      <c r="H11" s="161"/>
    </row>
    <row r="12" spans="2:8" ht="12.75" customHeight="1">
      <c r="B12" s="139"/>
      <c r="C12" s="140" t="s">
        <v>151</v>
      </c>
      <c r="D12" s="141"/>
      <c r="E12" s="139"/>
      <c r="F12" s="139"/>
      <c r="G12" s="139"/>
      <c r="H12" s="139"/>
    </row>
    <row r="13" spans="2:8" ht="12.75" customHeight="1">
      <c r="B13" s="139"/>
      <c r="C13" s="150" t="s">
        <v>124</v>
      </c>
      <c r="D13" s="151">
        <f>VALUE(zalozeni!H12)</f>
        <v>0</v>
      </c>
      <c r="E13" s="151">
        <f>VALUE(zalozeni!I12)</f>
        <v>0</v>
      </c>
      <c r="F13" s="142">
        <f aca="true" t="shared" si="0" ref="F13:F19">SUM(D13:E13)</f>
        <v>0</v>
      </c>
      <c r="G13" s="151">
        <f>ROUND(F13*20%,2)</f>
        <v>0</v>
      </c>
      <c r="H13" s="142">
        <f aca="true" t="shared" si="1" ref="H13:H20">SUM(F13,G13)</f>
        <v>0</v>
      </c>
    </row>
    <row r="14" spans="2:8" ht="12.75" customHeight="1">
      <c r="B14" s="139"/>
      <c r="C14" s="150" t="s">
        <v>79</v>
      </c>
      <c r="D14" s="151">
        <f>VALUE(zalozeni!H20)</f>
        <v>0</v>
      </c>
      <c r="E14" s="151">
        <f>VALUE(zalozeni!I20)</f>
        <v>0</v>
      </c>
      <c r="F14" s="142">
        <f t="shared" si="0"/>
        <v>0</v>
      </c>
      <c r="G14" s="151">
        <f aca="true" t="shared" si="2" ref="G14:G19">ROUND(F14*20%,2)</f>
        <v>0</v>
      </c>
      <c r="H14" s="142">
        <f t="shared" si="1"/>
        <v>0</v>
      </c>
    </row>
    <row r="15" spans="2:8" ht="12.75" customHeight="1">
      <c r="B15" s="139"/>
      <c r="C15" s="150" t="s">
        <v>9</v>
      </c>
      <c r="D15" s="151">
        <f>VALUE(zalozeni!H33)</f>
        <v>0</v>
      </c>
      <c r="E15" s="151">
        <f>VALUE(zalozeni!I33)</f>
        <v>0</v>
      </c>
      <c r="F15" s="142">
        <f t="shared" si="0"/>
        <v>0</v>
      </c>
      <c r="G15" s="151">
        <f t="shared" si="2"/>
        <v>0</v>
      </c>
      <c r="H15" s="142">
        <f t="shared" si="1"/>
        <v>0</v>
      </c>
    </row>
    <row r="16" spans="2:8" ht="12.75" customHeight="1">
      <c r="B16" s="139"/>
      <c r="C16" s="150" t="s">
        <v>80</v>
      </c>
      <c r="D16" s="151">
        <f>VALUE(zalozeni!H68)</f>
        <v>0</v>
      </c>
      <c r="E16" s="151">
        <f>VALUE(zalozeni!I68)</f>
        <v>0</v>
      </c>
      <c r="F16" s="142">
        <f t="shared" si="0"/>
        <v>0</v>
      </c>
      <c r="G16" s="151">
        <f t="shared" si="2"/>
        <v>0</v>
      </c>
      <c r="H16" s="142">
        <f t="shared" si="1"/>
        <v>0</v>
      </c>
    </row>
    <row r="17" spans="2:8" ht="12.75" customHeight="1">
      <c r="B17" s="139"/>
      <c r="C17" s="150" t="s">
        <v>81</v>
      </c>
      <c r="D17" s="151">
        <f>VALUE(zalozeni!H76)</f>
        <v>0</v>
      </c>
      <c r="E17" s="151">
        <f>VALUE(zalozeni!I76)</f>
        <v>0</v>
      </c>
      <c r="F17" s="142">
        <f t="shared" si="0"/>
        <v>0</v>
      </c>
      <c r="G17" s="151">
        <f t="shared" si="2"/>
        <v>0</v>
      </c>
      <c r="H17" s="142">
        <f t="shared" si="1"/>
        <v>0</v>
      </c>
    </row>
    <row r="18" spans="2:8" ht="12.75" customHeight="1">
      <c r="B18" s="139"/>
      <c r="C18" s="150" t="s">
        <v>76</v>
      </c>
      <c r="D18" s="151">
        <f>VALUE(zalozeni!H85)</f>
        <v>0</v>
      </c>
      <c r="E18" s="151">
        <f>VALUE(zalozeni!I85)</f>
        <v>0</v>
      </c>
      <c r="F18" s="142">
        <f t="shared" si="0"/>
        <v>0</v>
      </c>
      <c r="G18" s="151">
        <f t="shared" si="2"/>
        <v>0</v>
      </c>
      <c r="H18" s="142">
        <f t="shared" si="1"/>
        <v>0</v>
      </c>
    </row>
    <row r="19" spans="2:8" ht="12.75" customHeight="1">
      <c r="B19" s="139"/>
      <c r="C19" s="150" t="s">
        <v>178</v>
      </c>
      <c r="D19" s="151">
        <f>VALUE(zalozeni!H96)</f>
        <v>0</v>
      </c>
      <c r="E19" s="151">
        <f>VALUE(zalozeni!I96)</f>
        <v>0</v>
      </c>
      <c r="F19" s="142">
        <f t="shared" si="0"/>
        <v>0</v>
      </c>
      <c r="G19" s="151">
        <f t="shared" si="2"/>
        <v>0</v>
      </c>
      <c r="H19" s="142">
        <f t="shared" si="1"/>
        <v>0</v>
      </c>
    </row>
    <row r="20" spans="2:8" ht="12.75" customHeight="1">
      <c r="B20" s="139"/>
      <c r="C20" s="143" t="s">
        <v>152</v>
      </c>
      <c r="D20" s="149">
        <f>SUM(D13:D19)</f>
        <v>0</v>
      </c>
      <c r="E20" s="149">
        <f>SUM(E13:E19)</f>
        <v>0</v>
      </c>
      <c r="F20" s="149">
        <f>SUM(F13:F19)</f>
        <v>0</v>
      </c>
      <c r="G20" s="149">
        <f>SUM(G13:G19)</f>
        <v>0</v>
      </c>
      <c r="H20" s="149">
        <f t="shared" si="1"/>
        <v>0</v>
      </c>
    </row>
    <row r="21" spans="2:8" ht="9.75" customHeight="1">
      <c r="B21" s="139"/>
      <c r="C21" s="143"/>
      <c r="D21" s="142"/>
      <c r="E21" s="142"/>
      <c r="F21" s="142"/>
      <c r="G21" s="142"/>
      <c r="H21" s="142"/>
    </row>
    <row r="22" spans="2:8" ht="12.75" customHeight="1">
      <c r="B22" s="139"/>
      <c r="C22" s="140" t="s">
        <v>180</v>
      </c>
      <c r="D22" s="141"/>
      <c r="E22" s="139"/>
      <c r="F22" s="139"/>
      <c r="G22" s="139"/>
      <c r="H22" s="139"/>
    </row>
    <row r="23" spans="2:8" ht="12.75" customHeight="1">
      <c r="B23" s="139"/>
      <c r="C23" s="159" t="s">
        <v>181</v>
      </c>
      <c r="D23" s="151">
        <f>VALUE(pece!H36)</f>
        <v>0</v>
      </c>
      <c r="E23" s="151">
        <f>VALUE(pece!I36)</f>
        <v>0</v>
      </c>
      <c r="F23" s="142">
        <f>SUM(D23:E23)</f>
        <v>0</v>
      </c>
      <c r="G23" s="151">
        <f>ROUND(F23*20%,2)</f>
        <v>0</v>
      </c>
      <c r="H23" s="142">
        <f>SUM(F23,G23)</f>
        <v>0</v>
      </c>
    </row>
    <row r="24" spans="2:8" ht="12.75" customHeight="1">
      <c r="B24" s="139"/>
      <c r="C24" s="159" t="s">
        <v>182</v>
      </c>
      <c r="D24" s="151">
        <f>VALUE(pece!H73)</f>
        <v>0</v>
      </c>
      <c r="E24" s="151">
        <f>VALUE(pece!I73)</f>
        <v>0</v>
      </c>
      <c r="F24" s="142">
        <f>SUM(D24:E24)</f>
        <v>0</v>
      </c>
      <c r="G24" s="151">
        <f>ROUND(F24*20%,2)</f>
        <v>0</v>
      </c>
      <c r="H24" s="142">
        <f>SUM(F24,G24)</f>
        <v>0</v>
      </c>
    </row>
    <row r="25" spans="2:8" ht="12.75" customHeight="1">
      <c r="B25" s="139"/>
      <c r="C25" s="159" t="s">
        <v>183</v>
      </c>
      <c r="D25" s="151">
        <f>VALUE(pece!H111)</f>
        <v>0</v>
      </c>
      <c r="E25" s="151">
        <f>VALUE(pece!I111)</f>
        <v>0</v>
      </c>
      <c r="F25" s="142">
        <f>SUM(D25:E25)</f>
        <v>0</v>
      </c>
      <c r="G25" s="151">
        <f>ROUND(F25*20%,2)</f>
        <v>0</v>
      </c>
      <c r="H25" s="142">
        <f>SUM(F25,G25)</f>
        <v>0</v>
      </c>
    </row>
    <row r="26" spans="2:8" ht="12.75" customHeight="1">
      <c r="B26" s="139"/>
      <c r="C26" s="140" t="s">
        <v>148</v>
      </c>
      <c r="D26" s="149">
        <f>SUM(D23:D25)</f>
        <v>0</v>
      </c>
      <c r="E26" s="149">
        <f>SUM(E23:E25)</f>
        <v>0</v>
      </c>
      <c r="F26" s="149">
        <f>SUM(F23:F25)</f>
        <v>0</v>
      </c>
      <c r="G26" s="149">
        <f>SUM(G23:G25)</f>
        <v>0</v>
      </c>
      <c r="H26" s="142">
        <f>SUM(H23:H25)</f>
        <v>0</v>
      </c>
    </row>
    <row r="27" spans="2:8" ht="9.75" customHeight="1">
      <c r="B27" s="139"/>
      <c r="C27" s="140"/>
      <c r="D27" s="144"/>
      <c r="E27" s="144"/>
      <c r="F27" s="144"/>
      <c r="G27" s="144"/>
      <c r="H27" s="142"/>
    </row>
    <row r="28" spans="2:8" ht="12.75" customHeight="1">
      <c r="B28" s="145"/>
      <c r="C28" s="146" t="s">
        <v>56</v>
      </c>
      <c r="D28" s="147">
        <f>SUM(D20,D26)</f>
        <v>0</v>
      </c>
      <c r="E28" s="147">
        <f>SUM(E20,E26)</f>
        <v>0</v>
      </c>
      <c r="F28" s="147">
        <f>SUM(F20,F26)</f>
        <v>0</v>
      </c>
      <c r="G28" s="147">
        <f>SUM(G20,G26)</f>
        <v>0</v>
      </c>
      <c r="H28" s="147">
        <f>SUM(H20,H26)</f>
        <v>0</v>
      </c>
    </row>
    <row r="29" ht="12.75" customHeight="1">
      <c r="B29" s="50"/>
    </row>
    <row r="30" spans="2:9" s="51" customFormat="1" ht="14.25">
      <c r="B30" s="162" t="s">
        <v>187</v>
      </c>
      <c r="C30"/>
      <c r="D30"/>
      <c r="E30" s="162" t="s">
        <v>188</v>
      </c>
      <c r="F30"/>
      <c r="G30"/>
      <c r="H30"/>
      <c r="I30"/>
    </row>
    <row r="31" spans="2:10" s="51" customFormat="1" ht="12.75">
      <c r="B31"/>
      <c r="C31"/>
      <c r="D31"/>
      <c r="E31"/>
      <c r="F31"/>
      <c r="G31"/>
      <c r="H31"/>
      <c r="I31"/>
      <c r="J31"/>
    </row>
    <row r="32" spans="2:10" s="51" customFormat="1" ht="12.75">
      <c r="B32"/>
      <c r="C32"/>
      <c r="D32"/>
      <c r="E32"/>
      <c r="F32"/>
      <c r="G32"/>
      <c r="H32"/>
      <c r="I32"/>
      <c r="J32"/>
    </row>
    <row r="33" spans="2:10" s="51" customFormat="1" ht="12.75">
      <c r="B33"/>
      <c r="C33"/>
      <c r="D33"/>
      <c r="E33"/>
      <c r="F33"/>
      <c r="G33"/>
      <c r="H33"/>
      <c r="I33"/>
      <c r="J33"/>
    </row>
    <row r="34" spans="2:10" s="51" customFormat="1" ht="14.25">
      <c r="B34" s="162" t="s">
        <v>189</v>
      </c>
      <c r="C34"/>
      <c r="D34"/>
      <c r="E34"/>
      <c r="F34"/>
      <c r="G34"/>
      <c r="H34"/>
      <c r="I34"/>
      <c r="J34"/>
    </row>
  </sheetData>
  <sheetProtection/>
  <mergeCells count="6">
    <mergeCell ref="C1:E1"/>
    <mergeCell ref="B3:H3"/>
    <mergeCell ref="B5:H5"/>
    <mergeCell ref="C8:C9"/>
    <mergeCell ref="D8:F8"/>
    <mergeCell ref="G8:H8"/>
  </mergeCells>
  <printOptions/>
  <pageMargins left="0.5905511811023623" right="0.3937007874015748" top="1.0236220472440944" bottom="0.787401574803149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4.28125" style="111" customWidth="1"/>
    <col min="2" max="2" width="16.57421875" style="0" customWidth="1"/>
    <col min="3" max="3" width="49.8515625" style="0" customWidth="1"/>
    <col min="4" max="4" width="9.57421875" style="18" customWidth="1"/>
    <col min="5" max="5" width="5.28125" style="18" customWidth="1"/>
    <col min="6" max="6" width="8.421875" style="18" customWidth="1"/>
    <col min="7" max="7" width="9.28125" style="32" customWidth="1"/>
    <col min="8" max="8" width="12.7109375" style="0" customWidth="1"/>
    <col min="9" max="9" width="12.7109375" style="36" customWidth="1"/>
    <col min="10" max="10" width="9.00390625" style="0" customWidth="1"/>
    <col min="11" max="11" width="10.140625" style="0" customWidth="1"/>
  </cols>
  <sheetData>
    <row r="1" ht="15">
      <c r="B1" s="153" t="s">
        <v>151</v>
      </c>
    </row>
    <row r="3" spans="1:11" s="1" customFormat="1" ht="12.75" customHeight="1">
      <c r="A3" s="83"/>
      <c r="B3" s="84"/>
      <c r="C3" s="85"/>
      <c r="D3" s="86"/>
      <c r="E3" s="84"/>
      <c r="F3" s="84"/>
      <c r="G3" s="168" t="s">
        <v>18</v>
      </c>
      <c r="H3" s="170"/>
      <c r="I3" s="169"/>
      <c r="J3" s="168" t="s">
        <v>19</v>
      </c>
      <c r="K3" s="169"/>
    </row>
    <row r="4" spans="1:11" s="1" customFormat="1" ht="12.75" customHeight="1">
      <c r="A4" s="88" t="s">
        <v>20</v>
      </c>
      <c r="B4" s="89" t="s">
        <v>21</v>
      </c>
      <c r="C4" s="90" t="s">
        <v>22</v>
      </c>
      <c r="D4" s="91"/>
      <c r="E4" s="89" t="s">
        <v>16</v>
      </c>
      <c r="F4" s="89" t="s">
        <v>17</v>
      </c>
      <c r="G4" s="87"/>
      <c r="H4" s="168" t="s">
        <v>23</v>
      </c>
      <c r="I4" s="169"/>
      <c r="J4" s="168" t="s">
        <v>24</v>
      </c>
      <c r="K4" s="169"/>
    </row>
    <row r="5" spans="1:11" s="1" customFormat="1" ht="12.75" customHeight="1">
      <c r="A5" s="92" t="s">
        <v>25</v>
      </c>
      <c r="B5" s="93" t="s">
        <v>26</v>
      </c>
      <c r="C5" s="94"/>
      <c r="D5" s="95"/>
      <c r="E5" s="96"/>
      <c r="F5" s="96"/>
      <c r="G5" s="93" t="s">
        <v>27</v>
      </c>
      <c r="H5" s="78" t="s">
        <v>28</v>
      </c>
      <c r="I5" s="97" t="s">
        <v>29</v>
      </c>
      <c r="J5" s="98" t="s">
        <v>27</v>
      </c>
      <c r="K5" s="78" t="s">
        <v>23</v>
      </c>
    </row>
    <row r="6" spans="1:9" s="123" customFormat="1" ht="12" customHeight="1">
      <c r="A6" s="74"/>
      <c r="D6" s="124"/>
      <c r="E6" s="124"/>
      <c r="F6" s="124"/>
      <c r="G6" s="125"/>
      <c r="I6" s="126"/>
    </row>
    <row r="7" spans="1:11" ht="15" customHeight="1">
      <c r="A7" s="176" t="s">
        <v>7</v>
      </c>
      <c r="B7" s="177"/>
      <c r="C7" s="177"/>
      <c r="D7" s="177"/>
      <c r="E7" s="177"/>
      <c r="F7" s="177"/>
      <c r="G7" s="177"/>
      <c r="H7" s="177"/>
      <c r="I7" s="177"/>
      <c r="J7" s="177"/>
      <c r="K7" s="178"/>
    </row>
    <row r="8" spans="1:11" ht="12.75" customHeight="1">
      <c r="A8" s="3"/>
      <c r="B8" s="10" t="s">
        <v>32</v>
      </c>
      <c r="C8" s="13" t="s">
        <v>33</v>
      </c>
      <c r="D8" s="19"/>
      <c r="E8" s="11"/>
      <c r="F8" s="3"/>
      <c r="G8" s="9"/>
      <c r="H8" s="9"/>
      <c r="I8" s="9"/>
      <c r="J8" s="2"/>
      <c r="K8" s="24"/>
    </row>
    <row r="9" spans="1:11" ht="12.75" customHeight="1">
      <c r="A9" s="3">
        <v>1</v>
      </c>
      <c r="B9" s="10" t="s">
        <v>66</v>
      </c>
      <c r="C9" s="13" t="s">
        <v>67</v>
      </c>
      <c r="D9" s="19"/>
      <c r="E9" s="11" t="s">
        <v>30</v>
      </c>
      <c r="F9" s="3">
        <v>2320</v>
      </c>
      <c r="G9" s="9"/>
      <c r="H9" s="9"/>
      <c r="I9" s="9">
        <f>ROUND((F9*G9),2)</f>
        <v>0</v>
      </c>
      <c r="J9" s="33"/>
      <c r="K9" s="33"/>
    </row>
    <row r="10" spans="1:11" ht="12.75" customHeight="1">
      <c r="A10" s="3">
        <v>2</v>
      </c>
      <c r="B10" s="10" t="s">
        <v>68</v>
      </c>
      <c r="C10" s="43" t="s">
        <v>51</v>
      </c>
      <c r="D10" s="44"/>
      <c r="E10" s="11" t="s">
        <v>30</v>
      </c>
      <c r="F10" s="3">
        <v>2320</v>
      </c>
      <c r="G10" s="9"/>
      <c r="H10" s="9"/>
      <c r="I10" s="9">
        <f>ROUND((F10*G10),2)</f>
        <v>0</v>
      </c>
      <c r="J10" s="33"/>
      <c r="K10" s="33"/>
    </row>
    <row r="11" spans="1:11" ht="12.75" customHeight="1">
      <c r="A11" s="3">
        <v>3</v>
      </c>
      <c r="B11" s="10" t="s">
        <v>69</v>
      </c>
      <c r="C11" s="13" t="s">
        <v>149</v>
      </c>
      <c r="D11" s="19"/>
      <c r="E11" s="11" t="s">
        <v>30</v>
      </c>
      <c r="F11" s="3">
        <v>2320</v>
      </c>
      <c r="G11" s="9"/>
      <c r="H11" s="9"/>
      <c r="I11" s="9">
        <f>ROUND((F11*G11),2)</f>
        <v>0</v>
      </c>
      <c r="J11" s="33"/>
      <c r="K11" s="33"/>
    </row>
    <row r="12" spans="1:11" ht="12.75" customHeight="1">
      <c r="A12" s="77"/>
      <c r="B12" s="63"/>
      <c r="C12" s="64" t="s">
        <v>8</v>
      </c>
      <c r="D12" s="72"/>
      <c r="E12" s="66"/>
      <c r="F12" s="77"/>
      <c r="G12" s="67"/>
      <c r="H12" s="67"/>
      <c r="I12" s="67">
        <f>SUM(I8:I11)</f>
        <v>0</v>
      </c>
      <c r="J12" s="62"/>
      <c r="K12" s="101"/>
    </row>
    <row r="13" spans="1:9" s="123" customFormat="1" ht="12" customHeight="1">
      <c r="A13" s="124"/>
      <c r="D13" s="124"/>
      <c r="E13" s="124"/>
      <c r="F13" s="124"/>
      <c r="G13" s="125"/>
      <c r="I13" s="126"/>
    </row>
    <row r="14" spans="1:11" ht="15.75" customHeight="1">
      <c r="A14" s="186" t="s">
        <v>94</v>
      </c>
      <c r="B14" s="186"/>
      <c r="C14" s="187"/>
      <c r="D14" s="187"/>
      <c r="E14" s="186"/>
      <c r="F14" s="186"/>
      <c r="G14" s="186"/>
      <c r="H14" s="186"/>
      <c r="I14" s="186"/>
      <c r="J14" s="186"/>
      <c r="K14" s="186"/>
    </row>
    <row r="15" spans="1:11" ht="12.75" customHeight="1">
      <c r="A15" s="3"/>
      <c r="B15" s="10" t="s">
        <v>32</v>
      </c>
      <c r="C15" s="13" t="s">
        <v>33</v>
      </c>
      <c r="D15" s="19"/>
      <c r="E15" s="11"/>
      <c r="F15" s="3"/>
      <c r="G15" s="9"/>
      <c r="H15" s="9"/>
      <c r="I15" s="9"/>
      <c r="J15" s="14"/>
      <c r="K15" s="14"/>
    </row>
    <row r="16" spans="1:11" ht="12.75" customHeight="1">
      <c r="A16" s="3">
        <v>4</v>
      </c>
      <c r="B16" s="10" t="s">
        <v>38</v>
      </c>
      <c r="C16" s="171" t="s">
        <v>96</v>
      </c>
      <c r="D16" s="172"/>
      <c r="E16" s="11" t="s">
        <v>30</v>
      </c>
      <c r="F16" s="3">
        <v>4640</v>
      </c>
      <c r="G16" s="9"/>
      <c r="H16" s="9"/>
      <c r="I16" s="9">
        <f>ROUND((F16*G16),2)</f>
        <v>0</v>
      </c>
      <c r="J16" s="14"/>
      <c r="K16" s="14"/>
    </row>
    <row r="17" spans="1:11" ht="12.75" customHeight="1">
      <c r="A17" s="80">
        <v>5</v>
      </c>
      <c r="B17" s="10" t="s">
        <v>35</v>
      </c>
      <c r="C17" s="7" t="s">
        <v>36</v>
      </c>
      <c r="D17" s="11"/>
      <c r="E17" s="11" t="s">
        <v>31</v>
      </c>
      <c r="F17" s="103">
        <f>SUM(K20)</f>
        <v>0.0056</v>
      </c>
      <c r="G17" s="9"/>
      <c r="H17" s="9"/>
      <c r="I17" s="9">
        <f>ROUND((F17*G17),2)</f>
        <v>0</v>
      </c>
      <c r="J17" s="14"/>
      <c r="K17" s="14"/>
    </row>
    <row r="18" spans="1:11" ht="12.75" customHeight="1">
      <c r="A18" s="3"/>
      <c r="B18" s="10"/>
      <c r="C18" s="7" t="s">
        <v>39</v>
      </c>
      <c r="D18" s="19"/>
      <c r="E18" s="11"/>
      <c r="F18" s="3"/>
      <c r="G18" s="9"/>
      <c r="H18" s="9"/>
      <c r="I18" s="9"/>
      <c r="J18" s="14"/>
      <c r="K18" s="14"/>
    </row>
    <row r="19" spans="1:11" ht="12.75" customHeight="1">
      <c r="A19" s="3">
        <v>6</v>
      </c>
      <c r="B19" s="10"/>
      <c r="C19" s="189" t="s">
        <v>162</v>
      </c>
      <c r="D19" s="190"/>
      <c r="E19" s="11" t="s">
        <v>40</v>
      </c>
      <c r="F19" s="3">
        <f>ROUND((SUM(F16)*0.0012),2)</f>
        <v>5.57</v>
      </c>
      <c r="G19" s="76"/>
      <c r="H19" s="9">
        <f>ROUND(F19*G19,2)</f>
        <v>0</v>
      </c>
      <c r="I19" s="9"/>
      <c r="J19" s="33">
        <v>0.001</v>
      </c>
      <c r="K19" s="14">
        <f>ROUND(F19*J19,4)</f>
        <v>0.0056</v>
      </c>
    </row>
    <row r="20" spans="1:11" ht="12.75" customHeight="1">
      <c r="A20" s="99"/>
      <c r="B20" s="63"/>
      <c r="C20" s="64" t="s">
        <v>41</v>
      </c>
      <c r="D20" s="72"/>
      <c r="E20" s="66"/>
      <c r="F20" s="77"/>
      <c r="G20" s="67"/>
      <c r="H20" s="67">
        <f>SUM(H16:H19)</f>
        <v>0</v>
      </c>
      <c r="I20" s="67">
        <f>SUM(I16:I19)</f>
        <v>0</v>
      </c>
      <c r="J20" s="73"/>
      <c r="K20" s="73">
        <f>SUM(K16:K19)</f>
        <v>0.0056</v>
      </c>
    </row>
    <row r="21" spans="1:11" s="134" customFormat="1" ht="12" customHeight="1">
      <c r="A21" s="127"/>
      <c r="B21" s="128"/>
      <c r="C21" s="129"/>
      <c r="D21" s="130"/>
      <c r="E21" s="128"/>
      <c r="F21" s="128"/>
      <c r="G21" s="131"/>
      <c r="H21" s="131"/>
      <c r="I21" s="131"/>
      <c r="J21" s="132"/>
      <c r="K21" s="133"/>
    </row>
    <row r="22" spans="1:11" ht="15">
      <c r="A22" s="183" t="s">
        <v>83</v>
      </c>
      <c r="B22" s="184"/>
      <c r="C22" s="185"/>
      <c r="D22" s="185"/>
      <c r="E22" s="184"/>
      <c r="F22" s="184"/>
      <c r="G22" s="184"/>
      <c r="H22" s="184"/>
      <c r="I22" s="184"/>
      <c r="J22" s="184"/>
      <c r="K22" s="52"/>
    </row>
    <row r="23" spans="1:11" ht="12.75">
      <c r="A23" s="5"/>
      <c r="B23" s="21"/>
      <c r="C23" s="53" t="s">
        <v>84</v>
      </c>
      <c r="D23" s="52"/>
      <c r="E23" s="22"/>
      <c r="F23" s="5"/>
      <c r="G23" s="8"/>
      <c r="H23" s="6"/>
      <c r="I23" s="6"/>
      <c r="J23" s="6"/>
      <c r="K23" s="6"/>
    </row>
    <row r="24" spans="1:11" ht="12.75" customHeight="1">
      <c r="A24" s="3">
        <v>7</v>
      </c>
      <c r="B24" s="10"/>
      <c r="C24" s="43" t="s">
        <v>85</v>
      </c>
      <c r="D24" s="54"/>
      <c r="E24" s="11" t="s">
        <v>49</v>
      </c>
      <c r="F24" s="3">
        <v>56.42</v>
      </c>
      <c r="G24" s="76"/>
      <c r="H24" s="9"/>
      <c r="I24" s="9">
        <f>ROUND((F24*G24),2)</f>
        <v>0</v>
      </c>
      <c r="J24" s="2"/>
      <c r="K24" s="2"/>
    </row>
    <row r="25" spans="1:11" s="36" customFormat="1" ht="12.75" customHeight="1">
      <c r="A25" s="55">
        <v>8</v>
      </c>
      <c r="B25" s="56" t="s">
        <v>35</v>
      </c>
      <c r="C25" s="57" t="s">
        <v>36</v>
      </c>
      <c r="D25" s="58"/>
      <c r="E25" s="59" t="s">
        <v>31</v>
      </c>
      <c r="F25" s="102">
        <f>VALUE(K27)</f>
        <v>0.0564</v>
      </c>
      <c r="G25" s="76"/>
      <c r="H25" s="9"/>
      <c r="I25" s="9">
        <f>ROUND((F25*G25),2)</f>
        <v>0</v>
      </c>
      <c r="J25" s="33"/>
      <c r="K25" s="14"/>
    </row>
    <row r="26" spans="1:11" ht="12.75" customHeight="1">
      <c r="A26" s="3"/>
      <c r="B26" s="10"/>
      <c r="C26" s="29" t="s">
        <v>39</v>
      </c>
      <c r="D26" s="54"/>
      <c r="E26" s="11"/>
      <c r="F26" s="3"/>
      <c r="G26" s="76"/>
      <c r="H26" s="9"/>
      <c r="I26" s="9"/>
      <c r="J26" s="2"/>
      <c r="K26" s="2"/>
    </row>
    <row r="27" spans="1:11" s="17" customFormat="1" ht="12.75" customHeight="1">
      <c r="A27" s="3">
        <v>9</v>
      </c>
      <c r="B27" s="10"/>
      <c r="C27" s="7" t="s">
        <v>163</v>
      </c>
      <c r="D27" s="60"/>
      <c r="E27" s="11" t="s">
        <v>49</v>
      </c>
      <c r="F27" s="3">
        <f>SUM(F24:F24)</f>
        <v>56.42</v>
      </c>
      <c r="G27" s="76"/>
      <c r="H27" s="9">
        <f>ROUND(F27*G27,2)</f>
        <v>0</v>
      </c>
      <c r="I27" s="9"/>
      <c r="J27" s="2">
        <v>0.001</v>
      </c>
      <c r="K27" s="14">
        <f>ROUND(F27*J27,4)</f>
        <v>0.0564</v>
      </c>
    </row>
    <row r="28" spans="1:11" ht="12.75">
      <c r="A28" s="3"/>
      <c r="B28" s="10"/>
      <c r="C28" s="61" t="s">
        <v>82</v>
      </c>
      <c r="D28" s="54"/>
      <c r="E28" s="11"/>
      <c r="F28" s="3"/>
      <c r="G28" s="76"/>
      <c r="H28" s="9"/>
      <c r="I28" s="9"/>
      <c r="J28" s="2"/>
      <c r="K28" s="2"/>
    </row>
    <row r="29" spans="1:11" ht="12.75" customHeight="1">
      <c r="A29" s="3">
        <v>10</v>
      </c>
      <c r="B29" s="10"/>
      <c r="C29" s="7" t="s">
        <v>86</v>
      </c>
      <c r="D29" s="52"/>
      <c r="E29" s="11" t="s">
        <v>49</v>
      </c>
      <c r="F29" s="3">
        <v>21.08</v>
      </c>
      <c r="G29" s="76"/>
      <c r="H29" s="9"/>
      <c r="I29" s="9">
        <f>ROUND((F29*G29),2)</f>
        <v>0</v>
      </c>
      <c r="J29" s="2"/>
      <c r="K29" s="2"/>
    </row>
    <row r="30" spans="1:11" s="36" customFormat="1" ht="12.75" customHeight="1">
      <c r="A30" s="55">
        <v>11</v>
      </c>
      <c r="B30" s="56" t="s">
        <v>35</v>
      </c>
      <c r="C30" s="57" t="s">
        <v>36</v>
      </c>
      <c r="D30" s="58"/>
      <c r="E30" s="59" t="s">
        <v>31</v>
      </c>
      <c r="F30" s="102">
        <f>VALUE(K32)</f>
        <v>0.0211</v>
      </c>
      <c r="G30" s="76"/>
      <c r="H30" s="9"/>
      <c r="I30" s="9">
        <f>ROUND((F30*G30),2)</f>
        <v>0</v>
      </c>
      <c r="J30" s="33"/>
      <c r="K30" s="14"/>
    </row>
    <row r="31" spans="1:11" ht="12.75" customHeight="1">
      <c r="A31" s="3"/>
      <c r="B31" s="10"/>
      <c r="C31" s="29" t="s">
        <v>39</v>
      </c>
      <c r="D31" s="54"/>
      <c r="E31" s="11"/>
      <c r="F31" s="3"/>
      <c r="G31" s="76"/>
      <c r="H31" s="9"/>
      <c r="I31" s="9"/>
      <c r="J31" s="2"/>
      <c r="K31" s="2"/>
    </row>
    <row r="32" spans="1:11" ht="12.75" customHeight="1">
      <c r="A32" s="3">
        <v>12</v>
      </c>
      <c r="B32" s="10"/>
      <c r="C32" s="7" t="s">
        <v>164</v>
      </c>
      <c r="D32" s="52"/>
      <c r="E32" s="11" t="s">
        <v>49</v>
      </c>
      <c r="F32" s="3">
        <f>VALUE(F29)</f>
        <v>21.08</v>
      </c>
      <c r="G32" s="76"/>
      <c r="H32" s="9">
        <f>ROUND(F32*G32,2)</f>
        <v>0</v>
      </c>
      <c r="I32" s="9"/>
      <c r="J32" s="2">
        <v>0.001</v>
      </c>
      <c r="K32" s="14">
        <f>ROUND(F32*J32,4)</f>
        <v>0.0211</v>
      </c>
    </row>
    <row r="33" spans="1:11" ht="12.75">
      <c r="A33" s="99"/>
      <c r="B33" s="63"/>
      <c r="C33" s="64" t="s">
        <v>87</v>
      </c>
      <c r="D33" s="65"/>
      <c r="E33" s="66"/>
      <c r="F33" s="77"/>
      <c r="G33" s="67"/>
      <c r="H33" s="67">
        <f>SUM(H24:H32)</f>
        <v>0</v>
      </c>
      <c r="I33" s="67">
        <f>SUM(I24:I32)</f>
        <v>0</v>
      </c>
      <c r="J33" s="62"/>
      <c r="K33" s="73">
        <f>SUM(K24:K32)</f>
        <v>0.0775</v>
      </c>
    </row>
    <row r="34" spans="1:11" s="135" customFormat="1" ht="12" customHeight="1">
      <c r="A34" s="127"/>
      <c r="B34" s="128"/>
      <c r="C34" s="129"/>
      <c r="D34" s="128"/>
      <c r="E34" s="132"/>
      <c r="F34" s="128"/>
      <c r="G34" s="132"/>
      <c r="H34" s="132"/>
      <c r="I34" s="132"/>
      <c r="J34" s="132"/>
      <c r="K34" s="134"/>
    </row>
    <row r="35" spans="1:12" ht="15.75" customHeight="1">
      <c r="A35" s="179" t="s">
        <v>42</v>
      </c>
      <c r="B35" s="179"/>
      <c r="C35" s="180"/>
      <c r="D35" s="180"/>
      <c r="E35" s="179"/>
      <c r="F35" s="179"/>
      <c r="G35" s="179"/>
      <c r="H35" s="179"/>
      <c r="I35" s="179"/>
      <c r="J35" s="179"/>
      <c r="K35" s="179"/>
      <c r="L35" s="27"/>
    </row>
    <row r="36" spans="1:12" ht="12.75" customHeight="1">
      <c r="A36" s="5"/>
      <c r="B36" s="21" t="s">
        <v>32</v>
      </c>
      <c r="C36" s="7" t="s">
        <v>33</v>
      </c>
      <c r="D36" s="11"/>
      <c r="E36" s="11"/>
      <c r="F36" s="3"/>
      <c r="G36" s="2"/>
      <c r="H36" s="2"/>
      <c r="I36" s="9"/>
      <c r="J36" s="2"/>
      <c r="K36" s="2"/>
      <c r="L36" s="12"/>
    </row>
    <row r="37" spans="1:11" ht="12.75" customHeight="1">
      <c r="A37" s="3">
        <v>13</v>
      </c>
      <c r="B37" s="10" t="s">
        <v>3</v>
      </c>
      <c r="C37" s="171" t="s">
        <v>4</v>
      </c>
      <c r="D37" s="172"/>
      <c r="E37" s="11" t="s">
        <v>34</v>
      </c>
      <c r="F37" s="3">
        <v>387</v>
      </c>
      <c r="G37" s="9"/>
      <c r="H37" s="9"/>
      <c r="I37" s="9">
        <f aca="true" t="shared" si="0" ref="I37:I46">ROUND((F37*G37),2)</f>
        <v>0</v>
      </c>
      <c r="J37" s="14"/>
      <c r="K37" s="14"/>
    </row>
    <row r="38" spans="1:11" ht="12.75" customHeight="1">
      <c r="A38" s="3">
        <v>14</v>
      </c>
      <c r="B38" s="10" t="s">
        <v>5</v>
      </c>
      <c r="C38" s="171" t="s">
        <v>6</v>
      </c>
      <c r="D38" s="172"/>
      <c r="E38" s="11" t="s">
        <v>34</v>
      </c>
      <c r="F38" s="3">
        <v>56</v>
      </c>
      <c r="G38" s="9"/>
      <c r="H38" s="9"/>
      <c r="I38" s="9">
        <f t="shared" si="0"/>
        <v>0</v>
      </c>
      <c r="J38" s="14"/>
      <c r="K38" s="14"/>
    </row>
    <row r="39" spans="1:11" ht="12.75" customHeight="1">
      <c r="A39" s="3">
        <v>15</v>
      </c>
      <c r="B39" s="10" t="s">
        <v>57</v>
      </c>
      <c r="C39" s="171" t="s">
        <v>58</v>
      </c>
      <c r="D39" s="172"/>
      <c r="E39" s="11" t="s">
        <v>34</v>
      </c>
      <c r="F39" s="3">
        <v>41</v>
      </c>
      <c r="G39" s="9"/>
      <c r="H39" s="9"/>
      <c r="I39" s="9">
        <f t="shared" si="0"/>
        <v>0</v>
      </c>
      <c r="J39" s="14"/>
      <c r="K39" s="14"/>
    </row>
    <row r="40" spans="1:11" ht="12.75" customHeight="1">
      <c r="A40" s="3">
        <v>16</v>
      </c>
      <c r="B40" s="10" t="s">
        <v>44</v>
      </c>
      <c r="C40" s="7" t="s">
        <v>158</v>
      </c>
      <c r="D40" s="11"/>
      <c r="E40" s="11" t="s">
        <v>34</v>
      </c>
      <c r="F40" s="3">
        <v>387</v>
      </c>
      <c r="G40" s="9"/>
      <c r="H40" s="9"/>
      <c r="I40" s="9">
        <f t="shared" si="0"/>
        <v>0</v>
      </c>
      <c r="J40" s="14"/>
      <c r="K40" s="14"/>
    </row>
    <row r="41" spans="1:11" ht="12.75" customHeight="1">
      <c r="A41" s="3">
        <v>17</v>
      </c>
      <c r="B41" s="10" t="s">
        <v>45</v>
      </c>
      <c r="C41" s="7" t="s">
        <v>150</v>
      </c>
      <c r="D41" s="11"/>
      <c r="E41" s="11" t="s">
        <v>34</v>
      </c>
      <c r="F41" s="3">
        <v>15</v>
      </c>
      <c r="G41" s="9"/>
      <c r="H41" s="9"/>
      <c r="I41" s="9">
        <f t="shared" si="0"/>
        <v>0</v>
      </c>
      <c r="J41" s="14"/>
      <c r="K41" s="14"/>
    </row>
    <row r="42" spans="1:11" ht="12.75" customHeight="1">
      <c r="A42" s="3">
        <v>18</v>
      </c>
      <c r="B42" s="10" t="s">
        <v>59</v>
      </c>
      <c r="C42" s="171" t="s">
        <v>60</v>
      </c>
      <c r="D42" s="172"/>
      <c r="E42" s="11" t="s">
        <v>34</v>
      </c>
      <c r="F42" s="3">
        <v>138</v>
      </c>
      <c r="G42" s="9"/>
      <c r="H42" s="9"/>
      <c r="I42" s="9">
        <f t="shared" si="0"/>
        <v>0</v>
      </c>
      <c r="J42" s="31"/>
      <c r="K42" s="14"/>
    </row>
    <row r="43" spans="1:11" ht="12.75" customHeight="1">
      <c r="A43" s="3">
        <v>19</v>
      </c>
      <c r="B43" s="10" t="s">
        <v>88</v>
      </c>
      <c r="C43" s="181" t="s">
        <v>146</v>
      </c>
      <c r="D43" s="182"/>
      <c r="E43" s="11" t="s">
        <v>30</v>
      </c>
      <c r="F43" s="3">
        <v>41</v>
      </c>
      <c r="G43" s="9"/>
      <c r="H43" s="9"/>
      <c r="I43" s="9">
        <f t="shared" si="0"/>
        <v>0</v>
      </c>
      <c r="J43" s="31"/>
      <c r="K43" s="14"/>
    </row>
    <row r="44" spans="1:11" ht="12.75" customHeight="1">
      <c r="A44" s="3">
        <v>20</v>
      </c>
      <c r="B44" s="10" t="s">
        <v>46</v>
      </c>
      <c r="C44" s="171" t="s">
        <v>184</v>
      </c>
      <c r="D44" s="172"/>
      <c r="E44" s="11" t="s">
        <v>37</v>
      </c>
      <c r="F44" s="3">
        <v>6.7</v>
      </c>
      <c r="G44" s="9"/>
      <c r="H44" s="9"/>
      <c r="I44" s="9">
        <f t="shared" si="0"/>
        <v>0</v>
      </c>
      <c r="J44" s="14"/>
      <c r="K44" s="14"/>
    </row>
    <row r="45" spans="1:11" ht="12.75" customHeight="1">
      <c r="A45" s="3">
        <v>21</v>
      </c>
      <c r="B45" s="10" t="s">
        <v>47</v>
      </c>
      <c r="C45" s="29" t="s">
        <v>48</v>
      </c>
      <c r="D45" s="35"/>
      <c r="E45" s="11" t="s">
        <v>37</v>
      </c>
      <c r="F45" s="3">
        <v>6.7</v>
      </c>
      <c r="G45" s="9"/>
      <c r="H45" s="9"/>
      <c r="I45" s="9">
        <f t="shared" si="0"/>
        <v>0</v>
      </c>
      <c r="J45" s="14"/>
      <c r="K45" s="14"/>
    </row>
    <row r="46" spans="1:11" ht="12.75" customHeight="1">
      <c r="A46" s="80">
        <v>22</v>
      </c>
      <c r="B46" s="10" t="s">
        <v>35</v>
      </c>
      <c r="C46" s="7" t="s">
        <v>36</v>
      </c>
      <c r="D46" s="11"/>
      <c r="E46" s="11" t="s">
        <v>31</v>
      </c>
      <c r="F46" s="103">
        <f>SUM(K68)</f>
        <v>6.4878</v>
      </c>
      <c r="G46" s="9"/>
      <c r="H46" s="9"/>
      <c r="I46" s="9">
        <f t="shared" si="0"/>
        <v>0</v>
      </c>
      <c r="J46" s="14"/>
      <c r="K46" s="14"/>
    </row>
    <row r="47" spans="1:11" ht="12.75" customHeight="1">
      <c r="A47" s="3"/>
      <c r="B47" s="3"/>
      <c r="C47" s="7" t="s">
        <v>39</v>
      </c>
      <c r="D47" s="11"/>
      <c r="E47" s="3"/>
      <c r="F47" s="3"/>
      <c r="G47" s="2"/>
      <c r="H47" s="2"/>
      <c r="I47" s="9"/>
      <c r="J47" s="2"/>
      <c r="K47" s="2"/>
    </row>
    <row r="48" spans="1:11" ht="12.75" customHeight="1">
      <c r="A48" s="3"/>
      <c r="B48" s="3"/>
      <c r="C48" s="7" t="s">
        <v>165</v>
      </c>
      <c r="D48" s="11"/>
      <c r="E48" s="3"/>
      <c r="F48" s="3"/>
      <c r="G48" s="2"/>
      <c r="H48" s="2"/>
      <c r="I48" s="9"/>
      <c r="J48" s="2"/>
      <c r="K48" s="25"/>
    </row>
    <row r="49" spans="1:11" ht="12.75" customHeight="1">
      <c r="A49" s="3">
        <v>23</v>
      </c>
      <c r="B49" s="3" t="s">
        <v>97</v>
      </c>
      <c r="C49" s="20" t="s">
        <v>98</v>
      </c>
      <c r="D49" s="34" t="s">
        <v>72</v>
      </c>
      <c r="E49" s="3" t="s">
        <v>34</v>
      </c>
      <c r="F49" s="3">
        <v>11</v>
      </c>
      <c r="G49" s="76"/>
      <c r="H49" s="9">
        <f>ROUND(F49*G49,2)</f>
        <v>0</v>
      </c>
      <c r="I49" s="9"/>
      <c r="J49" s="2">
        <v>0.125</v>
      </c>
      <c r="K49" s="14">
        <f>ROUND(F49*J49,4)</f>
        <v>1.375</v>
      </c>
    </row>
    <row r="50" spans="1:11" ht="12.75" customHeight="1">
      <c r="A50" s="3">
        <v>24</v>
      </c>
      <c r="B50" s="3" t="s">
        <v>55</v>
      </c>
      <c r="C50" s="20" t="s">
        <v>73</v>
      </c>
      <c r="D50" s="34" t="s">
        <v>72</v>
      </c>
      <c r="E50" s="3" t="s">
        <v>34</v>
      </c>
      <c r="F50" s="3">
        <v>7</v>
      </c>
      <c r="G50" s="76"/>
      <c r="H50" s="9">
        <f>ROUND(F50*G50,2)</f>
        <v>0</v>
      </c>
      <c r="I50" s="9"/>
      <c r="J50" s="2">
        <v>0.125</v>
      </c>
      <c r="K50" s="14">
        <f>ROUND(F50*J50,4)</f>
        <v>0.875</v>
      </c>
    </row>
    <row r="51" spans="1:11" ht="12.75" customHeight="1">
      <c r="A51" s="3">
        <v>25</v>
      </c>
      <c r="B51" s="3" t="s">
        <v>99</v>
      </c>
      <c r="C51" s="4" t="s">
        <v>100</v>
      </c>
      <c r="D51" s="34" t="s">
        <v>72</v>
      </c>
      <c r="E51" s="3" t="s">
        <v>34</v>
      </c>
      <c r="F51" s="3">
        <v>6</v>
      </c>
      <c r="G51" s="76"/>
      <c r="H51" s="9">
        <f>ROUND(F51*G51,2)</f>
        <v>0</v>
      </c>
      <c r="I51" s="9"/>
      <c r="J51" s="2">
        <v>0.125</v>
      </c>
      <c r="K51" s="14">
        <f>ROUND(F51*J51,4)</f>
        <v>0.75</v>
      </c>
    </row>
    <row r="52" spans="1:11" ht="12.75" customHeight="1">
      <c r="A52" s="3">
        <v>26</v>
      </c>
      <c r="B52" s="3" t="s">
        <v>102</v>
      </c>
      <c r="C52" s="4" t="s">
        <v>103</v>
      </c>
      <c r="D52" s="34" t="s">
        <v>72</v>
      </c>
      <c r="E52" s="3" t="s">
        <v>34</v>
      </c>
      <c r="F52" s="3">
        <v>12</v>
      </c>
      <c r="G52" s="76"/>
      <c r="H52" s="9">
        <f>ROUND(F52*G52,2)</f>
        <v>0</v>
      </c>
      <c r="I52" s="9"/>
      <c r="J52" s="2">
        <v>0.125</v>
      </c>
      <c r="K52" s="14">
        <f>ROUND(F52*J52,4)</f>
        <v>1.5</v>
      </c>
    </row>
    <row r="53" spans="1:11" ht="12.75" customHeight="1">
      <c r="A53" s="3">
        <v>27</v>
      </c>
      <c r="B53" s="3" t="s">
        <v>104</v>
      </c>
      <c r="C53" s="4" t="s">
        <v>105</v>
      </c>
      <c r="D53" s="34" t="s">
        <v>72</v>
      </c>
      <c r="E53" s="3" t="s">
        <v>34</v>
      </c>
      <c r="F53" s="3">
        <v>5</v>
      </c>
      <c r="G53" s="76"/>
      <c r="H53" s="9">
        <f>ROUND(F53*G53,2)</f>
        <v>0</v>
      </c>
      <c r="I53" s="9"/>
      <c r="J53" s="2">
        <v>0.125</v>
      </c>
      <c r="K53" s="14">
        <f>ROUND(F53*J53,4)</f>
        <v>0.625</v>
      </c>
    </row>
    <row r="54" spans="1:12" ht="12.75" customHeight="1">
      <c r="A54" s="3"/>
      <c r="B54" s="3"/>
      <c r="C54" s="37" t="s">
        <v>121</v>
      </c>
      <c r="D54" s="38"/>
      <c r="E54" s="3"/>
      <c r="F54" s="28">
        <f>SUM(F49:F53)</f>
        <v>41</v>
      </c>
      <c r="G54" s="76"/>
      <c r="H54" s="26">
        <f>SUM(H49:H53)</f>
        <v>0</v>
      </c>
      <c r="I54" s="9"/>
      <c r="J54" s="2"/>
      <c r="K54" s="152">
        <f>SUM(K49:K53)</f>
        <v>5.125</v>
      </c>
      <c r="L54" s="12"/>
    </row>
    <row r="55" spans="1:11" ht="12.75" customHeight="1">
      <c r="A55" s="3"/>
      <c r="B55" s="3"/>
      <c r="C55" s="7" t="s">
        <v>166</v>
      </c>
      <c r="D55" s="11"/>
      <c r="E55" s="3"/>
      <c r="F55" s="3"/>
      <c r="G55" s="2"/>
      <c r="H55" s="2"/>
      <c r="I55" s="9"/>
      <c r="J55" s="2"/>
      <c r="K55" s="25"/>
    </row>
    <row r="56" spans="1:11" ht="12.75" customHeight="1">
      <c r="A56" s="3">
        <v>28</v>
      </c>
      <c r="B56" s="3" t="s">
        <v>101</v>
      </c>
      <c r="C56" s="20" t="s">
        <v>106</v>
      </c>
      <c r="D56" s="34" t="s">
        <v>122</v>
      </c>
      <c r="E56" s="3" t="s">
        <v>34</v>
      </c>
      <c r="F56" s="3">
        <v>15</v>
      </c>
      <c r="G56" s="76"/>
      <c r="H56" s="9">
        <f>ROUND(F56*G56,2)</f>
        <v>0</v>
      </c>
      <c r="I56" s="9"/>
      <c r="J56" s="33">
        <v>0.03</v>
      </c>
      <c r="K56" s="14">
        <f>ROUND(F56*J56,4)</f>
        <v>0.45</v>
      </c>
    </row>
    <row r="57" spans="1:12" ht="12.75" customHeight="1">
      <c r="A57" s="3"/>
      <c r="B57" s="3"/>
      <c r="C57" s="37" t="s">
        <v>121</v>
      </c>
      <c r="D57" s="38"/>
      <c r="E57" s="3"/>
      <c r="F57" s="28">
        <f>SUM(F56:F56)</f>
        <v>15</v>
      </c>
      <c r="G57" s="76"/>
      <c r="H57" s="26">
        <f>SUM(H56:H56)</f>
        <v>0</v>
      </c>
      <c r="I57" s="9"/>
      <c r="J57" s="2"/>
      <c r="K57" s="152">
        <f>SUM(K56:K56)</f>
        <v>0.45</v>
      </c>
      <c r="L57" s="12"/>
    </row>
    <row r="58" spans="1:12" ht="12.75" customHeight="1">
      <c r="A58" s="3"/>
      <c r="B58" s="3"/>
      <c r="C58" s="7" t="s">
        <v>167</v>
      </c>
      <c r="D58" s="39"/>
      <c r="E58" s="3"/>
      <c r="F58" s="3"/>
      <c r="G58" s="76"/>
      <c r="H58" s="9"/>
      <c r="I58" s="9"/>
      <c r="J58" s="2"/>
      <c r="K58" s="2"/>
      <c r="L58" s="23"/>
    </row>
    <row r="59" spans="1:12" ht="12.75" customHeight="1">
      <c r="A59" s="3">
        <v>29</v>
      </c>
      <c r="B59" s="3" t="s">
        <v>107</v>
      </c>
      <c r="C59" s="20" t="s">
        <v>108</v>
      </c>
      <c r="D59" s="3" t="s">
        <v>74</v>
      </c>
      <c r="E59" s="3" t="s">
        <v>34</v>
      </c>
      <c r="F59" s="3">
        <v>30</v>
      </c>
      <c r="G59" s="76"/>
      <c r="H59" s="9">
        <f aca="true" t="shared" si="1" ref="H59:H64">ROUND(F59*G59,2)</f>
        <v>0</v>
      </c>
      <c r="I59" s="9"/>
      <c r="J59" s="2">
        <v>0.002</v>
      </c>
      <c r="K59" s="14">
        <f aca="true" t="shared" si="2" ref="K59:K64">ROUND(F59*J59,4)</f>
        <v>0.06</v>
      </c>
      <c r="L59" s="12"/>
    </row>
    <row r="60" spans="1:12" ht="12.75" customHeight="1">
      <c r="A60" s="3">
        <v>30</v>
      </c>
      <c r="B60" s="3" t="s">
        <v>109</v>
      </c>
      <c r="C60" s="20" t="s">
        <v>110</v>
      </c>
      <c r="D60" s="3" t="s">
        <v>74</v>
      </c>
      <c r="E60" s="3" t="s">
        <v>34</v>
      </c>
      <c r="F60" s="3">
        <v>60</v>
      </c>
      <c r="G60" s="76"/>
      <c r="H60" s="9">
        <f t="shared" si="1"/>
        <v>0</v>
      </c>
      <c r="I60" s="9"/>
      <c r="J60" s="2">
        <v>0.002</v>
      </c>
      <c r="K60" s="14">
        <f t="shared" si="2"/>
        <v>0.12</v>
      </c>
      <c r="L60" s="12"/>
    </row>
    <row r="61" spans="1:11" ht="12.75" customHeight="1">
      <c r="A61" s="3">
        <v>31</v>
      </c>
      <c r="B61" s="3" t="s">
        <v>111</v>
      </c>
      <c r="C61" s="20" t="s">
        <v>112</v>
      </c>
      <c r="D61" s="3" t="s">
        <v>74</v>
      </c>
      <c r="E61" s="3" t="s">
        <v>34</v>
      </c>
      <c r="F61" s="3">
        <v>70</v>
      </c>
      <c r="G61" s="76"/>
      <c r="H61" s="9">
        <f t="shared" si="1"/>
        <v>0</v>
      </c>
      <c r="I61" s="9"/>
      <c r="J61" s="2">
        <v>0.002</v>
      </c>
      <c r="K61" s="14">
        <f t="shared" si="2"/>
        <v>0.14</v>
      </c>
    </row>
    <row r="62" spans="1:11" ht="12.75" customHeight="1">
      <c r="A62" s="3">
        <v>32</v>
      </c>
      <c r="B62" s="3" t="s">
        <v>54</v>
      </c>
      <c r="C62" s="20" t="s">
        <v>113</v>
      </c>
      <c r="D62" s="3" t="s">
        <v>74</v>
      </c>
      <c r="E62" s="3" t="s">
        <v>34</v>
      </c>
      <c r="F62" s="3">
        <v>30</v>
      </c>
      <c r="G62" s="76"/>
      <c r="H62" s="9">
        <f t="shared" si="1"/>
        <v>0</v>
      </c>
      <c r="I62" s="9"/>
      <c r="J62" s="2">
        <v>0.002</v>
      </c>
      <c r="K62" s="14">
        <f t="shared" si="2"/>
        <v>0.06</v>
      </c>
    </row>
    <row r="63" spans="1:11" ht="12.75" customHeight="1">
      <c r="A63" s="3">
        <v>33</v>
      </c>
      <c r="B63" s="3" t="s">
        <v>114</v>
      </c>
      <c r="C63" s="20" t="s">
        <v>115</v>
      </c>
      <c r="D63" s="3" t="s">
        <v>74</v>
      </c>
      <c r="E63" s="3" t="s">
        <v>34</v>
      </c>
      <c r="F63" s="3">
        <v>100</v>
      </c>
      <c r="G63" s="76"/>
      <c r="H63" s="9">
        <f t="shared" si="1"/>
        <v>0</v>
      </c>
      <c r="I63" s="9"/>
      <c r="J63" s="2">
        <v>0.002</v>
      </c>
      <c r="K63" s="14">
        <f t="shared" si="2"/>
        <v>0.2</v>
      </c>
    </row>
    <row r="64" spans="1:11" ht="12.75" customHeight="1">
      <c r="A64" s="3">
        <v>34</v>
      </c>
      <c r="B64" s="3" t="s">
        <v>116</v>
      </c>
      <c r="C64" s="20" t="s">
        <v>117</v>
      </c>
      <c r="D64" s="3" t="s">
        <v>74</v>
      </c>
      <c r="E64" s="3" t="s">
        <v>34</v>
      </c>
      <c r="F64" s="3">
        <v>97</v>
      </c>
      <c r="G64" s="76"/>
      <c r="H64" s="9">
        <f t="shared" si="1"/>
        <v>0</v>
      </c>
      <c r="I64" s="9"/>
      <c r="J64" s="2">
        <v>0.002</v>
      </c>
      <c r="K64" s="14">
        <f t="shared" si="2"/>
        <v>0.194</v>
      </c>
    </row>
    <row r="65" spans="1:11" s="15" customFormat="1" ht="12.75" customHeight="1">
      <c r="A65" s="3"/>
      <c r="B65" s="28"/>
      <c r="C65" s="37" t="s">
        <v>121</v>
      </c>
      <c r="D65" s="38"/>
      <c r="E65" s="28"/>
      <c r="F65" s="28">
        <f>SUM(F59:F64)</f>
        <v>387</v>
      </c>
      <c r="G65" s="30"/>
      <c r="H65" s="26">
        <f>SUM(H59:H64)</f>
        <v>0</v>
      </c>
      <c r="I65" s="26"/>
      <c r="J65" s="25"/>
      <c r="K65" s="152">
        <f>SUM(K59:K64)</f>
        <v>0.774</v>
      </c>
    </row>
    <row r="66" spans="1:11" ht="12.75" customHeight="1">
      <c r="A66" s="3">
        <v>35</v>
      </c>
      <c r="B66" s="3"/>
      <c r="C66" s="7" t="s">
        <v>168</v>
      </c>
      <c r="D66" s="39"/>
      <c r="E66" s="3" t="s">
        <v>34</v>
      </c>
      <c r="F66" s="3">
        <v>138</v>
      </c>
      <c r="G66" s="76"/>
      <c r="H66" s="9">
        <f>ROUND(F66*G66,2)</f>
        <v>0</v>
      </c>
      <c r="I66" s="9"/>
      <c r="J66" s="2">
        <v>0.001</v>
      </c>
      <c r="K66" s="14">
        <f>ROUND(F66*J66,4)</f>
        <v>0.138</v>
      </c>
    </row>
    <row r="67" spans="1:11" s="17" customFormat="1" ht="12.75" customHeight="1">
      <c r="A67" s="3">
        <v>36</v>
      </c>
      <c r="B67" s="3"/>
      <c r="C67" s="181" t="s">
        <v>147</v>
      </c>
      <c r="D67" s="182"/>
      <c r="E67" s="3" t="s">
        <v>30</v>
      </c>
      <c r="F67" s="3">
        <v>41</v>
      </c>
      <c r="G67" s="76"/>
      <c r="H67" s="9">
        <f>ROUND(F67*G67,2)</f>
        <v>0</v>
      </c>
      <c r="I67" s="9"/>
      <c r="J67" s="2">
        <v>2E-05</v>
      </c>
      <c r="K67" s="14">
        <f>ROUND(F67*J67,4)</f>
        <v>0.0008</v>
      </c>
    </row>
    <row r="68" spans="1:11" s="15" customFormat="1" ht="12.75" customHeight="1">
      <c r="A68" s="99"/>
      <c r="B68" s="77"/>
      <c r="C68" s="104" t="s">
        <v>50</v>
      </c>
      <c r="D68" s="105"/>
      <c r="E68" s="77"/>
      <c r="F68" s="77"/>
      <c r="G68" s="62"/>
      <c r="H68" s="67">
        <f>SUM(H54,H57,H65,H66,H67)</f>
        <v>0</v>
      </c>
      <c r="I68" s="67">
        <f>SUM(I37:I46)</f>
        <v>0</v>
      </c>
      <c r="J68" s="62"/>
      <c r="K68" s="73">
        <f>SUM(K54,K57,K65:K67)</f>
        <v>6.4878</v>
      </c>
    </row>
    <row r="69" ht="12" customHeight="1">
      <c r="A69" s="106"/>
    </row>
    <row r="70" spans="1:11" ht="15" customHeight="1">
      <c r="A70" s="173" t="s">
        <v>75</v>
      </c>
      <c r="B70" s="173"/>
      <c r="C70" s="188"/>
      <c r="D70" s="188"/>
      <c r="E70" s="173"/>
      <c r="F70" s="173"/>
      <c r="G70" s="173"/>
      <c r="H70" s="173"/>
      <c r="I70" s="173"/>
      <c r="J70" s="173"/>
      <c r="K70" s="173"/>
    </row>
    <row r="71" spans="1:11" ht="12.75" customHeight="1">
      <c r="A71" s="75" t="s">
        <v>61</v>
      </c>
      <c r="B71" s="10" t="s">
        <v>32</v>
      </c>
      <c r="C71" s="41" t="s">
        <v>33</v>
      </c>
      <c r="D71" s="42"/>
      <c r="E71" s="11"/>
      <c r="F71" s="3"/>
      <c r="G71" s="9"/>
      <c r="H71" s="9"/>
      <c r="I71" s="9"/>
      <c r="J71" s="33"/>
      <c r="K71" s="33"/>
    </row>
    <row r="72" spans="1:11" ht="12.75" customHeight="1">
      <c r="A72" s="3">
        <v>37</v>
      </c>
      <c r="B72" s="10" t="s">
        <v>62</v>
      </c>
      <c r="C72" s="13" t="s">
        <v>0</v>
      </c>
      <c r="D72" s="19"/>
      <c r="E72" s="11" t="s">
        <v>30</v>
      </c>
      <c r="F72" s="3">
        <v>1130</v>
      </c>
      <c r="G72" s="9"/>
      <c r="H72" s="9"/>
      <c r="I72" s="9">
        <f>ROUND((F72*G72),2)</f>
        <v>0</v>
      </c>
      <c r="J72" s="33"/>
      <c r="K72" s="33"/>
    </row>
    <row r="73" spans="1:11" ht="12.75" customHeight="1">
      <c r="A73" s="3">
        <v>38</v>
      </c>
      <c r="B73" s="10" t="s">
        <v>35</v>
      </c>
      <c r="C73" s="13" t="s">
        <v>36</v>
      </c>
      <c r="D73" s="19"/>
      <c r="E73" s="11" t="s">
        <v>31</v>
      </c>
      <c r="F73" s="49">
        <f>SUM(K76)</f>
        <v>45.2</v>
      </c>
      <c r="G73" s="9"/>
      <c r="H73" s="9"/>
      <c r="I73" s="9">
        <f>ROUND((F73*G73),2)</f>
        <v>0</v>
      </c>
      <c r="J73" s="33"/>
      <c r="K73" s="33"/>
    </row>
    <row r="74" spans="1:11" ht="12.75" customHeight="1">
      <c r="A74" s="3"/>
      <c r="B74" s="10"/>
      <c r="C74" s="7" t="s">
        <v>63</v>
      </c>
      <c r="D74" s="19"/>
      <c r="E74" s="11"/>
      <c r="F74" s="3"/>
      <c r="G74" s="9"/>
      <c r="H74" s="9"/>
      <c r="I74" s="9"/>
      <c r="J74" s="33"/>
      <c r="K74" s="33"/>
    </row>
    <row r="75" spans="1:11" ht="12.75" customHeight="1">
      <c r="A75" s="3">
        <v>39</v>
      </c>
      <c r="B75" s="10"/>
      <c r="C75" s="29" t="s">
        <v>169</v>
      </c>
      <c r="D75" s="44"/>
      <c r="E75" s="11" t="s">
        <v>37</v>
      </c>
      <c r="F75" s="3">
        <f>(SUM(F72)*0.1)</f>
        <v>113</v>
      </c>
      <c r="G75" s="76"/>
      <c r="H75" s="9">
        <f>ROUND(F75*G75,2)</f>
        <v>0</v>
      </c>
      <c r="I75" s="9"/>
      <c r="J75" s="33">
        <v>0.4</v>
      </c>
      <c r="K75" s="14">
        <f>ROUND(F75*J75,4)</f>
        <v>45.2</v>
      </c>
    </row>
    <row r="76" spans="1:11" s="1" customFormat="1" ht="12.75" customHeight="1">
      <c r="A76" s="78"/>
      <c r="B76" s="63"/>
      <c r="C76" s="104" t="s">
        <v>64</v>
      </c>
      <c r="D76" s="65"/>
      <c r="E76" s="66"/>
      <c r="F76" s="77"/>
      <c r="G76" s="67"/>
      <c r="H76" s="67">
        <f>SUM(H72:H75)</f>
        <v>0</v>
      </c>
      <c r="I76" s="67">
        <f>SUM(I71:I75)</f>
        <v>0</v>
      </c>
      <c r="J76" s="68"/>
      <c r="K76" s="73">
        <f>SUM(K71:K75)</f>
        <v>45.2</v>
      </c>
    </row>
    <row r="77" spans="1:9" s="40" customFormat="1" ht="12" customHeight="1">
      <c r="A77" s="112"/>
      <c r="B77" s="108"/>
      <c r="D77" s="46"/>
      <c r="E77" s="46"/>
      <c r="F77" s="46"/>
      <c r="G77" s="47"/>
      <c r="I77" s="48"/>
    </row>
    <row r="78" spans="1:11" ht="15" customHeight="1">
      <c r="A78" s="173" t="s">
        <v>77</v>
      </c>
      <c r="B78" s="174"/>
      <c r="C78" s="175"/>
      <c r="D78" s="175"/>
      <c r="E78" s="174"/>
      <c r="F78" s="174"/>
      <c r="G78" s="174"/>
      <c r="H78" s="174"/>
      <c r="I78" s="174"/>
      <c r="J78" s="174"/>
      <c r="K78" s="174"/>
    </row>
    <row r="79" spans="1:11" ht="12.75" customHeight="1">
      <c r="A79" s="75" t="s">
        <v>65</v>
      </c>
      <c r="B79" s="10" t="s">
        <v>32</v>
      </c>
      <c r="C79" s="13" t="s">
        <v>33</v>
      </c>
      <c r="D79" s="19"/>
      <c r="E79" s="11"/>
      <c r="F79" s="3"/>
      <c r="G79" s="2"/>
      <c r="H79" s="2"/>
      <c r="I79" s="2"/>
      <c r="J79" s="9"/>
      <c r="K79" s="2"/>
    </row>
    <row r="80" spans="1:11" ht="12.75" customHeight="1">
      <c r="A80" s="3">
        <v>40</v>
      </c>
      <c r="B80" s="10" t="s">
        <v>70</v>
      </c>
      <c r="C80" s="13" t="s">
        <v>52</v>
      </c>
      <c r="D80" s="19"/>
      <c r="E80" s="11" t="s">
        <v>30</v>
      </c>
      <c r="F80" s="3">
        <v>1145</v>
      </c>
      <c r="G80" s="9"/>
      <c r="H80" s="9"/>
      <c r="I80" s="9">
        <f>ROUND((F80*G80),2)</f>
        <v>0</v>
      </c>
      <c r="J80" s="33"/>
      <c r="K80" s="33"/>
    </row>
    <row r="81" spans="1:11" ht="12.75" customHeight="1">
      <c r="A81" s="3">
        <v>41</v>
      </c>
      <c r="B81" s="10" t="s">
        <v>119</v>
      </c>
      <c r="C81" s="13" t="s">
        <v>120</v>
      </c>
      <c r="D81" s="19"/>
      <c r="E81" s="11" t="s">
        <v>30</v>
      </c>
      <c r="F81" s="3">
        <v>1145</v>
      </c>
      <c r="G81" s="9"/>
      <c r="H81" s="9"/>
      <c r="I81" s="9">
        <f>ROUND((F81*G81),2)</f>
        <v>0</v>
      </c>
      <c r="J81" s="33"/>
      <c r="K81" s="33"/>
    </row>
    <row r="82" spans="1:11" ht="12.75" customHeight="1">
      <c r="A82" s="3">
        <v>42</v>
      </c>
      <c r="B82" s="10" t="s">
        <v>35</v>
      </c>
      <c r="C82" s="13" t="s">
        <v>36</v>
      </c>
      <c r="D82" s="19"/>
      <c r="E82" s="11" t="s">
        <v>31</v>
      </c>
      <c r="F82" s="102">
        <f>SUM(K85)</f>
        <v>0.0052</v>
      </c>
      <c r="G82" s="9"/>
      <c r="H82" s="9"/>
      <c r="I82" s="9">
        <f>ROUND((F82*G82),2)</f>
        <v>0</v>
      </c>
      <c r="J82" s="33"/>
      <c r="K82" s="33"/>
    </row>
    <row r="83" spans="1:11" ht="12.75" customHeight="1">
      <c r="A83" s="3"/>
      <c r="B83" s="10"/>
      <c r="C83" s="13" t="s">
        <v>2</v>
      </c>
      <c r="D83" s="19"/>
      <c r="E83" s="11"/>
      <c r="F83" s="3"/>
      <c r="G83" s="9"/>
      <c r="H83" s="9"/>
      <c r="I83" s="9"/>
      <c r="J83" s="33"/>
      <c r="K83" s="33"/>
    </row>
    <row r="84" spans="1:11" ht="12.75" customHeight="1">
      <c r="A84" s="3">
        <v>43</v>
      </c>
      <c r="B84" s="10"/>
      <c r="C84" s="171" t="s">
        <v>170</v>
      </c>
      <c r="D84" s="172"/>
      <c r="E84" s="11" t="s">
        <v>49</v>
      </c>
      <c r="F84" s="155">
        <f>ROUND((SUM(F81)*0.0045),2)</f>
        <v>5.15</v>
      </c>
      <c r="G84" s="76"/>
      <c r="H84" s="9">
        <f>ROUND(F84*G84,2)</f>
        <v>0</v>
      </c>
      <c r="I84" s="9"/>
      <c r="J84" s="33">
        <v>0.001</v>
      </c>
      <c r="K84" s="14">
        <f>ROUND(F84*J84,4)</f>
        <v>0.0052</v>
      </c>
    </row>
    <row r="85" spans="1:11" s="1" customFormat="1" ht="12.75" customHeight="1">
      <c r="A85" s="78"/>
      <c r="B85" s="63"/>
      <c r="C85" s="104" t="s">
        <v>71</v>
      </c>
      <c r="D85" s="65"/>
      <c r="E85" s="66"/>
      <c r="F85" s="77"/>
      <c r="G85" s="67"/>
      <c r="H85" s="67">
        <f>SUM(H80:H84)</f>
        <v>0</v>
      </c>
      <c r="I85" s="67">
        <f>SUM(I80:I84)</f>
        <v>0</v>
      </c>
      <c r="J85" s="68"/>
      <c r="K85" s="73">
        <f>SUM(K80:K84)</f>
        <v>0.0052</v>
      </c>
    </row>
    <row r="86" spans="1:9" s="40" customFormat="1" ht="12" customHeight="1">
      <c r="A86" s="107"/>
      <c r="D86" s="46"/>
      <c r="E86" s="46"/>
      <c r="F86" s="46"/>
      <c r="G86" s="47"/>
      <c r="I86" s="48"/>
    </row>
    <row r="87" spans="1:11" ht="15" customHeight="1">
      <c r="A87" s="191" t="s">
        <v>134</v>
      </c>
      <c r="B87" s="192"/>
      <c r="C87" s="193"/>
      <c r="D87" s="193"/>
      <c r="E87" s="192"/>
      <c r="F87" s="192"/>
      <c r="G87" s="192"/>
      <c r="H87" s="192"/>
      <c r="I87" s="192"/>
      <c r="J87" s="192"/>
      <c r="K87" s="192"/>
    </row>
    <row r="88" spans="1:11" ht="12.75" customHeight="1">
      <c r="A88" s="75" t="s">
        <v>65</v>
      </c>
      <c r="B88" s="10" t="s">
        <v>130</v>
      </c>
      <c r="C88" s="13" t="s">
        <v>131</v>
      </c>
      <c r="D88" s="19"/>
      <c r="E88" s="11"/>
      <c r="F88" s="3"/>
      <c r="G88" s="2"/>
      <c r="H88" s="2"/>
      <c r="I88" s="2"/>
      <c r="J88" s="9"/>
      <c r="K88" s="2"/>
    </row>
    <row r="89" spans="1:11" ht="39" customHeight="1">
      <c r="A89" s="3">
        <v>44</v>
      </c>
      <c r="B89" s="10" t="s">
        <v>132</v>
      </c>
      <c r="C89" s="171" t="s">
        <v>135</v>
      </c>
      <c r="D89" s="172"/>
      <c r="E89" s="11" t="s">
        <v>118</v>
      </c>
      <c r="F89" s="3">
        <v>1145</v>
      </c>
      <c r="G89" s="9"/>
      <c r="H89" s="9"/>
      <c r="I89" s="9">
        <f>ROUND((F89*G89),2)</f>
        <v>0</v>
      </c>
      <c r="J89" s="33"/>
      <c r="K89" s="33"/>
    </row>
    <row r="90" spans="1:11" ht="12.75" customHeight="1">
      <c r="A90" s="3">
        <v>45</v>
      </c>
      <c r="B90" s="10" t="s">
        <v>142</v>
      </c>
      <c r="C90" s="171" t="s">
        <v>153</v>
      </c>
      <c r="D90" s="172"/>
      <c r="E90" s="11" t="s">
        <v>118</v>
      </c>
      <c r="F90" s="3">
        <v>9</v>
      </c>
      <c r="G90" s="9"/>
      <c r="H90" s="9"/>
      <c r="I90" s="9">
        <f>ROUND((F90*G90),2)</f>
        <v>0</v>
      </c>
      <c r="J90" s="31">
        <v>0.03042</v>
      </c>
      <c r="K90" s="14">
        <f>ROUND(F90*J90,4)</f>
        <v>0.2738</v>
      </c>
    </row>
    <row r="91" spans="1:11" ht="12.75" customHeight="1">
      <c r="A91" s="75" t="s">
        <v>65</v>
      </c>
      <c r="B91" s="10" t="s">
        <v>12</v>
      </c>
      <c r="C91" s="13" t="s">
        <v>33</v>
      </c>
      <c r="D91" s="154"/>
      <c r="E91" s="11"/>
      <c r="F91" s="3"/>
      <c r="G91" s="2"/>
      <c r="H91" s="2"/>
      <c r="I91" s="2"/>
      <c r="J91" s="9"/>
      <c r="K91" s="2"/>
    </row>
    <row r="92" spans="1:11" ht="27" customHeight="1">
      <c r="A92" s="3">
        <v>46</v>
      </c>
      <c r="B92" s="10" t="s">
        <v>133</v>
      </c>
      <c r="C92" s="171" t="s">
        <v>154</v>
      </c>
      <c r="D92" s="172"/>
      <c r="E92" s="11" t="s">
        <v>34</v>
      </c>
      <c r="F92" s="3">
        <v>443</v>
      </c>
      <c r="G92" s="9"/>
      <c r="H92" s="9"/>
      <c r="I92" s="9">
        <f>ROUND((F92*G92),2)</f>
        <v>0</v>
      </c>
      <c r="J92" s="33"/>
      <c r="K92" s="33"/>
    </row>
    <row r="93" spans="1:11" ht="12.75" customHeight="1">
      <c r="A93" s="3">
        <v>47</v>
      </c>
      <c r="B93" s="10" t="s">
        <v>35</v>
      </c>
      <c r="C93" s="13" t="s">
        <v>36</v>
      </c>
      <c r="D93" s="19"/>
      <c r="E93" s="11" t="s">
        <v>31</v>
      </c>
      <c r="F93" s="102">
        <f>SUM(K96)</f>
        <v>0.2748</v>
      </c>
      <c r="G93" s="9"/>
      <c r="H93" s="9"/>
      <c r="I93" s="9">
        <f>ROUND((F93*G93),2)</f>
        <v>0</v>
      </c>
      <c r="J93" s="33"/>
      <c r="K93" s="33"/>
    </row>
    <row r="94" spans="1:11" ht="12.75" customHeight="1">
      <c r="A94" s="3"/>
      <c r="B94" s="10"/>
      <c r="C94" s="13" t="s">
        <v>2</v>
      </c>
      <c r="D94" s="19"/>
      <c r="E94" s="11"/>
      <c r="F94" s="3"/>
      <c r="G94" s="9"/>
      <c r="H94" s="9"/>
      <c r="I94" s="9"/>
      <c r="J94" s="33"/>
      <c r="K94" s="33"/>
    </row>
    <row r="95" spans="1:11" ht="12.75" customHeight="1">
      <c r="A95" s="3">
        <v>48</v>
      </c>
      <c r="B95" s="10"/>
      <c r="C95" s="121" t="s">
        <v>136</v>
      </c>
      <c r="D95" s="120"/>
      <c r="E95" s="11" t="s">
        <v>40</v>
      </c>
      <c r="F95" s="3">
        <v>0.98</v>
      </c>
      <c r="G95" s="76"/>
      <c r="H95" s="9">
        <f>ROUND(F95*G95,2)</f>
        <v>0</v>
      </c>
      <c r="I95" s="9"/>
      <c r="J95" s="33">
        <v>0.001</v>
      </c>
      <c r="K95" s="14">
        <f>ROUND(F95*J95,4)</f>
        <v>0.001</v>
      </c>
    </row>
    <row r="96" spans="1:11" s="1" customFormat="1" ht="12.75" customHeight="1">
      <c r="A96" s="78"/>
      <c r="B96" s="63"/>
      <c r="C96" s="104" t="s">
        <v>141</v>
      </c>
      <c r="D96" s="65"/>
      <c r="E96" s="66"/>
      <c r="F96" s="77"/>
      <c r="G96" s="67"/>
      <c r="H96" s="67">
        <f>SUM(H89:H95)</f>
        <v>0</v>
      </c>
      <c r="I96" s="67">
        <f>SUM(I89:I95)</f>
        <v>0</v>
      </c>
      <c r="J96" s="68"/>
      <c r="K96" s="73">
        <f>SUM(K89:K95)</f>
        <v>0.2748</v>
      </c>
    </row>
    <row r="97" spans="1:11" s="1" customFormat="1" ht="12.75" customHeight="1">
      <c r="A97" s="79"/>
      <c r="B97" s="69"/>
      <c r="C97" s="138"/>
      <c r="D97" s="40"/>
      <c r="E97" s="69"/>
      <c r="F97" s="69"/>
      <c r="G97" s="71"/>
      <c r="H97" s="71"/>
      <c r="I97" s="71"/>
      <c r="J97" s="136"/>
      <c r="K97" s="137"/>
    </row>
  </sheetData>
  <sheetProtection/>
  <mergeCells count="24">
    <mergeCell ref="C42:D42"/>
    <mergeCell ref="C44:D44"/>
    <mergeCell ref="A87:K87"/>
    <mergeCell ref="C92:D92"/>
    <mergeCell ref="C90:D90"/>
    <mergeCell ref="C67:D67"/>
    <mergeCell ref="C39:D39"/>
    <mergeCell ref="A22:J22"/>
    <mergeCell ref="C38:D38"/>
    <mergeCell ref="A14:K14"/>
    <mergeCell ref="A70:K70"/>
    <mergeCell ref="C43:D43"/>
    <mergeCell ref="C16:D16"/>
    <mergeCell ref="C37:D37"/>
    <mergeCell ref="J3:K3"/>
    <mergeCell ref="J4:K4"/>
    <mergeCell ref="H4:I4"/>
    <mergeCell ref="G3:I3"/>
    <mergeCell ref="C89:D89"/>
    <mergeCell ref="C84:D84"/>
    <mergeCell ref="A78:K78"/>
    <mergeCell ref="A7:K7"/>
    <mergeCell ref="A35:K35"/>
    <mergeCell ref="C19:D19"/>
  </mergeCells>
  <printOptions/>
  <pageMargins left="0.5905511811023623" right="0.3937007874015748" top="1.1811023622047245" bottom="0.7874015748031497" header="0.5118110236220472" footer="0.5118110236220472"/>
  <pageSetup horizontalDpi="1200" verticalDpi="1200" orientation="landscape" paperSize="9" scale="92" r:id="rId1"/>
  <rowBreaks count="3" manualBreakCount="3">
    <brk id="34" max="10" man="1"/>
    <brk id="68" max="10" man="1"/>
    <brk id="9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11" customWidth="1"/>
    <col min="2" max="2" width="16.57421875" style="0" customWidth="1"/>
    <col min="3" max="3" width="49.8515625" style="0" customWidth="1"/>
    <col min="4" max="4" width="9.57421875" style="18" customWidth="1"/>
    <col min="5" max="5" width="5.28125" style="18" customWidth="1"/>
    <col min="6" max="6" width="8.421875" style="18" customWidth="1"/>
    <col min="7" max="7" width="9.28125" style="32" customWidth="1"/>
    <col min="8" max="8" width="12.7109375" style="0" customWidth="1"/>
    <col min="9" max="9" width="12.7109375" style="36" customWidth="1"/>
    <col min="10" max="10" width="9.00390625" style="0" customWidth="1"/>
    <col min="11" max="11" width="10.140625" style="0" customWidth="1"/>
  </cols>
  <sheetData>
    <row r="1" ht="15">
      <c r="B1" s="153" t="s">
        <v>155</v>
      </c>
    </row>
    <row r="3" spans="1:11" s="1" customFormat="1" ht="12.75" customHeight="1">
      <c r="A3" s="83"/>
      <c r="B3" s="84"/>
      <c r="C3" s="85"/>
      <c r="D3" s="86"/>
      <c r="E3" s="84"/>
      <c r="F3" s="84"/>
      <c r="G3" s="168" t="s">
        <v>18</v>
      </c>
      <c r="H3" s="170"/>
      <c r="I3" s="169"/>
      <c r="J3" s="168" t="s">
        <v>19</v>
      </c>
      <c r="K3" s="169"/>
    </row>
    <row r="4" spans="1:11" s="1" customFormat="1" ht="12.75" customHeight="1">
      <c r="A4" s="88" t="s">
        <v>20</v>
      </c>
      <c r="B4" s="89" t="s">
        <v>21</v>
      </c>
      <c r="C4" s="90" t="s">
        <v>22</v>
      </c>
      <c r="D4" s="91"/>
      <c r="E4" s="89" t="s">
        <v>16</v>
      </c>
      <c r="F4" s="89" t="s">
        <v>17</v>
      </c>
      <c r="G4" s="87"/>
      <c r="H4" s="168" t="s">
        <v>23</v>
      </c>
      <c r="I4" s="169"/>
      <c r="J4" s="168" t="s">
        <v>24</v>
      </c>
      <c r="K4" s="169"/>
    </row>
    <row r="5" spans="1:11" s="1" customFormat="1" ht="12.75" customHeight="1">
      <c r="A5" s="92" t="s">
        <v>25</v>
      </c>
      <c r="B5" s="93" t="s">
        <v>26</v>
      </c>
      <c r="C5" s="94"/>
      <c r="D5" s="95"/>
      <c r="E5" s="96"/>
      <c r="F5" s="96"/>
      <c r="G5" s="93" t="s">
        <v>27</v>
      </c>
      <c r="H5" s="78" t="s">
        <v>28</v>
      </c>
      <c r="I5" s="97" t="s">
        <v>29</v>
      </c>
      <c r="J5" s="98" t="s">
        <v>27</v>
      </c>
      <c r="K5" s="78" t="s">
        <v>23</v>
      </c>
    </row>
    <row r="6" spans="1:9" s="123" customFormat="1" ht="12" customHeight="1">
      <c r="A6" s="74"/>
      <c r="D6" s="124"/>
      <c r="E6" s="124"/>
      <c r="F6" s="124"/>
      <c r="G6" s="125"/>
      <c r="I6" s="126"/>
    </row>
    <row r="7" spans="1:11" s="12" customFormat="1" ht="15" customHeight="1">
      <c r="A7" s="200" t="s">
        <v>156</v>
      </c>
      <c r="B7" s="201"/>
      <c r="C7" s="201"/>
      <c r="D7" s="201"/>
      <c r="E7" s="201"/>
      <c r="F7" s="201"/>
      <c r="G7" s="201"/>
      <c r="H7" s="201"/>
      <c r="I7" s="201"/>
      <c r="J7" s="201"/>
      <c r="K7" s="202"/>
    </row>
    <row r="8" spans="1:11" ht="12.75" customHeight="1">
      <c r="A8" s="75"/>
      <c r="B8" s="10" t="s">
        <v>12</v>
      </c>
      <c r="C8" s="41" t="s">
        <v>33</v>
      </c>
      <c r="D8" s="42"/>
      <c r="E8" s="11"/>
      <c r="F8" s="3"/>
      <c r="G8" s="2"/>
      <c r="H8" s="2"/>
      <c r="I8" s="2"/>
      <c r="J8" s="9"/>
      <c r="K8" s="2"/>
    </row>
    <row r="9" spans="1:11" ht="12.75" customHeight="1">
      <c r="A9" s="3">
        <v>1</v>
      </c>
      <c r="B9" s="81" t="s">
        <v>89</v>
      </c>
      <c r="C9" s="82" t="s">
        <v>90</v>
      </c>
      <c r="D9" s="19"/>
      <c r="E9" s="11" t="s">
        <v>34</v>
      </c>
      <c r="F9" s="3">
        <v>56</v>
      </c>
      <c r="G9" s="9"/>
      <c r="H9" s="9"/>
      <c r="I9" s="9">
        <f>ROUND(F9*G9,2)</f>
        <v>0</v>
      </c>
      <c r="J9" s="9"/>
      <c r="K9" s="2"/>
    </row>
    <row r="10" spans="1:11" ht="12.75" customHeight="1">
      <c r="A10" s="3">
        <v>2</v>
      </c>
      <c r="B10" s="81" t="s">
        <v>91</v>
      </c>
      <c r="C10" s="82" t="s">
        <v>173</v>
      </c>
      <c r="D10" s="19"/>
      <c r="E10" s="11" t="s">
        <v>34</v>
      </c>
      <c r="F10" s="3">
        <v>28</v>
      </c>
      <c r="G10" s="76"/>
      <c r="H10" s="9"/>
      <c r="I10" s="9">
        <f aca="true" t="shared" si="0" ref="I10:I21">ROUND(F10*G10,2)</f>
        <v>0</v>
      </c>
      <c r="J10" s="9"/>
      <c r="K10" s="2"/>
    </row>
    <row r="11" spans="1:11" ht="12.75">
      <c r="A11" s="3">
        <v>3</v>
      </c>
      <c r="B11" s="10" t="s">
        <v>126</v>
      </c>
      <c r="C11" s="171" t="s">
        <v>127</v>
      </c>
      <c r="D11" s="172"/>
      <c r="E11" s="11" t="s">
        <v>31</v>
      </c>
      <c r="F11" s="3">
        <f>VALUE(K23)</f>
        <v>0.0211</v>
      </c>
      <c r="G11" s="76"/>
      <c r="H11" s="9"/>
      <c r="I11" s="9">
        <f t="shared" si="0"/>
        <v>0</v>
      </c>
      <c r="J11" s="9"/>
      <c r="K11" s="2"/>
    </row>
    <row r="12" spans="1:11" ht="25.5" customHeight="1">
      <c r="A12" s="3">
        <v>4</v>
      </c>
      <c r="B12" s="10" t="s">
        <v>133</v>
      </c>
      <c r="C12" s="171" t="s">
        <v>137</v>
      </c>
      <c r="D12" s="172"/>
      <c r="E12" s="11" t="s">
        <v>34</v>
      </c>
      <c r="F12" s="3">
        <v>1329</v>
      </c>
      <c r="G12" s="9"/>
      <c r="H12" s="9"/>
      <c r="I12" s="9">
        <f t="shared" si="0"/>
        <v>0</v>
      </c>
      <c r="J12" s="33"/>
      <c r="K12" s="33"/>
    </row>
    <row r="13" spans="1:11" ht="25.5" customHeight="1">
      <c r="A13" s="80">
        <v>5</v>
      </c>
      <c r="B13" s="10" t="s">
        <v>1</v>
      </c>
      <c r="C13" s="171" t="s">
        <v>129</v>
      </c>
      <c r="D13" s="172"/>
      <c r="E13" s="11" t="s">
        <v>30</v>
      </c>
      <c r="F13" s="3">
        <v>1130</v>
      </c>
      <c r="G13" s="9"/>
      <c r="H13" s="2"/>
      <c r="I13" s="9">
        <f t="shared" si="0"/>
        <v>0</v>
      </c>
      <c r="J13" s="9"/>
      <c r="K13" s="2"/>
    </row>
    <row r="14" spans="1:11" ht="12.75" customHeight="1">
      <c r="A14" s="3">
        <v>6</v>
      </c>
      <c r="B14" s="10" t="s">
        <v>13</v>
      </c>
      <c r="C14" s="29" t="s">
        <v>174</v>
      </c>
      <c r="D14" s="35"/>
      <c r="E14" s="11" t="s">
        <v>37</v>
      </c>
      <c r="F14" s="3">
        <v>33.5</v>
      </c>
      <c r="G14" s="9"/>
      <c r="H14" s="9"/>
      <c r="I14" s="9">
        <f t="shared" si="0"/>
        <v>0</v>
      </c>
      <c r="J14" s="14"/>
      <c r="K14" s="14"/>
    </row>
    <row r="15" spans="1:11" s="119" customFormat="1" ht="12.75" customHeight="1">
      <c r="A15" s="114">
        <v>7</v>
      </c>
      <c r="B15" s="115" t="s">
        <v>15</v>
      </c>
      <c r="C15" s="194" t="s">
        <v>125</v>
      </c>
      <c r="D15" s="195"/>
      <c r="E15" s="116" t="s">
        <v>37</v>
      </c>
      <c r="F15" s="114">
        <v>33.5</v>
      </c>
      <c r="G15" s="117"/>
      <c r="H15" s="117"/>
      <c r="I15" s="9">
        <f t="shared" si="0"/>
        <v>0</v>
      </c>
      <c r="J15" s="118"/>
      <c r="K15" s="118"/>
    </row>
    <row r="16" spans="1:11" s="36" customFormat="1" ht="12.75" customHeight="1">
      <c r="A16" s="55">
        <v>8</v>
      </c>
      <c r="B16" s="113" t="s">
        <v>53</v>
      </c>
      <c r="C16" s="57" t="s">
        <v>36</v>
      </c>
      <c r="D16" s="156"/>
      <c r="E16" s="59" t="s">
        <v>31</v>
      </c>
      <c r="F16" s="102">
        <f>VALUE(K25)</f>
        <v>0.023100000000000002</v>
      </c>
      <c r="G16" s="9"/>
      <c r="H16" s="9"/>
      <c r="I16" s="9">
        <f t="shared" si="0"/>
        <v>0</v>
      </c>
      <c r="J16" s="33"/>
      <c r="K16" s="14"/>
    </row>
    <row r="17" spans="1:11" s="36" customFormat="1" ht="12.75" customHeight="1">
      <c r="A17" s="122">
        <v>9</v>
      </c>
      <c r="B17" s="113" t="s">
        <v>95</v>
      </c>
      <c r="C17" s="196" t="s">
        <v>143</v>
      </c>
      <c r="D17" s="197"/>
      <c r="E17" s="59" t="s">
        <v>118</v>
      </c>
      <c r="F17" s="55">
        <v>45</v>
      </c>
      <c r="G17" s="9"/>
      <c r="H17" s="9"/>
      <c r="I17" s="9">
        <f t="shared" si="0"/>
        <v>0</v>
      </c>
      <c r="J17" s="33"/>
      <c r="K17" s="14"/>
    </row>
    <row r="18" spans="1:11" s="36" customFormat="1" ht="12.75" customHeight="1">
      <c r="A18" s="122">
        <v>10</v>
      </c>
      <c r="B18" s="113" t="s">
        <v>95</v>
      </c>
      <c r="C18" s="196" t="s">
        <v>144</v>
      </c>
      <c r="D18" s="197"/>
      <c r="E18" s="59"/>
      <c r="F18" s="55">
        <v>5</v>
      </c>
      <c r="G18" s="9"/>
      <c r="H18" s="9"/>
      <c r="I18" s="9">
        <f t="shared" si="0"/>
        <v>0</v>
      </c>
      <c r="J18" s="33"/>
      <c r="K18" s="14"/>
    </row>
    <row r="19" spans="1:11" ht="27.75" customHeight="1">
      <c r="A19" s="3">
        <v>11</v>
      </c>
      <c r="B19" s="81" t="s">
        <v>95</v>
      </c>
      <c r="C19" s="198" t="s">
        <v>179</v>
      </c>
      <c r="D19" s="199"/>
      <c r="E19" s="11" t="s">
        <v>34</v>
      </c>
      <c r="F19" s="3">
        <v>4</v>
      </c>
      <c r="G19" s="76"/>
      <c r="H19" s="9"/>
      <c r="I19" s="9">
        <f t="shared" si="0"/>
        <v>0</v>
      </c>
      <c r="J19" s="9"/>
      <c r="K19" s="2"/>
    </row>
    <row r="20" spans="1:11" ht="27.75" customHeight="1">
      <c r="A20" s="3">
        <v>12</v>
      </c>
      <c r="B20" s="81" t="s">
        <v>95</v>
      </c>
      <c r="C20" s="198" t="s">
        <v>185</v>
      </c>
      <c r="D20" s="199"/>
      <c r="E20" s="11" t="s">
        <v>34</v>
      </c>
      <c r="F20" s="3">
        <v>19</v>
      </c>
      <c r="G20" s="76"/>
      <c r="H20" s="9"/>
      <c r="I20" s="9">
        <f t="shared" si="0"/>
        <v>0</v>
      </c>
      <c r="J20" s="9"/>
      <c r="K20" s="2"/>
    </row>
    <row r="21" spans="1:11" ht="12.75" customHeight="1">
      <c r="A21" s="3">
        <v>13</v>
      </c>
      <c r="B21" s="10" t="s">
        <v>95</v>
      </c>
      <c r="C21" s="13" t="s">
        <v>138</v>
      </c>
      <c r="D21" s="154"/>
      <c r="E21" s="11" t="s">
        <v>30</v>
      </c>
      <c r="F21" s="3">
        <v>113</v>
      </c>
      <c r="G21" s="76"/>
      <c r="H21" s="9"/>
      <c r="I21" s="9">
        <f t="shared" si="0"/>
        <v>0</v>
      </c>
      <c r="J21" s="9"/>
      <c r="K21" s="2"/>
    </row>
    <row r="22" spans="1:11" ht="12.75" customHeight="1">
      <c r="A22" s="3"/>
      <c r="B22" s="10"/>
      <c r="C22" s="29" t="s">
        <v>39</v>
      </c>
      <c r="D22" s="157"/>
      <c r="E22" s="11"/>
      <c r="F22" s="3"/>
      <c r="G22" s="9"/>
      <c r="H22" s="9"/>
      <c r="I22" s="9"/>
      <c r="J22" s="2"/>
      <c r="K22" s="2"/>
    </row>
    <row r="23" spans="1:11" ht="12.75" customHeight="1">
      <c r="A23" s="3">
        <v>14</v>
      </c>
      <c r="B23" s="10"/>
      <c r="C23" s="7" t="s">
        <v>164</v>
      </c>
      <c r="D23" s="60"/>
      <c r="E23" s="11" t="s">
        <v>49</v>
      </c>
      <c r="F23" s="3">
        <v>21.08</v>
      </c>
      <c r="G23" s="9"/>
      <c r="H23" s="9">
        <f>ROUND(F23*G23,2)</f>
        <v>0</v>
      </c>
      <c r="I23" s="9"/>
      <c r="J23" s="33">
        <v>0.001</v>
      </c>
      <c r="K23" s="14">
        <f>ROUND(F23*J23,4)</f>
        <v>0.0211</v>
      </c>
    </row>
    <row r="24" spans="1:11" ht="12.75" customHeight="1">
      <c r="A24" s="3">
        <v>15</v>
      </c>
      <c r="B24" s="10"/>
      <c r="C24" s="121" t="s">
        <v>139</v>
      </c>
      <c r="D24" s="120"/>
      <c r="E24" s="11" t="s">
        <v>40</v>
      </c>
      <c r="F24" s="3">
        <v>1.96</v>
      </c>
      <c r="G24" s="76"/>
      <c r="H24" s="9">
        <f>ROUND(F24*G24,2)</f>
        <v>0</v>
      </c>
      <c r="I24" s="9"/>
      <c r="J24" s="33">
        <v>0.001</v>
      </c>
      <c r="K24" s="14">
        <f>ROUND(F24*J24,4)</f>
        <v>0.002</v>
      </c>
    </row>
    <row r="25" spans="1:11" ht="12.75" customHeight="1">
      <c r="A25" s="78"/>
      <c r="B25" s="63"/>
      <c r="C25" s="64" t="s">
        <v>161</v>
      </c>
      <c r="D25" s="158"/>
      <c r="E25" s="66"/>
      <c r="F25" s="77"/>
      <c r="G25" s="67"/>
      <c r="H25" s="67">
        <f>SUM(H9:H24)</f>
        <v>0</v>
      </c>
      <c r="I25" s="67">
        <f>SUM(I9:I24)</f>
        <v>0</v>
      </c>
      <c r="J25" s="67"/>
      <c r="K25" s="73">
        <f>SUM(K9:K24)</f>
        <v>0.023100000000000002</v>
      </c>
    </row>
    <row r="26" spans="1:11" s="40" customFormat="1" ht="12.75" customHeight="1">
      <c r="A26" s="79"/>
      <c r="B26" s="69"/>
      <c r="C26" s="70"/>
      <c r="D26" s="46"/>
      <c r="E26" s="69"/>
      <c r="F26" s="69"/>
      <c r="G26" s="110"/>
      <c r="H26" s="71"/>
      <c r="I26" s="71"/>
      <c r="J26" s="71"/>
      <c r="K26" s="45"/>
    </row>
    <row r="27" spans="1:11" ht="15" customHeight="1">
      <c r="A27" s="173" t="s">
        <v>157</v>
      </c>
      <c r="B27" s="174"/>
      <c r="C27" s="175"/>
      <c r="D27" s="175"/>
      <c r="E27" s="174"/>
      <c r="F27" s="174"/>
      <c r="G27" s="174"/>
      <c r="H27" s="174"/>
      <c r="I27" s="174"/>
      <c r="J27" s="174"/>
      <c r="K27" s="174"/>
    </row>
    <row r="28" spans="1:11" ht="12.75" customHeight="1">
      <c r="A28" s="75" t="s">
        <v>65</v>
      </c>
      <c r="B28" s="10" t="s">
        <v>32</v>
      </c>
      <c r="C28" s="13" t="s">
        <v>33</v>
      </c>
      <c r="D28" s="19"/>
      <c r="E28" s="11"/>
      <c r="F28" s="3"/>
      <c r="G28" s="2"/>
      <c r="H28" s="2"/>
      <c r="I28" s="2"/>
      <c r="J28" s="9"/>
      <c r="K28" s="2"/>
    </row>
    <row r="29" spans="1:11" ht="12.75" customHeight="1">
      <c r="A29" s="3">
        <v>16</v>
      </c>
      <c r="B29" s="10" t="s">
        <v>10</v>
      </c>
      <c r="C29" s="171" t="s">
        <v>11</v>
      </c>
      <c r="D29" s="172"/>
      <c r="E29" s="11" t="s">
        <v>31</v>
      </c>
      <c r="F29" s="3">
        <f>VALUE(K34)</f>
        <v>0.0687</v>
      </c>
      <c r="G29" s="9"/>
      <c r="H29" s="9"/>
      <c r="I29" s="9">
        <f>ROUND(F29*G29,2)</f>
        <v>0</v>
      </c>
      <c r="J29" s="33"/>
      <c r="K29" s="33"/>
    </row>
    <row r="30" spans="1:11" ht="12.75" customHeight="1">
      <c r="A30" s="3">
        <v>17</v>
      </c>
      <c r="B30" s="10" t="s">
        <v>35</v>
      </c>
      <c r="C30" s="13" t="s">
        <v>36</v>
      </c>
      <c r="D30" s="19"/>
      <c r="E30" s="11" t="s">
        <v>31</v>
      </c>
      <c r="F30" s="102">
        <f>SUM(K35)</f>
        <v>0.0687</v>
      </c>
      <c r="G30" s="9"/>
      <c r="H30" s="9"/>
      <c r="I30" s="9">
        <f>ROUND(F30*G30,2)</f>
        <v>0</v>
      </c>
      <c r="J30" s="33"/>
      <c r="K30" s="33"/>
    </row>
    <row r="31" spans="1:11" ht="12.75" customHeight="1">
      <c r="A31" s="80">
        <v>18</v>
      </c>
      <c r="B31" s="10" t="s">
        <v>140</v>
      </c>
      <c r="C31" s="43" t="s">
        <v>128</v>
      </c>
      <c r="D31" s="44"/>
      <c r="E31" s="11" t="s">
        <v>30</v>
      </c>
      <c r="F31" s="3">
        <v>3435</v>
      </c>
      <c r="G31" s="9"/>
      <c r="H31" s="9"/>
      <c r="I31" s="9">
        <f>ROUND(F31*G31,2)</f>
        <v>0</v>
      </c>
      <c r="J31" s="33"/>
      <c r="K31" s="33"/>
    </row>
    <row r="32" spans="1:11" ht="12.75" customHeight="1">
      <c r="A32" s="3">
        <v>19</v>
      </c>
      <c r="B32" s="10" t="s">
        <v>95</v>
      </c>
      <c r="C32" s="171" t="s">
        <v>14</v>
      </c>
      <c r="D32" s="172"/>
      <c r="E32" s="11" t="s">
        <v>30</v>
      </c>
      <c r="F32" s="3">
        <v>57</v>
      </c>
      <c r="G32" s="76"/>
      <c r="H32" s="9"/>
      <c r="I32" s="9">
        <f>ROUND(F32*G32,2)</f>
        <v>0</v>
      </c>
      <c r="J32" s="33"/>
      <c r="K32" s="33"/>
    </row>
    <row r="33" spans="1:11" ht="12.75" customHeight="1">
      <c r="A33" s="3"/>
      <c r="B33" s="10"/>
      <c r="C33" s="13" t="s">
        <v>2</v>
      </c>
      <c r="D33" s="19"/>
      <c r="E33" s="11"/>
      <c r="F33" s="3"/>
      <c r="G33" s="9"/>
      <c r="H33" s="9"/>
      <c r="I33" s="9"/>
      <c r="J33" s="33"/>
      <c r="K33" s="33"/>
    </row>
    <row r="34" spans="1:11" ht="12.75" customHeight="1">
      <c r="A34" s="3">
        <v>20</v>
      </c>
      <c r="B34" s="10"/>
      <c r="C34" s="43" t="s">
        <v>175</v>
      </c>
      <c r="D34" s="44"/>
      <c r="E34" s="11" t="s">
        <v>49</v>
      </c>
      <c r="F34" s="3">
        <v>68.7</v>
      </c>
      <c r="G34" s="76"/>
      <c r="H34" s="9">
        <f>ROUND(F34*G34,2)</f>
        <v>0</v>
      </c>
      <c r="I34" s="9"/>
      <c r="J34" s="33">
        <v>0.001</v>
      </c>
      <c r="K34" s="14">
        <f>ROUND(F34*J34,4)</f>
        <v>0.0687</v>
      </c>
    </row>
    <row r="35" spans="1:11" s="1" customFormat="1" ht="12.75" customHeight="1">
      <c r="A35" s="78"/>
      <c r="B35" s="63"/>
      <c r="C35" s="104" t="s">
        <v>43</v>
      </c>
      <c r="D35" s="65"/>
      <c r="E35" s="66"/>
      <c r="F35" s="77"/>
      <c r="G35" s="67"/>
      <c r="H35" s="67">
        <f>SUM(H29:H34)</f>
        <v>0</v>
      </c>
      <c r="I35" s="67">
        <f>SUM(I29:I34)</f>
        <v>0</v>
      </c>
      <c r="J35" s="68"/>
      <c r="K35" s="73">
        <f>SUM(K29:K34)</f>
        <v>0.0687</v>
      </c>
    </row>
    <row r="36" spans="1:11" s="1" customFormat="1" ht="12.75" customHeight="1">
      <c r="A36" s="78"/>
      <c r="B36" s="63"/>
      <c r="C36" s="104" t="s">
        <v>171</v>
      </c>
      <c r="D36" s="65"/>
      <c r="E36" s="66"/>
      <c r="F36" s="77"/>
      <c r="G36" s="67"/>
      <c r="H36" s="67">
        <f>SUM(H25,H35)</f>
        <v>0</v>
      </c>
      <c r="I36" s="67">
        <f>SUM(I25,I35)</f>
        <v>0</v>
      </c>
      <c r="J36" s="68"/>
      <c r="K36" s="73"/>
    </row>
    <row r="37" spans="1:11" s="1" customFormat="1" ht="12.75" customHeight="1">
      <c r="A37" s="79"/>
      <c r="B37" s="69"/>
      <c r="C37" s="138"/>
      <c r="D37" s="40"/>
      <c r="E37" s="69"/>
      <c r="F37" s="69"/>
      <c r="G37" s="71"/>
      <c r="H37" s="71"/>
      <c r="I37" s="71"/>
      <c r="J37" s="136"/>
      <c r="K37" s="137"/>
    </row>
    <row r="38" ht="15">
      <c r="B38" s="153" t="s">
        <v>159</v>
      </c>
    </row>
    <row r="39" ht="15">
      <c r="B39" s="148"/>
    </row>
    <row r="40" spans="1:11" s="1" customFormat="1" ht="12.75" customHeight="1">
      <c r="A40" s="83"/>
      <c r="B40" s="84"/>
      <c r="C40" s="85"/>
      <c r="D40" s="86"/>
      <c r="E40" s="84"/>
      <c r="F40" s="84"/>
      <c r="G40" s="168" t="s">
        <v>18</v>
      </c>
      <c r="H40" s="170"/>
      <c r="I40" s="169"/>
      <c r="J40" s="168" t="s">
        <v>19</v>
      </c>
      <c r="K40" s="169"/>
    </row>
    <row r="41" spans="1:11" s="1" customFormat="1" ht="12.75" customHeight="1">
      <c r="A41" s="88" t="s">
        <v>20</v>
      </c>
      <c r="B41" s="89" t="s">
        <v>21</v>
      </c>
      <c r="C41" s="90" t="s">
        <v>22</v>
      </c>
      <c r="D41" s="91"/>
      <c r="E41" s="89" t="s">
        <v>16</v>
      </c>
      <c r="F41" s="89" t="s">
        <v>17</v>
      </c>
      <c r="G41" s="87"/>
      <c r="H41" s="168" t="s">
        <v>23</v>
      </c>
      <c r="I41" s="169"/>
      <c r="J41" s="168" t="s">
        <v>24</v>
      </c>
      <c r="K41" s="169"/>
    </row>
    <row r="42" spans="1:11" s="1" customFormat="1" ht="12.75" customHeight="1">
      <c r="A42" s="92" t="s">
        <v>25</v>
      </c>
      <c r="B42" s="93" t="s">
        <v>26</v>
      </c>
      <c r="C42" s="94"/>
      <c r="D42" s="95"/>
      <c r="E42" s="96"/>
      <c r="F42" s="96"/>
      <c r="G42" s="93" t="s">
        <v>27</v>
      </c>
      <c r="H42" s="78" t="s">
        <v>28</v>
      </c>
      <c r="I42" s="97" t="s">
        <v>29</v>
      </c>
      <c r="J42" s="98" t="s">
        <v>27</v>
      </c>
      <c r="K42" s="78" t="s">
        <v>23</v>
      </c>
    </row>
    <row r="44" spans="1:11" s="12" customFormat="1" ht="15" customHeight="1">
      <c r="A44" s="200" t="s">
        <v>156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2"/>
    </row>
    <row r="45" spans="1:11" ht="12.75" customHeight="1">
      <c r="A45" s="75"/>
      <c r="B45" s="10" t="s">
        <v>12</v>
      </c>
      <c r="C45" s="41" t="s">
        <v>33</v>
      </c>
      <c r="D45" s="42"/>
      <c r="E45" s="11"/>
      <c r="F45" s="3"/>
      <c r="G45" s="2"/>
      <c r="H45" s="2"/>
      <c r="I45" s="2"/>
      <c r="J45" s="9"/>
      <c r="K45" s="2"/>
    </row>
    <row r="46" spans="1:11" ht="12.75" customHeight="1">
      <c r="A46" s="3">
        <v>1</v>
      </c>
      <c r="B46" s="81" t="s">
        <v>89</v>
      </c>
      <c r="C46" s="82" t="s">
        <v>90</v>
      </c>
      <c r="D46" s="19"/>
      <c r="E46" s="11" t="s">
        <v>34</v>
      </c>
      <c r="F46" s="3">
        <v>56</v>
      </c>
      <c r="G46" s="9"/>
      <c r="H46" s="9"/>
      <c r="I46" s="9">
        <f aca="true" t="shared" si="1" ref="I46:I58">ROUND(F46*G46,2)</f>
        <v>0</v>
      </c>
      <c r="J46" s="9"/>
      <c r="K46" s="2"/>
    </row>
    <row r="47" spans="1:11" ht="12.75" customHeight="1">
      <c r="A47" s="3">
        <v>2</v>
      </c>
      <c r="B47" s="81" t="s">
        <v>91</v>
      </c>
      <c r="C47" s="82" t="s">
        <v>173</v>
      </c>
      <c r="D47" s="19"/>
      <c r="E47" s="11" t="s">
        <v>34</v>
      </c>
      <c r="F47" s="3">
        <v>28</v>
      </c>
      <c r="G47" s="76"/>
      <c r="H47" s="9"/>
      <c r="I47" s="9">
        <f t="shared" si="1"/>
        <v>0</v>
      </c>
      <c r="J47" s="9"/>
      <c r="K47" s="2"/>
    </row>
    <row r="48" spans="1:11" ht="12.75">
      <c r="A48" s="3">
        <v>3</v>
      </c>
      <c r="B48" s="10" t="s">
        <v>126</v>
      </c>
      <c r="C48" s="171" t="s">
        <v>127</v>
      </c>
      <c r="D48" s="172"/>
      <c r="E48" s="11" t="s">
        <v>31</v>
      </c>
      <c r="F48" s="3">
        <f>VALUE(K60)</f>
        <v>0.0211</v>
      </c>
      <c r="G48" s="76"/>
      <c r="H48" s="9"/>
      <c r="I48" s="9">
        <f t="shared" si="1"/>
        <v>0</v>
      </c>
      <c r="J48" s="9"/>
      <c r="K48" s="2"/>
    </row>
    <row r="49" spans="1:11" ht="25.5" customHeight="1">
      <c r="A49" s="3">
        <v>4</v>
      </c>
      <c r="B49" s="10" t="s">
        <v>133</v>
      </c>
      <c r="C49" s="171" t="s">
        <v>137</v>
      </c>
      <c r="D49" s="172"/>
      <c r="E49" s="11" t="s">
        <v>34</v>
      </c>
      <c r="F49" s="3">
        <v>1329</v>
      </c>
      <c r="G49" s="9"/>
      <c r="H49" s="9"/>
      <c r="I49" s="9">
        <f t="shared" si="1"/>
        <v>0</v>
      </c>
      <c r="J49" s="33"/>
      <c r="K49" s="33"/>
    </row>
    <row r="50" spans="1:11" ht="25.5" customHeight="1">
      <c r="A50" s="80">
        <v>5</v>
      </c>
      <c r="B50" s="10" t="s">
        <v>1</v>
      </c>
      <c r="C50" s="171" t="s">
        <v>129</v>
      </c>
      <c r="D50" s="172"/>
      <c r="E50" s="11" t="s">
        <v>30</v>
      </c>
      <c r="F50" s="3">
        <v>1130</v>
      </c>
      <c r="G50" s="9"/>
      <c r="H50" s="2"/>
      <c r="I50" s="9">
        <f t="shared" si="1"/>
        <v>0</v>
      </c>
      <c r="J50" s="9"/>
      <c r="K50" s="2"/>
    </row>
    <row r="51" spans="1:11" ht="12.75" customHeight="1">
      <c r="A51" s="3">
        <v>6</v>
      </c>
      <c r="B51" s="10" t="s">
        <v>13</v>
      </c>
      <c r="C51" s="29" t="s">
        <v>174</v>
      </c>
      <c r="D51" s="35"/>
      <c r="E51" s="11" t="s">
        <v>37</v>
      </c>
      <c r="F51" s="3">
        <v>33.5</v>
      </c>
      <c r="G51" s="9"/>
      <c r="H51" s="9"/>
      <c r="I51" s="9">
        <f t="shared" si="1"/>
        <v>0</v>
      </c>
      <c r="J51" s="14"/>
      <c r="K51" s="14"/>
    </row>
    <row r="52" spans="1:11" s="119" customFormat="1" ht="12.75" customHeight="1">
      <c r="A52" s="114">
        <v>7</v>
      </c>
      <c r="B52" s="115" t="s">
        <v>15</v>
      </c>
      <c r="C52" s="194" t="s">
        <v>125</v>
      </c>
      <c r="D52" s="195"/>
      <c r="E52" s="116" t="s">
        <v>37</v>
      </c>
      <c r="F52" s="114">
        <v>33.5</v>
      </c>
      <c r="G52" s="117"/>
      <c r="H52" s="117"/>
      <c r="I52" s="9">
        <f t="shared" si="1"/>
        <v>0</v>
      </c>
      <c r="J52" s="118"/>
      <c r="K52" s="118"/>
    </row>
    <row r="53" spans="1:11" s="36" customFormat="1" ht="12.75" customHeight="1">
      <c r="A53" s="55">
        <v>8</v>
      </c>
      <c r="B53" s="113" t="s">
        <v>53</v>
      </c>
      <c r="C53" s="57" t="s">
        <v>36</v>
      </c>
      <c r="D53" s="156"/>
      <c r="E53" s="59" t="s">
        <v>31</v>
      </c>
      <c r="F53" s="102">
        <f>VALUE(K62)</f>
        <v>0.023100000000000002</v>
      </c>
      <c r="G53" s="9"/>
      <c r="H53" s="9"/>
      <c r="I53" s="9">
        <f t="shared" si="1"/>
        <v>0</v>
      </c>
      <c r="J53" s="33"/>
      <c r="K53" s="14"/>
    </row>
    <row r="54" spans="1:11" s="36" customFormat="1" ht="12.75" customHeight="1">
      <c r="A54" s="122">
        <v>9</v>
      </c>
      <c r="B54" s="113" t="s">
        <v>95</v>
      </c>
      <c r="C54" s="196" t="s">
        <v>143</v>
      </c>
      <c r="D54" s="197"/>
      <c r="E54" s="59" t="s">
        <v>118</v>
      </c>
      <c r="F54" s="55">
        <v>45</v>
      </c>
      <c r="G54" s="9"/>
      <c r="H54" s="9"/>
      <c r="I54" s="9">
        <f t="shared" si="1"/>
        <v>0</v>
      </c>
      <c r="J54" s="33"/>
      <c r="K54" s="14"/>
    </row>
    <row r="55" spans="1:11" s="36" customFormat="1" ht="12.75" customHeight="1">
      <c r="A55" s="122">
        <v>10</v>
      </c>
      <c r="B55" s="113" t="s">
        <v>95</v>
      </c>
      <c r="C55" s="196" t="s">
        <v>144</v>
      </c>
      <c r="D55" s="197"/>
      <c r="E55" s="59"/>
      <c r="F55" s="55">
        <v>5</v>
      </c>
      <c r="G55" s="9"/>
      <c r="H55" s="9"/>
      <c r="I55" s="9">
        <f t="shared" si="1"/>
        <v>0</v>
      </c>
      <c r="J55" s="33"/>
      <c r="K55" s="14"/>
    </row>
    <row r="56" spans="1:11" ht="27.75" customHeight="1">
      <c r="A56" s="3">
        <v>11</v>
      </c>
      <c r="B56" s="81" t="s">
        <v>95</v>
      </c>
      <c r="C56" s="198" t="s">
        <v>179</v>
      </c>
      <c r="D56" s="199"/>
      <c r="E56" s="11" t="s">
        <v>34</v>
      </c>
      <c r="F56" s="3">
        <v>4</v>
      </c>
      <c r="G56" s="76"/>
      <c r="H56" s="9"/>
      <c r="I56" s="9">
        <f t="shared" si="1"/>
        <v>0</v>
      </c>
      <c r="J56" s="9"/>
      <c r="K56" s="2"/>
    </row>
    <row r="57" spans="1:11" ht="27.75" customHeight="1">
      <c r="A57" s="3">
        <v>12</v>
      </c>
      <c r="B57" s="81" t="s">
        <v>95</v>
      </c>
      <c r="C57" s="198" t="s">
        <v>185</v>
      </c>
      <c r="D57" s="199"/>
      <c r="E57" s="11" t="s">
        <v>34</v>
      </c>
      <c r="F57" s="3">
        <v>19</v>
      </c>
      <c r="G57" s="76"/>
      <c r="H57" s="9"/>
      <c r="I57" s="9">
        <f t="shared" si="1"/>
        <v>0</v>
      </c>
      <c r="J57" s="9"/>
      <c r="K57" s="2"/>
    </row>
    <row r="58" spans="1:11" ht="12.75" customHeight="1">
      <c r="A58" s="3">
        <v>13</v>
      </c>
      <c r="B58" s="10" t="s">
        <v>95</v>
      </c>
      <c r="C58" s="13" t="s">
        <v>138</v>
      </c>
      <c r="D58" s="154"/>
      <c r="E58" s="11" t="s">
        <v>30</v>
      </c>
      <c r="F58" s="3">
        <v>113</v>
      </c>
      <c r="G58" s="76"/>
      <c r="H58" s="9"/>
      <c r="I58" s="9">
        <f t="shared" si="1"/>
        <v>0</v>
      </c>
      <c r="J58" s="9"/>
      <c r="K58" s="2"/>
    </row>
    <row r="59" spans="1:11" ht="12.75" customHeight="1">
      <c r="A59" s="3"/>
      <c r="B59" s="10"/>
      <c r="C59" s="29" t="s">
        <v>39</v>
      </c>
      <c r="D59" s="157"/>
      <c r="E59" s="11"/>
      <c r="F59" s="3"/>
      <c r="G59" s="9"/>
      <c r="H59" s="9"/>
      <c r="I59" s="9"/>
      <c r="J59" s="2"/>
      <c r="K59" s="2"/>
    </row>
    <row r="60" spans="1:11" ht="12.75" customHeight="1">
      <c r="A60" s="3">
        <v>14</v>
      </c>
      <c r="B60" s="10"/>
      <c r="C60" s="7" t="s">
        <v>164</v>
      </c>
      <c r="D60" s="60"/>
      <c r="E60" s="11" t="s">
        <v>49</v>
      </c>
      <c r="F60" s="3">
        <v>21.08</v>
      </c>
      <c r="G60" s="9"/>
      <c r="H60" s="9">
        <f>ROUND(F60*G60,2)</f>
        <v>0</v>
      </c>
      <c r="I60" s="9"/>
      <c r="J60" s="33">
        <v>0.001</v>
      </c>
      <c r="K60" s="14">
        <f>ROUND(F60*J60,4)</f>
        <v>0.0211</v>
      </c>
    </row>
    <row r="61" spans="1:11" ht="12.75" customHeight="1">
      <c r="A61" s="3">
        <v>15</v>
      </c>
      <c r="B61" s="10"/>
      <c r="C61" s="121" t="s">
        <v>139</v>
      </c>
      <c r="D61" s="120"/>
      <c r="E61" s="11" t="s">
        <v>40</v>
      </c>
      <c r="F61" s="3">
        <v>1.96</v>
      </c>
      <c r="G61" s="76"/>
      <c r="H61" s="9">
        <f>ROUND(F61*G61,2)</f>
        <v>0</v>
      </c>
      <c r="I61" s="9"/>
      <c r="J61" s="33">
        <v>0.001</v>
      </c>
      <c r="K61" s="14">
        <f>ROUND(F61*J61,4)</f>
        <v>0.002</v>
      </c>
    </row>
    <row r="62" spans="1:11" ht="12.75" customHeight="1">
      <c r="A62" s="78"/>
      <c r="B62" s="63"/>
      <c r="C62" s="64" t="s">
        <v>161</v>
      </c>
      <c r="D62" s="72"/>
      <c r="E62" s="66"/>
      <c r="F62" s="77"/>
      <c r="G62" s="109"/>
      <c r="H62" s="67">
        <f>SUM(H46:H61)</f>
        <v>0</v>
      </c>
      <c r="I62" s="67">
        <f>SUM(I46:I61)</f>
        <v>0</v>
      </c>
      <c r="J62" s="67"/>
      <c r="K62" s="73">
        <f>SUM(K46:K61)</f>
        <v>0.023100000000000002</v>
      </c>
    </row>
    <row r="63" spans="1:11" s="40" customFormat="1" ht="12.75" customHeight="1">
      <c r="A63" s="79"/>
      <c r="B63" s="69"/>
      <c r="C63" s="70"/>
      <c r="D63" s="46"/>
      <c r="E63" s="69"/>
      <c r="F63" s="69"/>
      <c r="G63" s="110"/>
      <c r="H63" s="71"/>
      <c r="I63" s="71"/>
      <c r="J63" s="71"/>
      <c r="K63" s="45"/>
    </row>
    <row r="64" spans="1:11" ht="15" customHeight="1">
      <c r="A64" s="173" t="s">
        <v>157</v>
      </c>
      <c r="B64" s="174"/>
      <c r="C64" s="175"/>
      <c r="D64" s="175"/>
      <c r="E64" s="174"/>
      <c r="F64" s="174"/>
      <c r="G64" s="174"/>
      <c r="H64" s="174"/>
      <c r="I64" s="174"/>
      <c r="J64" s="174"/>
      <c r="K64" s="174"/>
    </row>
    <row r="65" spans="1:11" ht="12.75" customHeight="1">
      <c r="A65" s="75" t="s">
        <v>65</v>
      </c>
      <c r="B65" s="10" t="s">
        <v>32</v>
      </c>
      <c r="C65" s="13" t="s">
        <v>33</v>
      </c>
      <c r="D65" s="19"/>
      <c r="E65" s="11"/>
      <c r="F65" s="3"/>
      <c r="G65" s="2"/>
      <c r="H65" s="2"/>
      <c r="I65" s="2"/>
      <c r="J65" s="9"/>
      <c r="K65" s="2"/>
    </row>
    <row r="66" spans="1:11" ht="12.75" customHeight="1">
      <c r="A66" s="3">
        <v>16</v>
      </c>
      <c r="B66" s="10" t="s">
        <v>10</v>
      </c>
      <c r="C66" s="171" t="s">
        <v>11</v>
      </c>
      <c r="D66" s="172"/>
      <c r="E66" s="11" t="s">
        <v>31</v>
      </c>
      <c r="F66" s="3">
        <f>VALUE(K71)</f>
        <v>0.0687</v>
      </c>
      <c r="G66" s="9"/>
      <c r="H66" s="9"/>
      <c r="I66" s="9">
        <f>ROUND(F66*G66,2)</f>
        <v>0</v>
      </c>
      <c r="J66" s="33"/>
      <c r="K66" s="33"/>
    </row>
    <row r="67" spans="1:11" ht="12.75" customHeight="1">
      <c r="A67" s="3">
        <v>17</v>
      </c>
      <c r="B67" s="10" t="s">
        <v>35</v>
      </c>
      <c r="C67" s="13" t="s">
        <v>36</v>
      </c>
      <c r="D67" s="19"/>
      <c r="E67" s="11" t="s">
        <v>31</v>
      </c>
      <c r="F67" s="102">
        <f>SUM(K72)</f>
        <v>0.0687</v>
      </c>
      <c r="G67" s="9"/>
      <c r="H67" s="9"/>
      <c r="I67" s="9">
        <f>ROUND(F67*G67,2)</f>
        <v>0</v>
      </c>
      <c r="J67" s="33"/>
      <c r="K67" s="33"/>
    </row>
    <row r="68" spans="1:11" ht="12.75" customHeight="1">
      <c r="A68" s="80">
        <v>18</v>
      </c>
      <c r="B68" s="10" t="s">
        <v>140</v>
      </c>
      <c r="C68" s="43" t="s">
        <v>128</v>
      </c>
      <c r="D68" s="44"/>
      <c r="E68" s="11" t="s">
        <v>30</v>
      </c>
      <c r="F68" s="3">
        <v>3435</v>
      </c>
      <c r="G68" s="9"/>
      <c r="H68" s="9"/>
      <c r="I68" s="9">
        <f>ROUND(F68*G68,2)</f>
        <v>0</v>
      </c>
      <c r="J68" s="33"/>
      <c r="K68" s="33"/>
    </row>
    <row r="69" spans="1:11" ht="12.75" customHeight="1">
      <c r="A69" s="3">
        <v>19</v>
      </c>
      <c r="B69" s="10" t="s">
        <v>95</v>
      </c>
      <c r="C69" s="171" t="s">
        <v>14</v>
      </c>
      <c r="D69" s="172"/>
      <c r="E69" s="11" t="s">
        <v>30</v>
      </c>
      <c r="F69" s="3">
        <v>57</v>
      </c>
      <c r="G69" s="76"/>
      <c r="H69" s="9"/>
      <c r="I69" s="9">
        <f>ROUND(F69*G69,2)</f>
        <v>0</v>
      </c>
      <c r="J69" s="33"/>
      <c r="K69" s="33"/>
    </row>
    <row r="70" spans="1:11" ht="12.75" customHeight="1">
      <c r="A70" s="3"/>
      <c r="B70" s="10"/>
      <c r="C70" s="13" t="s">
        <v>2</v>
      </c>
      <c r="D70" s="19"/>
      <c r="E70" s="11"/>
      <c r="F70" s="3"/>
      <c r="G70" s="9"/>
      <c r="H70" s="9"/>
      <c r="I70" s="9"/>
      <c r="J70" s="33"/>
      <c r="K70" s="33"/>
    </row>
    <row r="71" spans="1:11" ht="12.75" customHeight="1">
      <c r="A71" s="3">
        <v>20</v>
      </c>
      <c r="B71" s="10"/>
      <c r="C71" s="43" t="s">
        <v>175</v>
      </c>
      <c r="D71" s="44"/>
      <c r="E71" s="11" t="s">
        <v>49</v>
      </c>
      <c r="F71" s="3">
        <v>68.7</v>
      </c>
      <c r="G71" s="76"/>
      <c r="H71" s="9">
        <f>ROUND(F71*G71,2)</f>
        <v>0</v>
      </c>
      <c r="I71" s="9"/>
      <c r="J71" s="33">
        <v>0.001</v>
      </c>
      <c r="K71" s="14">
        <f>ROUND(F71*J71,4)</f>
        <v>0.0687</v>
      </c>
    </row>
    <row r="72" spans="1:11" s="1" customFormat="1" ht="12.75" customHeight="1">
      <c r="A72" s="78"/>
      <c r="B72" s="63"/>
      <c r="C72" s="104" t="s">
        <v>43</v>
      </c>
      <c r="D72" s="65"/>
      <c r="E72" s="66"/>
      <c r="F72" s="77"/>
      <c r="G72" s="67"/>
      <c r="H72" s="67">
        <f>SUM(H66:H71)</f>
        <v>0</v>
      </c>
      <c r="I72" s="67">
        <f>SUM(I66:I71)</f>
        <v>0</v>
      </c>
      <c r="J72" s="68"/>
      <c r="K72" s="73">
        <f>SUM(K66:K71)</f>
        <v>0.0687</v>
      </c>
    </row>
    <row r="73" spans="1:11" s="1" customFormat="1" ht="12.75" customHeight="1">
      <c r="A73" s="78"/>
      <c r="B73" s="63"/>
      <c r="C73" s="104" t="s">
        <v>172</v>
      </c>
      <c r="D73" s="65"/>
      <c r="E73" s="66"/>
      <c r="F73" s="77"/>
      <c r="G73" s="67"/>
      <c r="H73" s="67">
        <f>SUM(H62,H72)</f>
        <v>0</v>
      </c>
      <c r="I73" s="67">
        <f>SUM(I62,I72)</f>
        <v>0</v>
      </c>
      <c r="J73" s="68"/>
      <c r="K73" s="73"/>
    </row>
    <row r="74" spans="1:11" s="1" customFormat="1" ht="12.75" customHeight="1">
      <c r="A74" s="79"/>
      <c r="B74" s="69"/>
      <c r="C74" s="138"/>
      <c r="D74" s="40"/>
      <c r="E74" s="69"/>
      <c r="F74" s="69"/>
      <c r="G74" s="71"/>
      <c r="H74" s="71"/>
      <c r="I74" s="71"/>
      <c r="J74" s="136"/>
      <c r="K74" s="137"/>
    </row>
    <row r="75" ht="15">
      <c r="B75" s="153" t="s">
        <v>160</v>
      </c>
    </row>
    <row r="76" ht="15">
      <c r="B76" s="148"/>
    </row>
    <row r="77" spans="1:11" s="1" customFormat="1" ht="12.75" customHeight="1">
      <c r="A77" s="83"/>
      <c r="B77" s="84"/>
      <c r="C77" s="85"/>
      <c r="D77" s="86"/>
      <c r="E77" s="84"/>
      <c r="F77" s="84"/>
      <c r="G77" s="168" t="s">
        <v>18</v>
      </c>
      <c r="H77" s="170"/>
      <c r="I77" s="169"/>
      <c r="J77" s="168" t="s">
        <v>19</v>
      </c>
      <c r="K77" s="169"/>
    </row>
    <row r="78" spans="1:11" s="1" customFormat="1" ht="12.75" customHeight="1">
      <c r="A78" s="88" t="s">
        <v>20</v>
      </c>
      <c r="B78" s="89" t="s">
        <v>21</v>
      </c>
      <c r="C78" s="90" t="s">
        <v>22</v>
      </c>
      <c r="D78" s="91"/>
      <c r="E78" s="89" t="s">
        <v>16</v>
      </c>
      <c r="F78" s="89" t="s">
        <v>17</v>
      </c>
      <c r="G78" s="87"/>
      <c r="H78" s="168" t="s">
        <v>23</v>
      </c>
      <c r="I78" s="169"/>
      <c r="J78" s="168" t="s">
        <v>24</v>
      </c>
      <c r="K78" s="169"/>
    </row>
    <row r="79" spans="1:11" s="1" customFormat="1" ht="12.75" customHeight="1">
      <c r="A79" s="92" t="s">
        <v>25</v>
      </c>
      <c r="B79" s="93" t="s">
        <v>26</v>
      </c>
      <c r="C79" s="94"/>
      <c r="D79" s="95"/>
      <c r="E79" s="96"/>
      <c r="F79" s="96"/>
      <c r="G79" s="93" t="s">
        <v>27</v>
      </c>
      <c r="H79" s="78" t="s">
        <v>28</v>
      </c>
      <c r="I79" s="97" t="s">
        <v>29</v>
      </c>
      <c r="J79" s="98" t="s">
        <v>27</v>
      </c>
      <c r="K79" s="78" t="s">
        <v>23</v>
      </c>
    </row>
    <row r="81" spans="1:11" s="12" customFormat="1" ht="15" customHeight="1">
      <c r="A81" s="200" t="s">
        <v>156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2"/>
    </row>
    <row r="82" spans="1:11" ht="12.75" customHeight="1">
      <c r="A82" s="75"/>
      <c r="B82" s="10" t="s">
        <v>12</v>
      </c>
      <c r="C82" s="41" t="s">
        <v>33</v>
      </c>
      <c r="D82" s="42"/>
      <c r="E82" s="11"/>
      <c r="F82" s="3"/>
      <c r="G82" s="2"/>
      <c r="H82" s="2"/>
      <c r="I82" s="2"/>
      <c r="J82" s="9"/>
      <c r="K82" s="2"/>
    </row>
    <row r="83" spans="1:11" ht="12.75" customHeight="1">
      <c r="A83" s="3">
        <v>1</v>
      </c>
      <c r="B83" s="81" t="s">
        <v>89</v>
      </c>
      <c r="C83" s="82" t="s">
        <v>90</v>
      </c>
      <c r="D83" s="19"/>
      <c r="E83" s="11" t="s">
        <v>34</v>
      </c>
      <c r="F83" s="3">
        <v>56</v>
      </c>
      <c r="G83" s="9"/>
      <c r="H83" s="9"/>
      <c r="I83" s="9">
        <f aca="true" t="shared" si="2" ref="I83:I96">ROUND(F83*G83,2)</f>
        <v>0</v>
      </c>
      <c r="J83" s="9"/>
      <c r="K83" s="2"/>
    </row>
    <row r="84" spans="1:11" ht="12.75" customHeight="1">
      <c r="A84" s="3">
        <v>2</v>
      </c>
      <c r="B84" s="81" t="s">
        <v>91</v>
      </c>
      <c r="C84" s="82" t="s">
        <v>173</v>
      </c>
      <c r="D84" s="19"/>
      <c r="E84" s="11" t="s">
        <v>34</v>
      </c>
      <c r="F84" s="3">
        <v>28</v>
      </c>
      <c r="G84" s="76"/>
      <c r="H84" s="9"/>
      <c r="I84" s="9">
        <f t="shared" si="2"/>
        <v>0</v>
      </c>
      <c r="J84" s="9"/>
      <c r="K84" s="2"/>
    </row>
    <row r="85" spans="1:11" ht="12.75">
      <c r="A85" s="3">
        <v>3</v>
      </c>
      <c r="B85" s="10" t="s">
        <v>126</v>
      </c>
      <c r="C85" s="171" t="s">
        <v>127</v>
      </c>
      <c r="D85" s="172"/>
      <c r="E85" s="11" t="s">
        <v>31</v>
      </c>
      <c r="F85" s="3">
        <f>VALUE(K98)</f>
        <v>0.0211</v>
      </c>
      <c r="G85" s="76"/>
      <c r="H85" s="9"/>
      <c r="I85" s="9">
        <f t="shared" si="2"/>
        <v>0</v>
      </c>
      <c r="J85" s="9"/>
      <c r="K85" s="2"/>
    </row>
    <row r="86" spans="1:11" ht="25.5" customHeight="1">
      <c r="A86" s="3">
        <v>4</v>
      </c>
      <c r="B86" s="10" t="s">
        <v>133</v>
      </c>
      <c r="C86" s="171" t="s">
        <v>137</v>
      </c>
      <c r="D86" s="172"/>
      <c r="E86" s="11" t="s">
        <v>34</v>
      </c>
      <c r="F86" s="3">
        <v>1329</v>
      </c>
      <c r="G86" s="9"/>
      <c r="H86" s="9"/>
      <c r="I86" s="9">
        <f t="shared" si="2"/>
        <v>0</v>
      </c>
      <c r="J86" s="33"/>
      <c r="K86" s="33"/>
    </row>
    <row r="87" spans="1:11" ht="25.5" customHeight="1">
      <c r="A87" s="80">
        <v>5</v>
      </c>
      <c r="B87" s="10" t="s">
        <v>1</v>
      </c>
      <c r="C87" s="171" t="s">
        <v>129</v>
      </c>
      <c r="D87" s="172"/>
      <c r="E87" s="11" t="s">
        <v>30</v>
      </c>
      <c r="F87" s="3">
        <v>1130</v>
      </c>
      <c r="G87" s="9"/>
      <c r="H87" s="2"/>
      <c r="I87" s="9">
        <f t="shared" si="2"/>
        <v>0</v>
      </c>
      <c r="J87" s="9"/>
      <c r="K87" s="2"/>
    </row>
    <row r="88" spans="1:11" ht="12.75" customHeight="1">
      <c r="A88" s="3">
        <v>6</v>
      </c>
      <c r="B88" s="10" t="s">
        <v>13</v>
      </c>
      <c r="C88" s="29" t="s">
        <v>174</v>
      </c>
      <c r="D88" s="35"/>
      <c r="E88" s="11" t="s">
        <v>37</v>
      </c>
      <c r="F88" s="3">
        <v>33.5</v>
      </c>
      <c r="G88" s="9"/>
      <c r="H88" s="9"/>
      <c r="I88" s="9">
        <f t="shared" si="2"/>
        <v>0</v>
      </c>
      <c r="J88" s="14"/>
      <c r="K88" s="14"/>
    </row>
    <row r="89" spans="1:11" s="119" customFormat="1" ht="12.75" customHeight="1">
      <c r="A89" s="114">
        <v>7</v>
      </c>
      <c r="B89" s="115" t="s">
        <v>15</v>
      </c>
      <c r="C89" s="194" t="s">
        <v>125</v>
      </c>
      <c r="D89" s="195"/>
      <c r="E89" s="116" t="s">
        <v>37</v>
      </c>
      <c r="F89" s="114">
        <v>33.5</v>
      </c>
      <c r="G89" s="117"/>
      <c r="H89" s="117"/>
      <c r="I89" s="9">
        <f t="shared" si="2"/>
        <v>0</v>
      </c>
      <c r="J89" s="118"/>
      <c r="K89" s="118"/>
    </row>
    <row r="90" spans="1:11" s="36" customFormat="1" ht="12.75" customHeight="1">
      <c r="A90" s="55">
        <v>8</v>
      </c>
      <c r="B90" s="113" t="s">
        <v>53</v>
      </c>
      <c r="C90" s="57" t="s">
        <v>36</v>
      </c>
      <c r="D90" s="156"/>
      <c r="E90" s="59" t="s">
        <v>31</v>
      </c>
      <c r="F90" s="102">
        <f>VALUE(K100)</f>
        <v>0.023100000000000002</v>
      </c>
      <c r="G90" s="9"/>
      <c r="H90" s="9"/>
      <c r="I90" s="9">
        <f t="shared" si="2"/>
        <v>0</v>
      </c>
      <c r="J90" s="33"/>
      <c r="K90" s="14"/>
    </row>
    <row r="91" spans="1:11" s="36" customFormat="1" ht="12.75" customHeight="1">
      <c r="A91" s="122">
        <v>9</v>
      </c>
      <c r="B91" s="113" t="s">
        <v>95</v>
      </c>
      <c r="C91" s="196" t="s">
        <v>143</v>
      </c>
      <c r="D91" s="197"/>
      <c r="E91" s="59" t="s">
        <v>118</v>
      </c>
      <c r="F91" s="55">
        <v>45</v>
      </c>
      <c r="G91" s="9"/>
      <c r="H91" s="9"/>
      <c r="I91" s="9">
        <f t="shared" si="2"/>
        <v>0</v>
      </c>
      <c r="J91" s="33"/>
      <c r="K91" s="14"/>
    </row>
    <row r="92" spans="1:11" s="36" customFormat="1" ht="12.75" customHeight="1">
      <c r="A92" s="122">
        <v>10</v>
      </c>
      <c r="B92" s="113" t="s">
        <v>95</v>
      </c>
      <c r="C92" s="196" t="s">
        <v>144</v>
      </c>
      <c r="D92" s="197"/>
      <c r="E92" s="59"/>
      <c r="F92" s="55">
        <v>5</v>
      </c>
      <c r="G92" s="9"/>
      <c r="H92" s="9"/>
      <c r="I92" s="9">
        <f t="shared" si="2"/>
        <v>0</v>
      </c>
      <c r="J92" s="33"/>
      <c r="K92" s="14"/>
    </row>
    <row r="93" spans="1:11" ht="27.75" customHeight="1">
      <c r="A93" s="3">
        <v>11</v>
      </c>
      <c r="B93" s="81" t="s">
        <v>95</v>
      </c>
      <c r="C93" s="198" t="s">
        <v>179</v>
      </c>
      <c r="D93" s="199"/>
      <c r="E93" s="11" t="s">
        <v>34</v>
      </c>
      <c r="F93" s="3">
        <v>4</v>
      </c>
      <c r="G93" s="76"/>
      <c r="H93" s="9"/>
      <c r="I93" s="9">
        <f t="shared" si="2"/>
        <v>0</v>
      </c>
      <c r="J93" s="9"/>
      <c r="K93" s="2"/>
    </row>
    <row r="94" spans="1:11" ht="27.75" customHeight="1">
      <c r="A94" s="3">
        <v>12</v>
      </c>
      <c r="B94" s="81" t="s">
        <v>95</v>
      </c>
      <c r="C94" s="198" t="s">
        <v>185</v>
      </c>
      <c r="D94" s="199"/>
      <c r="E94" s="11" t="s">
        <v>34</v>
      </c>
      <c r="F94" s="3">
        <v>19</v>
      </c>
      <c r="G94" s="76"/>
      <c r="H94" s="9"/>
      <c r="I94" s="9">
        <f t="shared" si="2"/>
        <v>0</v>
      </c>
      <c r="J94" s="9"/>
      <c r="K94" s="2"/>
    </row>
    <row r="95" spans="1:11" ht="12.75" customHeight="1">
      <c r="A95" s="3">
        <v>13</v>
      </c>
      <c r="B95" s="10" t="s">
        <v>95</v>
      </c>
      <c r="C95" s="13" t="s">
        <v>138</v>
      </c>
      <c r="D95" s="19"/>
      <c r="E95" s="11" t="s">
        <v>30</v>
      </c>
      <c r="F95" s="3">
        <v>113</v>
      </c>
      <c r="G95" s="76"/>
      <c r="H95" s="9"/>
      <c r="I95" s="9">
        <f t="shared" si="2"/>
        <v>0</v>
      </c>
      <c r="J95" s="9"/>
      <c r="K95" s="2"/>
    </row>
    <row r="96" spans="1:11" ht="12.75">
      <c r="A96" s="3">
        <v>14</v>
      </c>
      <c r="B96" s="10" t="s">
        <v>145</v>
      </c>
      <c r="C96" s="203" t="s">
        <v>177</v>
      </c>
      <c r="D96" s="204"/>
      <c r="E96" s="11" t="s">
        <v>30</v>
      </c>
      <c r="F96" s="3">
        <v>41</v>
      </c>
      <c r="G96" s="76"/>
      <c r="H96" s="9"/>
      <c r="I96" s="9">
        <f t="shared" si="2"/>
        <v>0</v>
      </c>
      <c r="J96" s="9"/>
      <c r="K96" s="2"/>
    </row>
    <row r="97" spans="1:11" ht="12.75" customHeight="1">
      <c r="A97" s="3"/>
      <c r="B97" s="10"/>
      <c r="C97" s="29" t="s">
        <v>39</v>
      </c>
      <c r="D97" s="54"/>
      <c r="E97" s="11"/>
      <c r="F97" s="3"/>
      <c r="G97" s="9"/>
      <c r="H97" s="9"/>
      <c r="I97" s="9"/>
      <c r="J97" s="2"/>
      <c r="K97" s="2"/>
    </row>
    <row r="98" spans="1:11" ht="12.75" customHeight="1">
      <c r="A98" s="3">
        <v>15</v>
      </c>
      <c r="B98" s="10"/>
      <c r="C98" s="7" t="s">
        <v>164</v>
      </c>
      <c r="D98" s="52"/>
      <c r="E98" s="11" t="s">
        <v>49</v>
      </c>
      <c r="F98" s="3">
        <v>21.08</v>
      </c>
      <c r="G98" s="9"/>
      <c r="H98" s="9">
        <f>ROUND(F98*G98,2)</f>
        <v>0</v>
      </c>
      <c r="I98" s="9"/>
      <c r="J98" s="33">
        <v>0.001</v>
      </c>
      <c r="K98" s="14">
        <f>ROUND(F98*J98,4)</f>
        <v>0.0211</v>
      </c>
    </row>
    <row r="99" spans="1:11" ht="12.75" customHeight="1">
      <c r="A99" s="3">
        <v>16</v>
      </c>
      <c r="B99" s="10"/>
      <c r="C99" s="121" t="s">
        <v>139</v>
      </c>
      <c r="D99" s="120"/>
      <c r="E99" s="11" t="s">
        <v>40</v>
      </c>
      <c r="F99" s="3">
        <v>1.96</v>
      </c>
      <c r="G99" s="76"/>
      <c r="H99" s="9">
        <f>ROUND(F99*G99,2)</f>
        <v>0</v>
      </c>
      <c r="I99" s="9"/>
      <c r="J99" s="33">
        <v>0.001</v>
      </c>
      <c r="K99" s="14">
        <f>ROUND(F99*J99,4)</f>
        <v>0.002</v>
      </c>
    </row>
    <row r="100" spans="1:11" ht="12.75" customHeight="1">
      <c r="A100" s="78"/>
      <c r="B100" s="63"/>
      <c r="C100" s="64" t="s">
        <v>161</v>
      </c>
      <c r="D100" s="72"/>
      <c r="E100" s="66"/>
      <c r="F100" s="77"/>
      <c r="G100" s="109"/>
      <c r="H100" s="67">
        <f>SUM(H83:H99)</f>
        <v>0</v>
      </c>
      <c r="I100" s="67">
        <f>SUM(I83:I99)</f>
        <v>0</v>
      </c>
      <c r="J100" s="67"/>
      <c r="K100" s="73">
        <f>SUM(K83:K99)</f>
        <v>0.023100000000000002</v>
      </c>
    </row>
    <row r="101" spans="1:11" s="40" customFormat="1" ht="12.75" customHeight="1">
      <c r="A101" s="79"/>
      <c r="B101" s="69"/>
      <c r="C101" s="70"/>
      <c r="D101" s="46"/>
      <c r="E101" s="69"/>
      <c r="F101" s="69"/>
      <c r="G101" s="110"/>
      <c r="H101" s="71"/>
      <c r="I101" s="71"/>
      <c r="J101" s="71"/>
      <c r="K101" s="45"/>
    </row>
    <row r="102" spans="1:11" ht="15" customHeight="1">
      <c r="A102" s="173" t="s">
        <v>157</v>
      </c>
      <c r="B102" s="174"/>
      <c r="C102" s="175"/>
      <c r="D102" s="175"/>
      <c r="E102" s="174"/>
      <c r="F102" s="174"/>
      <c r="G102" s="174"/>
      <c r="H102" s="174"/>
      <c r="I102" s="174"/>
      <c r="J102" s="174"/>
      <c r="K102" s="174"/>
    </row>
    <row r="103" spans="1:11" ht="12.75" customHeight="1">
      <c r="A103" s="75" t="s">
        <v>65</v>
      </c>
      <c r="B103" s="10" t="s">
        <v>32</v>
      </c>
      <c r="C103" s="13" t="s">
        <v>33</v>
      </c>
      <c r="D103" s="19"/>
      <c r="E103" s="11"/>
      <c r="F103" s="3"/>
      <c r="G103" s="2"/>
      <c r="H103" s="2"/>
      <c r="I103" s="2"/>
      <c r="J103" s="9"/>
      <c r="K103" s="2"/>
    </row>
    <row r="104" spans="1:11" ht="12.75" customHeight="1">
      <c r="A104" s="3">
        <v>17</v>
      </c>
      <c r="B104" s="10" t="s">
        <v>10</v>
      </c>
      <c r="C104" s="171" t="s">
        <v>11</v>
      </c>
      <c r="D104" s="172"/>
      <c r="E104" s="11" t="s">
        <v>31</v>
      </c>
      <c r="F104" s="3">
        <f>VALUE(K109)</f>
        <v>0.0687</v>
      </c>
      <c r="G104" s="9"/>
      <c r="H104" s="9"/>
      <c r="I104" s="9">
        <f>ROUND(F104*G104,2)</f>
        <v>0</v>
      </c>
      <c r="J104" s="33"/>
      <c r="K104" s="33"/>
    </row>
    <row r="105" spans="1:11" ht="12.75" customHeight="1">
      <c r="A105" s="3">
        <v>18</v>
      </c>
      <c r="B105" s="10" t="s">
        <v>35</v>
      </c>
      <c r="C105" s="13" t="s">
        <v>36</v>
      </c>
      <c r="D105" s="19"/>
      <c r="E105" s="11" t="s">
        <v>31</v>
      </c>
      <c r="F105" s="102">
        <f>SUM(K110)</f>
        <v>0.0687</v>
      </c>
      <c r="G105" s="9"/>
      <c r="H105" s="9"/>
      <c r="I105" s="9">
        <f>ROUND(F105*G105,2)</f>
        <v>0</v>
      </c>
      <c r="J105" s="33"/>
      <c r="K105" s="33"/>
    </row>
    <row r="106" spans="1:11" ht="12.75" customHeight="1">
      <c r="A106" s="80">
        <v>19</v>
      </c>
      <c r="B106" s="10" t="s">
        <v>140</v>
      </c>
      <c r="C106" s="43" t="s">
        <v>128</v>
      </c>
      <c r="D106" s="44"/>
      <c r="E106" s="11" t="s">
        <v>30</v>
      </c>
      <c r="F106" s="3">
        <v>3435</v>
      </c>
      <c r="G106" s="9"/>
      <c r="H106" s="9"/>
      <c r="I106" s="9">
        <f>ROUND(F106*G106,2)</f>
        <v>0</v>
      </c>
      <c r="J106" s="33"/>
      <c r="K106" s="33"/>
    </row>
    <row r="107" spans="1:11" ht="12.75" customHeight="1">
      <c r="A107" s="3">
        <v>20</v>
      </c>
      <c r="B107" s="10" t="s">
        <v>95</v>
      </c>
      <c r="C107" s="171" t="s">
        <v>14</v>
      </c>
      <c r="D107" s="172"/>
      <c r="E107" s="11" t="s">
        <v>30</v>
      </c>
      <c r="F107" s="3">
        <v>57</v>
      </c>
      <c r="G107" s="76"/>
      <c r="H107" s="9"/>
      <c r="I107" s="9">
        <f>ROUND(F107*G107,2)</f>
        <v>0</v>
      </c>
      <c r="J107" s="33"/>
      <c r="K107" s="33"/>
    </row>
    <row r="108" spans="1:11" ht="12.75" customHeight="1">
      <c r="A108" s="3"/>
      <c r="B108" s="10"/>
      <c r="C108" s="13" t="s">
        <v>2</v>
      </c>
      <c r="D108" s="19"/>
      <c r="E108" s="11"/>
      <c r="F108" s="3"/>
      <c r="G108" s="9"/>
      <c r="H108" s="9"/>
      <c r="I108" s="9"/>
      <c r="J108" s="33"/>
      <c r="K108" s="33"/>
    </row>
    <row r="109" spans="1:11" ht="12.75" customHeight="1">
      <c r="A109" s="3">
        <v>21</v>
      </c>
      <c r="B109" s="10"/>
      <c r="C109" s="43" t="s">
        <v>175</v>
      </c>
      <c r="D109" s="44"/>
      <c r="E109" s="11" t="s">
        <v>49</v>
      </c>
      <c r="F109" s="3">
        <v>68.7</v>
      </c>
      <c r="G109" s="76"/>
      <c r="H109" s="9">
        <f>ROUND(F109*G109,2)</f>
        <v>0</v>
      </c>
      <c r="I109" s="9"/>
      <c r="J109" s="33">
        <v>0.001</v>
      </c>
      <c r="K109" s="14">
        <f>ROUND(F109*J109,4)</f>
        <v>0.0687</v>
      </c>
    </row>
    <row r="110" spans="1:11" s="1" customFormat="1" ht="12.75" customHeight="1">
      <c r="A110" s="78"/>
      <c r="B110" s="63"/>
      <c r="C110" s="104" t="s">
        <v>43</v>
      </c>
      <c r="D110" s="65"/>
      <c r="E110" s="66"/>
      <c r="F110" s="77"/>
      <c r="G110" s="67"/>
      <c r="H110" s="67">
        <f>SUM(H104:H109)</f>
        <v>0</v>
      </c>
      <c r="I110" s="67">
        <f>SUM(I104:I109)</f>
        <v>0</v>
      </c>
      <c r="J110" s="68"/>
      <c r="K110" s="73">
        <f>SUM(K104:K109)</f>
        <v>0.0687</v>
      </c>
    </row>
    <row r="111" spans="1:11" s="1" customFormat="1" ht="12.75" customHeight="1">
      <c r="A111" s="78"/>
      <c r="B111" s="63"/>
      <c r="C111" s="104" t="s">
        <v>176</v>
      </c>
      <c r="D111" s="65"/>
      <c r="E111" s="66"/>
      <c r="F111" s="77"/>
      <c r="G111" s="67"/>
      <c r="H111" s="67">
        <f>SUM(H100,H110)</f>
        <v>0</v>
      </c>
      <c r="I111" s="67">
        <f>SUM(I100,I110)</f>
        <v>0</v>
      </c>
      <c r="J111" s="68"/>
      <c r="K111" s="73"/>
    </row>
    <row r="112" ht="15">
      <c r="B112" s="148"/>
    </row>
    <row r="113" ht="15">
      <c r="B113" s="148"/>
    </row>
  </sheetData>
  <sheetProtection/>
  <mergeCells count="49">
    <mergeCell ref="G40:I40"/>
    <mergeCell ref="J40:K40"/>
    <mergeCell ref="H41:I41"/>
    <mergeCell ref="J41:K41"/>
    <mergeCell ref="C93:D93"/>
    <mergeCell ref="C94:D94"/>
    <mergeCell ref="C49:D49"/>
    <mergeCell ref="C50:D50"/>
    <mergeCell ref="A81:K81"/>
    <mergeCell ref="G77:I77"/>
    <mergeCell ref="A102:K102"/>
    <mergeCell ref="C104:D104"/>
    <mergeCell ref="C107:D107"/>
    <mergeCell ref="C96:D96"/>
    <mergeCell ref="C85:D85"/>
    <mergeCell ref="C86:D86"/>
    <mergeCell ref="C87:D87"/>
    <mergeCell ref="C89:D89"/>
    <mergeCell ref="C91:D91"/>
    <mergeCell ref="C92:D92"/>
    <mergeCell ref="J77:K77"/>
    <mergeCell ref="H78:I78"/>
    <mergeCell ref="J78:K78"/>
    <mergeCell ref="C66:D66"/>
    <mergeCell ref="C52:D52"/>
    <mergeCell ref="C54:D54"/>
    <mergeCell ref="C55:D55"/>
    <mergeCell ref="C56:D56"/>
    <mergeCell ref="C57:D57"/>
    <mergeCell ref="C29:D29"/>
    <mergeCell ref="C20:D20"/>
    <mergeCell ref="C32:D32"/>
    <mergeCell ref="A64:K64"/>
    <mergeCell ref="A7:K7"/>
    <mergeCell ref="C11:D11"/>
    <mergeCell ref="C12:D12"/>
    <mergeCell ref="C13:D13"/>
    <mergeCell ref="A44:K44"/>
    <mergeCell ref="C48:D48"/>
    <mergeCell ref="G3:I3"/>
    <mergeCell ref="J3:K3"/>
    <mergeCell ref="H4:I4"/>
    <mergeCell ref="J4:K4"/>
    <mergeCell ref="C15:D15"/>
    <mergeCell ref="C69:D69"/>
    <mergeCell ref="C17:D17"/>
    <mergeCell ref="C18:D18"/>
    <mergeCell ref="C19:D19"/>
    <mergeCell ref="A27:K27"/>
  </mergeCells>
  <printOptions/>
  <pageMargins left="0.7874015748031497" right="0.3937007874015748" top="0.984251968503937" bottom="0.7874015748031497" header="0.5118110236220472" footer="0.5118110236220472"/>
  <pageSetup fitToHeight="3" fitToWidth="1" horizontalDpi="1200" verticalDpi="1200" orientation="landscape" paperSize="9" scale="88" r:id="rId1"/>
  <rowBreaks count="2" manualBreakCount="2">
    <brk id="37" max="10" man="1"/>
    <brk id="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Vítězslava Přikrylová</dc:creator>
  <cp:keywords/>
  <dc:description/>
  <cp:lastModifiedBy>Ing. Pavel Zouhar</cp:lastModifiedBy>
  <cp:lastPrinted>2011-08-05T12:43:39Z</cp:lastPrinted>
  <dcterms:created xsi:type="dcterms:W3CDTF">2004-11-04T07:31:29Z</dcterms:created>
  <dcterms:modified xsi:type="dcterms:W3CDTF">2011-08-05T12:44:35Z</dcterms:modified>
  <cp:category/>
  <cp:version/>
  <cp:contentType/>
  <cp:contentStatus/>
</cp:coreProperties>
</file>