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01LB-O2 - VD Mšeno, opr..." sheetId="2" r:id="rId2"/>
  </sheets>
  <definedNames>
    <definedName name="_xlnm.Print_Area" localSheetId="0">'Rekapitulace stavby'!$D$4:$AO$76,'Rekapitulace stavby'!$C$82:$AQ$96</definedName>
    <definedName name="_xlnm._FilterDatabase" localSheetId="1" hidden="1">'2301LB-O2 - VD Mšeno, opr...'!$C$115:$K$134</definedName>
    <definedName name="_xlnm.Print_Area" localSheetId="1">'2301LB-O2 - VD Mšeno, opr...'!$C$4:$J$76,'2301LB-O2 - VD Mšeno, opr...'!$C$82:$J$99,'2301LB-O2 - VD Mšeno, opr...'!$C$105:$J$134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<sst xmlns="http://schemas.openxmlformats.org/spreadsheetml/2006/main" count="420" uniqueCount="155">
  <si>
    <t>Export Komplet</t>
  </si>
  <si>
    <t/>
  </si>
  <si>
    <t>2.0</t>
  </si>
  <si>
    <t>ZAMOK</t>
  </si>
  <si>
    <t>False</t>
  </si>
  <si>
    <t>{92b84b5c-a507-49b2-9c48-4416ccc10df8}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</si>
  <si>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</si>
  <si>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</si>
  <si>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</si>
  <si>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</si>
  <si>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</si>
  <si>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</si>
  <si>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</si>
  <si>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2301LB-O2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</si>
  <si>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</si>
  <si>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</si>
  <si>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VD Mšeno, oprava střechy dozorství</t>
  </si>
  <si>
    <t>KSO:</t>
  </si>
  <si>
    <t>CC-CZ:</t>
  </si>
  <si>
    <t>Místo:</t>
  </si>
  <si>
    <t xml:space="preserve"> </t>
  </si>
  <si>
    <t>Datum:</t>
  </si>
  <si>
    <t>31. 1. 2023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</si>
  <si>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</si>
  <si>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</si>
  <si>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</si>
  <si>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</si>
  <si>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</si>
  <si>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</si>
  <si>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</si>
  <si>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</si>
  <si>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</si>
  <si>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</si>
  <si>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</si>
  <si>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</si>
  <si>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</si>
  <si>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</si>
  <si>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</si>
  <si>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</si>
  <si>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</si>
  <si>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</si>
  <si>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</si>
  <si>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</si>
  <si>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</si>
  <si>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</si>
  <si>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</si>
  <si>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</si>
  <si>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</si>
  <si>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</si>
  <si>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</si>
  <si>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</si>
  <si>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</si>
  <si>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</si>
  <si>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</si>
  <si>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</si>
  <si>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</si>
  <si>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</si>
  <si>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</si>
  <si>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</si>
  <si>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</si>
  <si>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</si>
  <si>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</si>
  <si>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</si>
  <si>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</si>
  <si>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</si>
  <si>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</si>
  <si>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</si>
  <si>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</si>
  <si>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</si>
  <si>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</si>
  <si>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</si>
  <si>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</si>
  <si>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</si>
  <si>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</si>
  <si>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</si>
  <si>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</si>
  <si>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</si>
  <si>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</si>
  <si>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</si>
  <si>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</si>
  <si>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</si>
  <si>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</si>
  <si>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</si>
  <si>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</si>
  <si>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</si>
  <si>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</si>
  <si>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712 - Povlakové krytiny</t>
  </si>
  <si>
    <t xml:space="preserve">    713 - Izolace tepelné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</si>
  <si>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</si>
  <si>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</si>
  <si>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</si>
  <si>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</si>
  <si>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</si>
  <si>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</si>
  <si>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</si>
  <si>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</si>
  <si>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</si>
  <si>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</si>
  <si>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</si>
  <si>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</si>
  <si>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</si>
  <si>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</si>
  <si>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</si>
  <si>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</si>
  <si>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</si>
  <si>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712</t>
  </si>
  <si>
    <t>Povlakové krytiny</t>
  </si>
  <si>
    <t>K</t>
  </si>
  <si>
    <t>712310915</t>
  </si>
  <si>
    <t>Provedení údržby povlakové krytiny do 10° za studena tmelem asfaltovým</t>
  </si>
  <si>
    <t>m2</t>
  </si>
  <si>
    <t>16</t>
  </si>
  <si>
    <t>-146001770</t>
  </si>
  <si>
    <t>VV</t>
  </si>
  <si>
    <t>268*0,1 "10% plochy"</t>
  </si>
  <si>
    <t>M</t>
  </si>
  <si>
    <t>11163260</t>
  </si>
  <si>
    <t>tmel hydroizolační asfaltový stříkatelný</t>
  </si>
  <si>
    <t>t</t>
  </si>
  <si>
    <t>32</t>
  </si>
  <si>
    <t>-1163545753</t>
  </si>
  <si>
    <t>26,8*0,0015 'Přepočtené koeficientem množství</t>
  </si>
  <si>
    <t>713</t>
  </si>
  <si>
    <t>Izolace tepelné</t>
  </si>
  <si>
    <t>3</t>
  </si>
  <si>
    <t>713143911</t>
  </si>
  <si>
    <t>Doplnění stříkané tvrdé PUR pěny tloušťky vrstvy 20 mm na střechách</t>
  </si>
  <si>
    <t>-1294389939</t>
  </si>
  <si>
    <t>4</t>
  </si>
  <si>
    <t>R00000001</t>
  </si>
  <si>
    <t>Vyrovnání podkladu ze stříkané PUR pěny na střechách</t>
  </si>
  <si>
    <t>1862066399</t>
  </si>
  <si>
    <t>P</t>
  </si>
  <si>
    <t>Poznámka k položce:
Příprava podkladu - lokální vyplnění prohlubí, zajištění spádových poměrů</t>
  </si>
  <si>
    <t>268*0,3 "30% plochy"</t>
  </si>
  <si>
    <t>5</t>
  </si>
  <si>
    <t>713143921</t>
  </si>
  <si>
    <t>Obnova ochranné UV vrstvy stříkané PUR izolace dvojnásobným akrylátovým nátěrem</t>
  </si>
  <si>
    <t>-843661766</t>
  </si>
  <si>
    <t>783</t>
  </si>
  <si>
    <t>Dokončovací práce - nátěry</t>
  </si>
  <si>
    <t>6</t>
  </si>
  <si>
    <t>783442101</t>
  </si>
  <si>
    <t>Tmelení klempířských konstrukcí polyuretanovým tmelem</t>
  </si>
  <si>
    <t>m</t>
  </si>
  <si>
    <t>568571018</t>
  </si>
  <si>
    <t>Poznámka k položce:
opravy odlepených částí krytiny od klempířských prvků (okap)</t>
  </si>
  <si>
    <t>7</t>
  </si>
  <si>
    <t>783501503</t>
  </si>
  <si>
    <t>Omytí krytiny před provedením nátěru sklonu do 10° tlakovou vodou</t>
  </si>
  <si>
    <t>-1407268131</t>
  </si>
  <si>
    <t>8</t>
  </si>
  <si>
    <t>783501583</t>
  </si>
  <si>
    <t>Příplatek k cenám omytí krytiny vodou nebo tlakovou vodou za použití odstraňovače mechu</t>
  </si>
  <si>
    <t>-176994443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</si>
</sst>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2:71" s="1" customFormat="1" ht="24.95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11</v>
      </c>
    </row>
    <row r="5" spans="2:71" s="1" customFormat="1" ht="12" customHeight="1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25" t="s">
        <v>13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14</v>
      </c>
      <c r="BS5" s="15" t="s">
        <v>6</v>
      </c>
    </row>
    <row r="6" spans="2:71" s="1" customFormat="1" ht="36.95" customHeight="1">
      <c r="B6" s="19"/>
      <c r="C6" s="20"/>
      <c r="D6" s="27" t="s">
        <v>15</v>
      </c>
      <c r="E6" s="20"/>
      <c r="F6" s="20"/>
      <c r="G6" s="20"/>
      <c r="H6" s="20"/>
      <c r="I6" s="20"/>
      <c r="J6" s="20"/>
      <c r="K6" s="28" t="s">
        <v>16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17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18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19</v>
      </c>
      <c r="E8" s="20"/>
      <c r="F8" s="20"/>
      <c r="G8" s="20"/>
      <c r="H8" s="20"/>
      <c r="I8" s="20"/>
      <c r="J8" s="20"/>
      <c r="K8" s="25" t="s">
        <v>20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21</v>
      </c>
      <c r="AL8" s="20"/>
      <c r="AM8" s="20"/>
      <c r="AN8" s="31" t="s">
        <v>22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24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25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24</v>
      </c>
      <c r="AL13" s="20"/>
      <c r="AM13" s="20"/>
      <c r="AN13" s="32" t="s">
        <v>27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25</v>
      </c>
      <c r="AL14" s="20"/>
      <c r="AM14" s="20"/>
      <c r="AN14" s="32" t="s">
        <v>27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24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25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29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24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25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29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31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32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33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34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35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36</v>
      </c>
      <c r="E29" s="45"/>
      <c r="F29" s="30" t="s">
        <v>37</v>
      </c>
      <c r="G29" s="45"/>
      <c r="H29" s="45"/>
      <c r="I29" s="45"/>
      <c r="J29" s="45"/>
      <c r="K29" s="45"/>
      <c r="L29" s="46">
        <v>0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38</v>
      </c>
      <c r="G30" s="45"/>
      <c r="H30" s="45"/>
      <c r="I30" s="45"/>
      <c r="J30" s="45"/>
      <c r="K30" s="45"/>
      <c r="L30" s="46">
        <v>0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39</v>
      </c>
      <c r="G31" s="45"/>
      <c r="H31" s="45"/>
      <c r="I31" s="45"/>
      <c r="J31" s="45"/>
      <c r="K31" s="45"/>
      <c r="L31" s="46">
        <v>0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40</v>
      </c>
      <c r="G32" s="45"/>
      <c r="H32" s="45"/>
      <c r="I32" s="45"/>
      <c r="J32" s="45"/>
      <c r="K32" s="45"/>
      <c r="L32" s="46">
        <v>0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41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42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43</v>
      </c>
      <c r="U35" s="52"/>
      <c r="V35" s="52"/>
      <c r="W35" s="52"/>
      <c r="X35" s="54" t="s">
        <v>44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45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46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47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48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47</v>
      </c>
      <c r="AI60" s="40"/>
      <c r="AJ60" s="40"/>
      <c r="AK60" s="40"/>
      <c r="AL60" s="40"/>
      <c r="AM60" s="62" t="s">
        <v>48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49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50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47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48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47</v>
      </c>
      <c r="AI75" s="40"/>
      <c r="AJ75" s="40"/>
      <c r="AK75" s="40"/>
      <c r="AL75" s="40"/>
      <c r="AM75" s="62" t="s">
        <v>48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51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12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2301LB-O2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15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VD Mšeno, oprava střechy dozorství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19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21</v>
      </c>
      <c r="AJ87" s="38"/>
      <c r="AK87" s="38"/>
      <c r="AL87" s="38"/>
      <c r="AM87" s="77" t="str">
        <f>IF(AN8="","",AN8)</f>
        <v>31. 1. 2023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23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28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52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26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30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53</v>
      </c>
      <c r="D92" s="92"/>
      <c r="E92" s="92"/>
      <c r="F92" s="92"/>
      <c r="G92" s="92"/>
      <c r="H92" s="93"/>
      <c r="I92" s="94" t="s">
        <v>54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55</v>
      </c>
      <c r="AH92" s="92"/>
      <c r="AI92" s="92"/>
      <c r="AJ92" s="92"/>
      <c r="AK92" s="92"/>
      <c r="AL92" s="92"/>
      <c r="AM92" s="92"/>
      <c r="AN92" s="94" t="s">
        <v>56</v>
      </c>
      <c r="AO92" s="92"/>
      <c r="AP92" s="96"/>
      <c r="AQ92" s="97" t="s">
        <v>57</v>
      </c>
      <c r="AR92" s="42"/>
      <c r="AS92" s="98" t="s">
        <v>58</v>
      </c>
      <c r="AT92" s="99" t="s">
        <v>59</v>
      </c>
      <c r="AU92" s="99" t="s">
        <v>60</v>
      </c>
      <c r="AV92" s="99" t="s">
        <v>61</v>
      </c>
      <c r="AW92" s="99" t="s">
        <v>62</v>
      </c>
      <c r="AX92" s="99" t="s">
        <v>63</v>
      </c>
      <c r="AY92" s="99" t="s">
        <v>64</v>
      </c>
      <c r="AZ92" s="99" t="s">
        <v>65</v>
      </c>
      <c r="BA92" s="99" t="s">
        <v>66</v>
      </c>
      <c r="BB92" s="99" t="s">
        <v>67</v>
      </c>
      <c r="BC92" s="99" t="s">
        <v>68</v>
      </c>
      <c r="BD92" s="100" t="s">
        <v>69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70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71</v>
      </c>
      <c r="BT94" s="115" t="s">
        <v>7</v>
      </c>
      <c r="BV94" s="115" t="s">
        <v>72</v>
      </c>
      <c r="BW94" s="115" t="s">
        <v>5</v>
      </c>
      <c r="BX94" s="115" t="s">
        <v>73</v>
      </c>
      <c r="CL94" s="115" t="s">
        <v>1</v>
      </c>
    </row>
    <row r="95" spans="1:90" s="7" customFormat="1" ht="24.75" customHeight="1">
      <c r="A95" s="116" t="s">
        <v>74</v>
      </c>
      <c r="B95" s="117"/>
      <c r="C95" s="118"/>
      <c r="D95" s="119" t="s">
        <v>13</v>
      </c>
      <c r="E95" s="119"/>
      <c r="F95" s="119"/>
      <c r="G95" s="119"/>
      <c r="H95" s="119"/>
      <c r="I95" s="120"/>
      <c r="J95" s="119" t="s">
        <v>16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'2301LB-O2 - VD Mšeno, opr...'!J28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75</v>
      </c>
      <c r="AR95" s="123"/>
      <c r="AS95" s="124">
        <v>0</v>
      </c>
      <c r="AT95" s="125">
        <f>ROUND(SUM(AV95:AW95),2)</f>
        <v>0</v>
      </c>
      <c r="AU95" s="126">
        <f>'2301LB-O2 - VD Mšeno, opr...'!P116</f>
        <v>0</v>
      </c>
      <c r="AV95" s="125">
        <f>'2301LB-O2 - VD Mšeno, opr...'!J31</f>
        <v>0</v>
      </c>
      <c r="AW95" s="125">
        <f>'2301LB-O2 - VD Mšeno, opr...'!J32</f>
        <v>0</v>
      </c>
      <c r="AX95" s="125">
        <f>'2301LB-O2 - VD Mšeno, opr...'!J33</f>
        <v>0</v>
      </c>
      <c r="AY95" s="125">
        <f>'2301LB-O2 - VD Mšeno, opr...'!J34</f>
        <v>0</v>
      </c>
      <c r="AZ95" s="125">
        <f>'2301LB-O2 - VD Mšeno, opr...'!F31</f>
        <v>0</v>
      </c>
      <c r="BA95" s="125">
        <f>'2301LB-O2 - VD Mšeno, opr...'!F32</f>
        <v>0</v>
      </c>
      <c r="BB95" s="125">
        <f>'2301LB-O2 - VD Mšeno, opr...'!F33</f>
        <v>0</v>
      </c>
      <c r="BC95" s="125">
        <f>'2301LB-O2 - VD Mšeno, opr...'!F34</f>
        <v>0</v>
      </c>
      <c r="BD95" s="127">
        <f>'2301LB-O2 - VD Mšeno, opr...'!F35</f>
        <v>0</v>
      </c>
      <c r="BE95" s="7"/>
      <c r="BT95" s="128" t="s">
        <v>76</v>
      </c>
      <c r="BU95" s="128" t="s">
        <v>77</v>
      </c>
      <c r="BV95" s="128" t="s">
        <v>72</v>
      </c>
      <c r="BW95" s="128" t="s">
        <v>5</v>
      </c>
      <c r="BX95" s="128" t="s">
        <v>73</v>
      </c>
      <c r="CL95" s="128" t="s">
        <v>1</v>
      </c>
    </row>
    <row r="96" spans="1:57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301LB-O2 - VD Mšeno, op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8"/>
      <c r="AT3" s="15" t="s">
        <v>78</v>
      </c>
    </row>
    <row r="4" spans="2:46" s="1" customFormat="1" ht="24.95" customHeight="1">
      <c r="B4" s="18"/>
      <c r="D4" s="131" t="s">
        <v>79</v>
      </c>
      <c r="L4" s="18"/>
      <c r="M4" s="132" t="s">
        <v>9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6"/>
      <c r="B6" s="42"/>
      <c r="C6" s="36"/>
      <c r="D6" s="133" t="s">
        <v>15</v>
      </c>
      <c r="E6" s="36"/>
      <c r="F6" s="36"/>
      <c r="G6" s="36"/>
      <c r="H6" s="36"/>
      <c r="I6" s="36"/>
      <c r="J6" s="36"/>
      <c r="K6" s="36"/>
      <c r="L6" s="61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2"/>
      <c r="C7" s="36"/>
      <c r="D7" s="36"/>
      <c r="E7" s="134" t="s">
        <v>16</v>
      </c>
      <c r="F7" s="36"/>
      <c r="G7" s="36"/>
      <c r="H7" s="36"/>
      <c r="I7" s="36"/>
      <c r="J7" s="36"/>
      <c r="K7" s="36"/>
      <c r="L7" s="61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33" t="s">
        <v>17</v>
      </c>
      <c r="E9" s="36"/>
      <c r="F9" s="135" t="s">
        <v>1</v>
      </c>
      <c r="G9" s="36"/>
      <c r="H9" s="36"/>
      <c r="I9" s="133" t="s">
        <v>18</v>
      </c>
      <c r="J9" s="135" t="s">
        <v>1</v>
      </c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33" t="s">
        <v>19</v>
      </c>
      <c r="E10" s="36"/>
      <c r="F10" s="135" t="s">
        <v>20</v>
      </c>
      <c r="G10" s="36"/>
      <c r="H10" s="36"/>
      <c r="I10" s="133" t="s">
        <v>21</v>
      </c>
      <c r="J10" s="136" t="str">
        <f>'Rekapitulace stavby'!AN8</f>
        <v>31. 1. 2023</v>
      </c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3" t="s">
        <v>23</v>
      </c>
      <c r="E12" s="36"/>
      <c r="F12" s="36"/>
      <c r="G12" s="36"/>
      <c r="H12" s="36"/>
      <c r="I12" s="133" t="s">
        <v>24</v>
      </c>
      <c r="J12" s="135" t="str">
        <f>IF('Rekapitulace stavby'!AN10="","",'Rekapitulace stavby'!AN10)</f>
        <v/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35" t="str">
        <f>IF('Rekapitulace stavby'!E11="","",'Rekapitulace stavby'!E11)</f>
        <v xml:space="preserve"> </v>
      </c>
      <c r="F13" s="36"/>
      <c r="G13" s="36"/>
      <c r="H13" s="36"/>
      <c r="I13" s="133" t="s">
        <v>25</v>
      </c>
      <c r="J13" s="135" t="str">
        <f>IF('Rekapitulace stavby'!AN11="","",'Rekapitulace stavby'!AN11)</f>
        <v/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33" t="s">
        <v>26</v>
      </c>
      <c r="E15" s="36"/>
      <c r="F15" s="36"/>
      <c r="G15" s="36"/>
      <c r="H15" s="36"/>
      <c r="I15" s="133" t="s">
        <v>24</v>
      </c>
      <c r="J15" s="31" t="str">
        <f>'Rekapitulace stavby'!AN13</f>
        <v>Vyplň údaj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35"/>
      <c r="G16" s="135"/>
      <c r="H16" s="135"/>
      <c r="I16" s="133" t="s">
        <v>25</v>
      </c>
      <c r="J16" s="31" t="str">
        <f>'Rekapitulace stavby'!AN14</f>
        <v>Vyplň údaj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33" t="s">
        <v>28</v>
      </c>
      <c r="E18" s="36"/>
      <c r="F18" s="36"/>
      <c r="G18" s="36"/>
      <c r="H18" s="36"/>
      <c r="I18" s="133" t="s">
        <v>24</v>
      </c>
      <c r="J18" s="135" t="str">
        <f>IF('Rekapitulace stavby'!AN16="","",'Rekapitulace stavby'!AN16)</f>
        <v/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35" t="str">
        <f>IF('Rekapitulace stavby'!E17="","",'Rekapitulace stavby'!E17)</f>
        <v xml:space="preserve"> </v>
      </c>
      <c r="F19" s="36"/>
      <c r="G19" s="36"/>
      <c r="H19" s="36"/>
      <c r="I19" s="133" t="s">
        <v>25</v>
      </c>
      <c r="J19" s="135" t="str">
        <f>IF('Rekapitulace stavby'!AN17="","",'Rekapitulace stavby'!AN17)</f>
        <v/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33" t="s">
        <v>30</v>
      </c>
      <c r="E21" s="36"/>
      <c r="F21" s="36"/>
      <c r="G21" s="36"/>
      <c r="H21" s="36"/>
      <c r="I21" s="133" t="s">
        <v>24</v>
      </c>
      <c r="J21" s="135" t="str">
        <f>IF('Rekapitulace stavby'!AN19="","",'Rekapitulace stavby'!AN19)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35" t="str">
        <f>IF('Rekapitulace stavby'!E20="","",'Rekapitulace stavby'!E20)</f>
        <v xml:space="preserve"> </v>
      </c>
      <c r="F22" s="36"/>
      <c r="G22" s="36"/>
      <c r="H22" s="36"/>
      <c r="I22" s="133" t="s">
        <v>25</v>
      </c>
      <c r="J22" s="135" t="str">
        <f>IF('Rekapitulace stavby'!AN20="","",'Rekapitulace stavby'!AN20)</f>
        <v/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33" t="s">
        <v>31</v>
      </c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37"/>
      <c r="B25" s="138"/>
      <c r="C25" s="137"/>
      <c r="D25" s="137"/>
      <c r="E25" s="139" t="s">
        <v>1</v>
      </c>
      <c r="F25" s="139"/>
      <c r="G25" s="139"/>
      <c r="H25" s="139"/>
      <c r="I25" s="137"/>
      <c r="J25" s="137"/>
      <c r="K25" s="137"/>
      <c r="L25" s="140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41"/>
      <c r="E27" s="141"/>
      <c r="F27" s="141"/>
      <c r="G27" s="141"/>
      <c r="H27" s="141"/>
      <c r="I27" s="141"/>
      <c r="J27" s="141"/>
      <c r="K27" s="141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42"/>
      <c r="C28" s="36"/>
      <c r="D28" s="142" t="s">
        <v>32</v>
      </c>
      <c r="E28" s="36"/>
      <c r="F28" s="36"/>
      <c r="G28" s="36"/>
      <c r="H28" s="36"/>
      <c r="I28" s="36"/>
      <c r="J28" s="143">
        <f>ROUND(J116,2)</f>
        <v>0</v>
      </c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1"/>
      <c r="E29" s="141"/>
      <c r="F29" s="141"/>
      <c r="G29" s="141"/>
      <c r="H29" s="141"/>
      <c r="I29" s="141"/>
      <c r="J29" s="141"/>
      <c r="K29" s="141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36"/>
      <c r="E30" s="36"/>
      <c r="F30" s="144" t="s">
        <v>34</v>
      </c>
      <c r="G30" s="36"/>
      <c r="H30" s="36"/>
      <c r="I30" s="144" t="s">
        <v>33</v>
      </c>
      <c r="J30" s="144" t="s">
        <v>35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45" t="s">
        <v>36</v>
      </c>
      <c r="E31" s="133" t="s">
        <v>37</v>
      </c>
      <c r="F31" s="146">
        <f>ROUND((SUM(BE116:BE134)),2)</f>
        <v>0</v>
      </c>
      <c r="G31" s="36"/>
      <c r="H31" s="36"/>
      <c r="I31" s="147">
        <v>0</v>
      </c>
      <c r="J31" s="146">
        <f>ROUND(((SUM(BE116:BE134))*I31),2)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133" t="s">
        <v>38</v>
      </c>
      <c r="F32" s="146">
        <f>ROUND((SUM(BF116:BF134)),2)</f>
        <v>0</v>
      </c>
      <c r="G32" s="36"/>
      <c r="H32" s="36"/>
      <c r="I32" s="147">
        <v>0</v>
      </c>
      <c r="J32" s="146">
        <f>ROUND(((SUM(BF116:BF134))*I32),2)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33" t="s">
        <v>39</v>
      </c>
      <c r="F33" s="146">
        <f>ROUND((SUM(BG116:BG134)),2)</f>
        <v>0</v>
      </c>
      <c r="G33" s="36"/>
      <c r="H33" s="36"/>
      <c r="I33" s="147">
        <v>0</v>
      </c>
      <c r="J33" s="146">
        <f>0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3" t="s">
        <v>40</v>
      </c>
      <c r="F34" s="146">
        <f>ROUND((SUM(BH116:BH134)),2)</f>
        <v>0</v>
      </c>
      <c r="G34" s="36"/>
      <c r="H34" s="36"/>
      <c r="I34" s="147">
        <v>0</v>
      </c>
      <c r="J34" s="146">
        <f>0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3" t="s">
        <v>41</v>
      </c>
      <c r="F35" s="146">
        <f>ROUND((SUM(BI116:BI134)),2)</f>
        <v>0</v>
      </c>
      <c r="G35" s="36"/>
      <c r="H35" s="36"/>
      <c r="I35" s="147">
        <v>0</v>
      </c>
      <c r="J35" s="146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42"/>
      <c r="C37" s="148"/>
      <c r="D37" s="149" t="s">
        <v>42</v>
      </c>
      <c r="E37" s="150"/>
      <c r="F37" s="150"/>
      <c r="G37" s="151" t="s">
        <v>43</v>
      </c>
      <c r="H37" s="152" t="s">
        <v>44</v>
      </c>
      <c r="I37" s="150"/>
      <c r="J37" s="153">
        <f>SUM(J28:J35)</f>
        <v>0</v>
      </c>
      <c r="K37" s="154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12" s="1" customFormat="1" ht="14.4" customHeight="1">
      <c r="B39" s="18"/>
      <c r="L39" s="18"/>
    </row>
    <row r="40" spans="2:12" s="1" customFormat="1" ht="14.4" customHeight="1">
      <c r="B40" s="18"/>
      <c r="L40" s="1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55" t="s">
        <v>45</v>
      </c>
      <c r="E50" s="156"/>
      <c r="F50" s="156"/>
      <c r="G50" s="155" t="s">
        <v>46</v>
      </c>
      <c r="H50" s="156"/>
      <c r="I50" s="156"/>
      <c r="J50" s="156"/>
      <c r="K50" s="156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57" t="s">
        <v>47</v>
      </c>
      <c r="E61" s="158"/>
      <c r="F61" s="159" t="s">
        <v>48</v>
      </c>
      <c r="G61" s="157" t="s">
        <v>47</v>
      </c>
      <c r="H61" s="158"/>
      <c r="I61" s="158"/>
      <c r="J61" s="160" t="s">
        <v>48</v>
      </c>
      <c r="K61" s="158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55" t="s">
        <v>49</v>
      </c>
      <c r="E65" s="161"/>
      <c r="F65" s="161"/>
      <c r="G65" s="155" t="s">
        <v>50</v>
      </c>
      <c r="H65" s="161"/>
      <c r="I65" s="161"/>
      <c r="J65" s="161"/>
      <c r="K65" s="161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57" t="s">
        <v>47</v>
      </c>
      <c r="E76" s="158"/>
      <c r="F76" s="159" t="s">
        <v>48</v>
      </c>
      <c r="G76" s="157" t="s">
        <v>47</v>
      </c>
      <c r="H76" s="158"/>
      <c r="I76" s="158"/>
      <c r="J76" s="160" t="s">
        <v>48</v>
      </c>
      <c r="K76" s="158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4"/>
      <c r="C81" s="165"/>
      <c r="D81" s="165"/>
      <c r="E81" s="165"/>
      <c r="F81" s="165"/>
      <c r="G81" s="165"/>
      <c r="H81" s="165"/>
      <c r="I81" s="165"/>
      <c r="J81" s="165"/>
      <c r="K81" s="165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80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74" t="str">
        <f>E7</f>
        <v>VD Mšeno, oprava střechy dozorství</v>
      </c>
      <c r="F85" s="38"/>
      <c r="G85" s="38"/>
      <c r="H85" s="38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19</v>
      </c>
      <c r="D87" s="38"/>
      <c r="E87" s="38"/>
      <c r="F87" s="25" t="str">
        <f>F10</f>
        <v xml:space="preserve"> </v>
      </c>
      <c r="G87" s="38"/>
      <c r="H87" s="38"/>
      <c r="I87" s="30" t="s">
        <v>21</v>
      </c>
      <c r="J87" s="77" t="str">
        <f>IF(J10="","",J10)</f>
        <v>31. 1. 2023</v>
      </c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0" t="s">
        <v>23</v>
      </c>
      <c r="D89" s="38"/>
      <c r="E89" s="38"/>
      <c r="F89" s="25" t="str">
        <f>E13</f>
        <v xml:space="preserve"> </v>
      </c>
      <c r="G89" s="38"/>
      <c r="H89" s="38"/>
      <c r="I89" s="30" t="s">
        <v>28</v>
      </c>
      <c r="J89" s="34" t="str">
        <f>E19</f>
        <v xml:space="preserve"> 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0" t="s">
        <v>26</v>
      </c>
      <c r="D90" s="38"/>
      <c r="E90" s="38"/>
      <c r="F90" s="25" t="str">
        <f>IF(E16="","",E16)</f>
        <v>Vyplň údaj</v>
      </c>
      <c r="G90" s="38"/>
      <c r="H90" s="38"/>
      <c r="I90" s="30" t="s">
        <v>30</v>
      </c>
      <c r="J90" s="34" t="str">
        <f>E22</f>
        <v xml:space="preserve"> </v>
      </c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>
      <c r="A92" s="36"/>
      <c r="B92" s="37"/>
      <c r="C92" s="166" t="s">
        <v>81</v>
      </c>
      <c r="D92" s="167"/>
      <c r="E92" s="167"/>
      <c r="F92" s="167"/>
      <c r="G92" s="167"/>
      <c r="H92" s="167"/>
      <c r="I92" s="167"/>
      <c r="J92" s="168" t="s">
        <v>82</v>
      </c>
      <c r="K92" s="167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>
      <c r="A94" s="36"/>
      <c r="B94" s="37"/>
      <c r="C94" s="169" t="s">
        <v>83</v>
      </c>
      <c r="D94" s="38"/>
      <c r="E94" s="38"/>
      <c r="F94" s="38"/>
      <c r="G94" s="38"/>
      <c r="H94" s="38"/>
      <c r="I94" s="38"/>
      <c r="J94" s="108">
        <f>J116</f>
        <v>0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5" t="s">
        <v>84</v>
      </c>
    </row>
    <row r="95" spans="1:31" s="9" customFormat="1" ht="24.95" customHeight="1">
      <c r="A95" s="9"/>
      <c r="B95" s="170"/>
      <c r="C95" s="171"/>
      <c r="D95" s="172" t="s">
        <v>85</v>
      </c>
      <c r="E95" s="173"/>
      <c r="F95" s="173"/>
      <c r="G95" s="173"/>
      <c r="H95" s="173"/>
      <c r="I95" s="173"/>
      <c r="J95" s="174">
        <f>J117</f>
        <v>0</v>
      </c>
      <c r="K95" s="171"/>
      <c r="L95" s="175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6"/>
      <c r="C96" s="177"/>
      <c r="D96" s="178" t="s">
        <v>86</v>
      </c>
      <c r="E96" s="179"/>
      <c r="F96" s="179"/>
      <c r="G96" s="179"/>
      <c r="H96" s="179"/>
      <c r="I96" s="179"/>
      <c r="J96" s="180">
        <f>J118</f>
        <v>0</v>
      </c>
      <c r="K96" s="177"/>
      <c r="L96" s="18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6"/>
      <c r="C97" s="177"/>
      <c r="D97" s="178" t="s">
        <v>87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6"/>
      <c r="C98" s="177"/>
      <c r="D98" s="178" t="s">
        <v>88</v>
      </c>
      <c r="E98" s="179"/>
      <c r="F98" s="179"/>
      <c r="G98" s="179"/>
      <c r="H98" s="179"/>
      <c r="I98" s="179"/>
      <c r="J98" s="180">
        <f>J129</f>
        <v>0</v>
      </c>
      <c r="K98" s="177"/>
      <c r="L98" s="18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89</v>
      </c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15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8"/>
      <c r="D108" s="38"/>
      <c r="E108" s="74" t="str">
        <f>E7</f>
        <v>VD Mšeno, oprava střechy dozorství</v>
      </c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19</v>
      </c>
      <c r="D110" s="38"/>
      <c r="E110" s="38"/>
      <c r="F110" s="25" t="str">
        <f>F10</f>
        <v xml:space="preserve"> </v>
      </c>
      <c r="G110" s="38"/>
      <c r="H110" s="38"/>
      <c r="I110" s="30" t="s">
        <v>21</v>
      </c>
      <c r="J110" s="77" t="str">
        <f>IF(J10="","",J10)</f>
        <v>31. 1. 2023</v>
      </c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5.15" customHeight="1">
      <c r="A112" s="36"/>
      <c r="B112" s="37"/>
      <c r="C112" s="30" t="s">
        <v>23</v>
      </c>
      <c r="D112" s="38"/>
      <c r="E112" s="38"/>
      <c r="F112" s="25" t="str">
        <f>E13</f>
        <v xml:space="preserve"> </v>
      </c>
      <c r="G112" s="38"/>
      <c r="H112" s="38"/>
      <c r="I112" s="30" t="s">
        <v>28</v>
      </c>
      <c r="J112" s="34" t="str">
        <f>E19</f>
        <v xml:space="preserve"> 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5.15" customHeight="1">
      <c r="A113" s="36"/>
      <c r="B113" s="37"/>
      <c r="C113" s="30" t="s">
        <v>26</v>
      </c>
      <c r="D113" s="38"/>
      <c r="E113" s="38"/>
      <c r="F113" s="25" t="str">
        <f>IF(E16="","",E16)</f>
        <v>Vyplň údaj</v>
      </c>
      <c r="G113" s="38"/>
      <c r="H113" s="38"/>
      <c r="I113" s="30" t="s">
        <v>30</v>
      </c>
      <c r="J113" s="34" t="str">
        <f>E22</f>
        <v xml:space="preserve"> </v>
      </c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0.3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11" customFormat="1" ht="29.25" customHeight="1">
      <c r="A115" s="182"/>
      <c r="B115" s="183"/>
      <c r="C115" s="184" t="s">
        <v>90</v>
      </c>
      <c r="D115" s="185" t="s">
        <v>57</v>
      </c>
      <c r="E115" s="185" t="s">
        <v>53</v>
      </c>
      <c r="F115" s="185" t="s">
        <v>54</v>
      </c>
      <c r="G115" s="185" t="s">
        <v>91</v>
      </c>
      <c r="H115" s="185" t="s">
        <v>92</v>
      </c>
      <c r="I115" s="185" t="s">
        <v>93</v>
      </c>
      <c r="J115" s="186" t="s">
        <v>82</v>
      </c>
      <c r="K115" s="187" t="s">
        <v>94</v>
      </c>
      <c r="L115" s="188"/>
      <c r="M115" s="98" t="s">
        <v>1</v>
      </c>
      <c r="N115" s="99" t="s">
        <v>36</v>
      </c>
      <c r="O115" s="99" t="s">
        <v>95</v>
      </c>
      <c r="P115" s="99" t="s">
        <v>96</v>
      </c>
      <c r="Q115" s="99" t="s">
        <v>97</v>
      </c>
      <c r="R115" s="99" t="s">
        <v>98</v>
      </c>
      <c r="S115" s="99" t="s">
        <v>99</v>
      </c>
      <c r="T115" s="100" t="s">
        <v>100</v>
      </c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</row>
    <row r="116" spans="1:63" s="2" customFormat="1" ht="22.8" customHeight="1">
      <c r="A116" s="36"/>
      <c r="B116" s="37"/>
      <c r="C116" s="105" t="s">
        <v>101</v>
      </c>
      <c r="D116" s="38"/>
      <c r="E116" s="38"/>
      <c r="F116" s="38"/>
      <c r="G116" s="38"/>
      <c r="H116" s="38"/>
      <c r="I116" s="38"/>
      <c r="J116" s="189">
        <f>BK116</f>
        <v>0</v>
      </c>
      <c r="K116" s="38"/>
      <c r="L116" s="42"/>
      <c r="M116" s="101"/>
      <c r="N116" s="190"/>
      <c r="O116" s="102"/>
      <c r="P116" s="191">
        <f>P117</f>
        <v>0</v>
      </c>
      <c r="Q116" s="102"/>
      <c r="R116" s="191">
        <f>R117</f>
        <v>0.41713999999999996</v>
      </c>
      <c r="S116" s="102"/>
      <c r="T116" s="192">
        <f>T117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5" t="s">
        <v>71</v>
      </c>
      <c r="AU116" s="15" t="s">
        <v>84</v>
      </c>
      <c r="BK116" s="193">
        <f>BK117</f>
        <v>0</v>
      </c>
    </row>
    <row r="117" spans="1:63" s="12" customFormat="1" ht="25.9" customHeight="1">
      <c r="A117" s="12"/>
      <c r="B117" s="194"/>
      <c r="C117" s="195"/>
      <c r="D117" s="196" t="s">
        <v>71</v>
      </c>
      <c r="E117" s="197" t="s">
        <v>102</v>
      </c>
      <c r="F117" s="197" t="s">
        <v>103</v>
      </c>
      <c r="G117" s="195"/>
      <c r="H117" s="195"/>
      <c r="I117" s="198"/>
      <c r="J117" s="199">
        <f>BK117</f>
        <v>0</v>
      </c>
      <c r="K117" s="195"/>
      <c r="L117" s="200"/>
      <c r="M117" s="201"/>
      <c r="N117" s="202"/>
      <c r="O117" s="202"/>
      <c r="P117" s="203">
        <f>P118+P123+P129</f>
        <v>0</v>
      </c>
      <c r="Q117" s="202"/>
      <c r="R117" s="203">
        <f>R118+R123+R129</f>
        <v>0.41713999999999996</v>
      </c>
      <c r="S117" s="202"/>
      <c r="T117" s="204">
        <f>T118+T123+T129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5" t="s">
        <v>78</v>
      </c>
      <c r="AT117" s="206" t="s">
        <v>71</v>
      </c>
      <c r="AU117" s="206" t="s">
        <v>7</v>
      </c>
      <c r="AY117" s="205" t="s">
        <v>104</v>
      </c>
      <c r="BK117" s="207">
        <f>BK118+BK123+BK129</f>
        <v>0</v>
      </c>
    </row>
    <row r="118" spans="1:63" s="12" customFormat="1" ht="22.8" customHeight="1">
      <c r="A118" s="12"/>
      <c r="B118" s="194"/>
      <c r="C118" s="195"/>
      <c r="D118" s="196" t="s">
        <v>71</v>
      </c>
      <c r="E118" s="208" t="s">
        <v>105</v>
      </c>
      <c r="F118" s="208" t="s">
        <v>106</v>
      </c>
      <c r="G118" s="195"/>
      <c r="H118" s="195"/>
      <c r="I118" s="198"/>
      <c r="J118" s="209">
        <f>BK118</f>
        <v>0</v>
      </c>
      <c r="K118" s="195"/>
      <c r="L118" s="200"/>
      <c r="M118" s="201"/>
      <c r="N118" s="202"/>
      <c r="O118" s="202"/>
      <c r="P118" s="203">
        <f>SUM(P119:P122)</f>
        <v>0</v>
      </c>
      <c r="Q118" s="202"/>
      <c r="R118" s="203">
        <f>SUM(R119:R122)</f>
        <v>0.04</v>
      </c>
      <c r="S118" s="202"/>
      <c r="T118" s="204">
        <f>SUM(T119:T122)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5" t="s">
        <v>78</v>
      </c>
      <c r="AT118" s="206" t="s">
        <v>71</v>
      </c>
      <c r="AU118" s="206" t="s">
        <v>76</v>
      </c>
      <c r="AY118" s="205" t="s">
        <v>104</v>
      </c>
      <c r="BK118" s="207">
        <f>SUM(BK119:BK122)</f>
        <v>0</v>
      </c>
    </row>
    <row r="119" spans="1:65" s="2" customFormat="1" ht="24.15" customHeight="1">
      <c r="A119" s="36"/>
      <c r="B119" s="37"/>
      <c r="C119" s="210" t="s">
        <v>76</v>
      </c>
      <c r="D119" s="210" t="s">
        <v>107</v>
      </c>
      <c r="E119" s="211" t="s">
        <v>108</v>
      </c>
      <c r="F119" s="212" t="s">
        <v>109</v>
      </c>
      <c r="G119" s="213" t="s">
        <v>110</v>
      </c>
      <c r="H119" s="214">
        <v>26.8</v>
      </c>
      <c r="I119" s="215"/>
      <c r="J119" s="216">
        <f>ROUND(I119*H119,2)</f>
        <v>0</v>
      </c>
      <c r="K119" s="217"/>
      <c r="L119" s="42"/>
      <c r="M119" s="218" t="s">
        <v>1</v>
      </c>
      <c r="N119" s="219" t="s">
        <v>37</v>
      </c>
      <c r="O119" s="89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22" t="s">
        <v>111</v>
      </c>
      <c r="AT119" s="222" t="s">
        <v>107</v>
      </c>
      <c r="AU119" s="222" t="s">
        <v>78</v>
      </c>
      <c r="AY119" s="15" t="s">
        <v>104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5" t="s">
        <v>76</v>
      </c>
      <c r="BK119" s="223">
        <f>ROUND(I119*H119,2)</f>
        <v>0</v>
      </c>
      <c r="BL119" s="15" t="s">
        <v>111</v>
      </c>
      <c r="BM119" s="222" t="s">
        <v>112</v>
      </c>
    </row>
    <row r="120" spans="1:51" s="13" customFormat="1" ht="12">
      <c r="A120" s="13"/>
      <c r="B120" s="224"/>
      <c r="C120" s="225"/>
      <c r="D120" s="226" t="s">
        <v>113</v>
      </c>
      <c r="E120" s="227" t="s">
        <v>1</v>
      </c>
      <c r="F120" s="228" t="s">
        <v>114</v>
      </c>
      <c r="G120" s="225"/>
      <c r="H120" s="229">
        <v>26.8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113</v>
      </c>
      <c r="AU120" s="235" t="s">
        <v>78</v>
      </c>
      <c r="AV120" s="13" t="s">
        <v>78</v>
      </c>
      <c r="AW120" s="13" t="s">
        <v>29</v>
      </c>
      <c r="AX120" s="13" t="s">
        <v>76</v>
      </c>
      <c r="AY120" s="235" t="s">
        <v>104</v>
      </c>
    </row>
    <row r="121" spans="1:65" s="2" customFormat="1" ht="16.5" customHeight="1">
      <c r="A121" s="36"/>
      <c r="B121" s="37"/>
      <c r="C121" s="236" t="s">
        <v>78</v>
      </c>
      <c r="D121" s="236" t="s">
        <v>115</v>
      </c>
      <c r="E121" s="237" t="s">
        <v>116</v>
      </c>
      <c r="F121" s="238" t="s">
        <v>117</v>
      </c>
      <c r="G121" s="239" t="s">
        <v>118</v>
      </c>
      <c r="H121" s="240">
        <v>0.04</v>
      </c>
      <c r="I121" s="241"/>
      <c r="J121" s="242">
        <f>ROUND(I121*H121,2)</f>
        <v>0</v>
      </c>
      <c r="K121" s="243"/>
      <c r="L121" s="244"/>
      <c r="M121" s="245" t="s">
        <v>1</v>
      </c>
      <c r="N121" s="246" t="s">
        <v>37</v>
      </c>
      <c r="O121" s="89"/>
      <c r="P121" s="220">
        <f>O121*H121</f>
        <v>0</v>
      </c>
      <c r="Q121" s="220">
        <v>1</v>
      </c>
      <c r="R121" s="220">
        <f>Q121*H121</f>
        <v>0.04</v>
      </c>
      <c r="S121" s="220">
        <v>0</v>
      </c>
      <c r="T121" s="22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2" t="s">
        <v>119</v>
      </c>
      <c r="AT121" s="222" t="s">
        <v>115</v>
      </c>
      <c r="AU121" s="222" t="s">
        <v>78</v>
      </c>
      <c r="AY121" s="15" t="s">
        <v>104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5" t="s">
        <v>76</v>
      </c>
      <c r="BK121" s="223">
        <f>ROUND(I121*H121,2)</f>
        <v>0</v>
      </c>
      <c r="BL121" s="15" t="s">
        <v>111</v>
      </c>
      <c r="BM121" s="222" t="s">
        <v>120</v>
      </c>
    </row>
    <row r="122" spans="1:51" s="13" customFormat="1" ht="12">
      <c r="A122" s="13"/>
      <c r="B122" s="224"/>
      <c r="C122" s="225"/>
      <c r="D122" s="226" t="s">
        <v>113</v>
      </c>
      <c r="E122" s="225"/>
      <c r="F122" s="228" t="s">
        <v>121</v>
      </c>
      <c r="G122" s="225"/>
      <c r="H122" s="229">
        <v>0.04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113</v>
      </c>
      <c r="AU122" s="235" t="s">
        <v>78</v>
      </c>
      <c r="AV122" s="13" t="s">
        <v>78</v>
      </c>
      <c r="AW122" s="13" t="s">
        <v>4</v>
      </c>
      <c r="AX122" s="13" t="s">
        <v>76</v>
      </c>
      <c r="AY122" s="235" t="s">
        <v>104</v>
      </c>
    </row>
    <row r="123" spans="1:63" s="12" customFormat="1" ht="22.8" customHeight="1">
      <c r="A123" s="12"/>
      <c r="B123" s="194"/>
      <c r="C123" s="195"/>
      <c r="D123" s="196" t="s">
        <v>71</v>
      </c>
      <c r="E123" s="208" t="s">
        <v>122</v>
      </c>
      <c r="F123" s="208" t="s">
        <v>123</v>
      </c>
      <c r="G123" s="195"/>
      <c r="H123" s="195"/>
      <c r="I123" s="198"/>
      <c r="J123" s="209">
        <f>BK123</f>
        <v>0</v>
      </c>
      <c r="K123" s="195"/>
      <c r="L123" s="200"/>
      <c r="M123" s="201"/>
      <c r="N123" s="202"/>
      <c r="O123" s="202"/>
      <c r="P123" s="203">
        <f>SUM(P124:P128)</f>
        <v>0</v>
      </c>
      <c r="Q123" s="202"/>
      <c r="R123" s="203">
        <f>SUM(R124:R128)</f>
        <v>0.36984</v>
      </c>
      <c r="S123" s="202"/>
      <c r="T123" s="204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5" t="s">
        <v>78</v>
      </c>
      <c r="AT123" s="206" t="s">
        <v>71</v>
      </c>
      <c r="AU123" s="206" t="s">
        <v>76</v>
      </c>
      <c r="AY123" s="205" t="s">
        <v>104</v>
      </c>
      <c r="BK123" s="207">
        <f>SUM(BK124:BK128)</f>
        <v>0</v>
      </c>
    </row>
    <row r="124" spans="1:65" s="2" customFormat="1" ht="24.15" customHeight="1">
      <c r="A124" s="36"/>
      <c r="B124" s="37"/>
      <c r="C124" s="210" t="s">
        <v>124</v>
      </c>
      <c r="D124" s="210" t="s">
        <v>107</v>
      </c>
      <c r="E124" s="211" t="s">
        <v>125</v>
      </c>
      <c r="F124" s="212" t="s">
        <v>126</v>
      </c>
      <c r="G124" s="213" t="s">
        <v>110</v>
      </c>
      <c r="H124" s="214">
        <v>268</v>
      </c>
      <c r="I124" s="215"/>
      <c r="J124" s="216">
        <f>ROUND(I124*H124,2)</f>
        <v>0</v>
      </c>
      <c r="K124" s="217"/>
      <c r="L124" s="42"/>
      <c r="M124" s="218" t="s">
        <v>1</v>
      </c>
      <c r="N124" s="219" t="s">
        <v>37</v>
      </c>
      <c r="O124" s="89"/>
      <c r="P124" s="220">
        <f>O124*H124</f>
        <v>0</v>
      </c>
      <c r="Q124" s="220">
        <v>0.0006</v>
      </c>
      <c r="R124" s="220">
        <f>Q124*H124</f>
        <v>0.1608</v>
      </c>
      <c r="S124" s="220">
        <v>0</v>
      </c>
      <c r="T124" s="221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2" t="s">
        <v>111</v>
      </c>
      <c r="AT124" s="222" t="s">
        <v>107</v>
      </c>
      <c r="AU124" s="222" t="s">
        <v>78</v>
      </c>
      <c r="AY124" s="15" t="s">
        <v>104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5" t="s">
        <v>76</v>
      </c>
      <c r="BK124" s="223">
        <f>ROUND(I124*H124,2)</f>
        <v>0</v>
      </c>
      <c r="BL124" s="15" t="s">
        <v>111</v>
      </c>
      <c r="BM124" s="222" t="s">
        <v>127</v>
      </c>
    </row>
    <row r="125" spans="1:65" s="2" customFormat="1" ht="21.75" customHeight="1">
      <c r="A125" s="36"/>
      <c r="B125" s="37"/>
      <c r="C125" s="210" t="s">
        <v>128</v>
      </c>
      <c r="D125" s="210" t="s">
        <v>107</v>
      </c>
      <c r="E125" s="211" t="s">
        <v>129</v>
      </c>
      <c r="F125" s="212" t="s">
        <v>130</v>
      </c>
      <c r="G125" s="213" t="s">
        <v>110</v>
      </c>
      <c r="H125" s="214">
        <v>80.4</v>
      </c>
      <c r="I125" s="215"/>
      <c r="J125" s="216">
        <f>ROUND(I125*H125,2)</f>
        <v>0</v>
      </c>
      <c r="K125" s="217"/>
      <c r="L125" s="42"/>
      <c r="M125" s="218" t="s">
        <v>1</v>
      </c>
      <c r="N125" s="219" t="s">
        <v>37</v>
      </c>
      <c r="O125" s="89"/>
      <c r="P125" s="220">
        <f>O125*H125</f>
        <v>0</v>
      </c>
      <c r="Q125" s="220">
        <v>0.0006</v>
      </c>
      <c r="R125" s="220">
        <f>Q125*H125</f>
        <v>0.04824</v>
      </c>
      <c r="S125" s="220">
        <v>0</v>
      </c>
      <c r="T125" s="22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2" t="s">
        <v>111</v>
      </c>
      <c r="AT125" s="222" t="s">
        <v>107</v>
      </c>
      <c r="AU125" s="222" t="s">
        <v>78</v>
      </c>
      <c r="AY125" s="15" t="s">
        <v>104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5" t="s">
        <v>76</v>
      </c>
      <c r="BK125" s="223">
        <f>ROUND(I125*H125,2)</f>
        <v>0</v>
      </c>
      <c r="BL125" s="15" t="s">
        <v>111</v>
      </c>
      <c r="BM125" s="222" t="s">
        <v>131</v>
      </c>
    </row>
    <row r="126" spans="1:47" s="2" customFormat="1" ht="12">
      <c r="A126" s="36"/>
      <c r="B126" s="37"/>
      <c r="C126" s="38"/>
      <c r="D126" s="226" t="s">
        <v>132</v>
      </c>
      <c r="E126" s="38"/>
      <c r="F126" s="247" t="s">
        <v>133</v>
      </c>
      <c r="G126" s="38"/>
      <c r="H126" s="38"/>
      <c r="I126" s="248"/>
      <c r="J126" s="38"/>
      <c r="K126" s="38"/>
      <c r="L126" s="42"/>
      <c r="M126" s="249"/>
      <c r="N126" s="250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132</v>
      </c>
      <c r="AU126" s="15" t="s">
        <v>78</v>
      </c>
    </row>
    <row r="127" spans="1:51" s="13" customFormat="1" ht="12">
      <c r="A127" s="13"/>
      <c r="B127" s="224"/>
      <c r="C127" s="225"/>
      <c r="D127" s="226" t="s">
        <v>113</v>
      </c>
      <c r="E127" s="227" t="s">
        <v>1</v>
      </c>
      <c r="F127" s="228" t="s">
        <v>134</v>
      </c>
      <c r="G127" s="225"/>
      <c r="H127" s="229">
        <v>80.4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113</v>
      </c>
      <c r="AU127" s="235" t="s">
        <v>78</v>
      </c>
      <c r="AV127" s="13" t="s">
        <v>78</v>
      </c>
      <c r="AW127" s="13" t="s">
        <v>29</v>
      </c>
      <c r="AX127" s="13" t="s">
        <v>76</v>
      </c>
      <c r="AY127" s="235" t="s">
        <v>104</v>
      </c>
    </row>
    <row r="128" spans="1:65" s="2" customFormat="1" ht="24.15" customHeight="1">
      <c r="A128" s="36"/>
      <c r="B128" s="37"/>
      <c r="C128" s="210" t="s">
        <v>135</v>
      </c>
      <c r="D128" s="210" t="s">
        <v>107</v>
      </c>
      <c r="E128" s="211" t="s">
        <v>136</v>
      </c>
      <c r="F128" s="212" t="s">
        <v>137</v>
      </c>
      <c r="G128" s="213" t="s">
        <v>110</v>
      </c>
      <c r="H128" s="214">
        <v>268</v>
      </c>
      <c r="I128" s="215"/>
      <c r="J128" s="216">
        <f>ROUND(I128*H128,2)</f>
        <v>0</v>
      </c>
      <c r="K128" s="217"/>
      <c r="L128" s="42"/>
      <c r="M128" s="218" t="s">
        <v>1</v>
      </c>
      <c r="N128" s="219" t="s">
        <v>37</v>
      </c>
      <c r="O128" s="89"/>
      <c r="P128" s="220">
        <f>O128*H128</f>
        <v>0</v>
      </c>
      <c r="Q128" s="220">
        <v>0.0006</v>
      </c>
      <c r="R128" s="220">
        <f>Q128*H128</f>
        <v>0.1608</v>
      </c>
      <c r="S128" s="220">
        <v>0</v>
      </c>
      <c r="T128" s="22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2" t="s">
        <v>111</v>
      </c>
      <c r="AT128" s="222" t="s">
        <v>107</v>
      </c>
      <c r="AU128" s="222" t="s">
        <v>78</v>
      </c>
      <c r="AY128" s="15" t="s">
        <v>104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5" t="s">
        <v>76</v>
      </c>
      <c r="BK128" s="223">
        <f>ROUND(I128*H128,2)</f>
        <v>0</v>
      </c>
      <c r="BL128" s="15" t="s">
        <v>111</v>
      </c>
      <c r="BM128" s="222" t="s">
        <v>138</v>
      </c>
    </row>
    <row r="129" spans="1:63" s="12" customFormat="1" ht="22.8" customHeight="1">
      <c r="A129" s="12"/>
      <c r="B129" s="194"/>
      <c r="C129" s="195"/>
      <c r="D129" s="196" t="s">
        <v>71</v>
      </c>
      <c r="E129" s="208" t="s">
        <v>139</v>
      </c>
      <c r="F129" s="208" t="s">
        <v>140</v>
      </c>
      <c r="G129" s="195"/>
      <c r="H129" s="195"/>
      <c r="I129" s="198"/>
      <c r="J129" s="209">
        <f>BK129</f>
        <v>0</v>
      </c>
      <c r="K129" s="195"/>
      <c r="L129" s="200"/>
      <c r="M129" s="201"/>
      <c r="N129" s="202"/>
      <c r="O129" s="202"/>
      <c r="P129" s="203">
        <f>SUM(P130:P134)</f>
        <v>0</v>
      </c>
      <c r="Q129" s="202"/>
      <c r="R129" s="203">
        <f>SUM(R130:R134)</f>
        <v>0.0073</v>
      </c>
      <c r="S129" s="202"/>
      <c r="T129" s="204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5" t="s">
        <v>78</v>
      </c>
      <c r="AT129" s="206" t="s">
        <v>71</v>
      </c>
      <c r="AU129" s="206" t="s">
        <v>76</v>
      </c>
      <c r="AY129" s="205" t="s">
        <v>104</v>
      </c>
      <c r="BK129" s="207">
        <f>SUM(BK130:BK134)</f>
        <v>0</v>
      </c>
    </row>
    <row r="130" spans="1:65" s="2" customFormat="1" ht="24.15" customHeight="1">
      <c r="A130" s="36"/>
      <c r="B130" s="37"/>
      <c r="C130" s="210" t="s">
        <v>141</v>
      </c>
      <c r="D130" s="210" t="s">
        <v>107</v>
      </c>
      <c r="E130" s="211" t="s">
        <v>142</v>
      </c>
      <c r="F130" s="212" t="s">
        <v>143</v>
      </c>
      <c r="G130" s="213" t="s">
        <v>144</v>
      </c>
      <c r="H130" s="214">
        <v>20</v>
      </c>
      <c r="I130" s="215"/>
      <c r="J130" s="216">
        <f>ROUND(I130*H130,2)</f>
        <v>0</v>
      </c>
      <c r="K130" s="217"/>
      <c r="L130" s="42"/>
      <c r="M130" s="218" t="s">
        <v>1</v>
      </c>
      <c r="N130" s="219" t="s">
        <v>37</v>
      </c>
      <c r="O130" s="89"/>
      <c r="P130" s="220">
        <f>O130*H130</f>
        <v>0</v>
      </c>
      <c r="Q130" s="220">
        <v>3E-05</v>
      </c>
      <c r="R130" s="220">
        <f>Q130*H130</f>
        <v>0.0006000000000000001</v>
      </c>
      <c r="S130" s="220">
        <v>0</v>
      </c>
      <c r="T130" s="22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2" t="s">
        <v>111</v>
      </c>
      <c r="AT130" s="222" t="s">
        <v>107</v>
      </c>
      <c r="AU130" s="222" t="s">
        <v>78</v>
      </c>
      <c r="AY130" s="15" t="s">
        <v>104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5" t="s">
        <v>76</v>
      </c>
      <c r="BK130" s="223">
        <f>ROUND(I130*H130,2)</f>
        <v>0</v>
      </c>
      <c r="BL130" s="15" t="s">
        <v>111</v>
      </c>
      <c r="BM130" s="222" t="s">
        <v>145</v>
      </c>
    </row>
    <row r="131" spans="1:47" s="2" customFormat="1" ht="12">
      <c r="A131" s="36"/>
      <c r="B131" s="37"/>
      <c r="C131" s="38"/>
      <c r="D131" s="226" t="s">
        <v>132</v>
      </c>
      <c r="E131" s="38"/>
      <c r="F131" s="247" t="s">
        <v>146</v>
      </c>
      <c r="G131" s="38"/>
      <c r="H131" s="38"/>
      <c r="I131" s="248"/>
      <c r="J131" s="38"/>
      <c r="K131" s="38"/>
      <c r="L131" s="42"/>
      <c r="M131" s="249"/>
      <c r="N131" s="250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132</v>
      </c>
      <c r="AU131" s="15" t="s">
        <v>78</v>
      </c>
    </row>
    <row r="132" spans="1:65" s="2" customFormat="1" ht="24.15" customHeight="1">
      <c r="A132" s="36"/>
      <c r="B132" s="37"/>
      <c r="C132" s="210" t="s">
        <v>147</v>
      </c>
      <c r="D132" s="210" t="s">
        <v>107</v>
      </c>
      <c r="E132" s="211" t="s">
        <v>148</v>
      </c>
      <c r="F132" s="212" t="s">
        <v>149</v>
      </c>
      <c r="G132" s="213" t="s">
        <v>110</v>
      </c>
      <c r="H132" s="214">
        <v>268</v>
      </c>
      <c r="I132" s="215"/>
      <c r="J132" s="216">
        <f>ROUND(I132*H132,2)</f>
        <v>0</v>
      </c>
      <c r="K132" s="217"/>
      <c r="L132" s="42"/>
      <c r="M132" s="218" t="s">
        <v>1</v>
      </c>
      <c r="N132" s="219" t="s">
        <v>37</v>
      </c>
      <c r="O132" s="89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2" t="s">
        <v>111</v>
      </c>
      <c r="AT132" s="222" t="s">
        <v>107</v>
      </c>
      <c r="AU132" s="222" t="s">
        <v>78</v>
      </c>
      <c r="AY132" s="15" t="s">
        <v>104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5" t="s">
        <v>76</v>
      </c>
      <c r="BK132" s="223">
        <f>ROUND(I132*H132,2)</f>
        <v>0</v>
      </c>
      <c r="BL132" s="15" t="s">
        <v>111</v>
      </c>
      <c r="BM132" s="222" t="s">
        <v>150</v>
      </c>
    </row>
    <row r="133" spans="1:65" s="2" customFormat="1" ht="24.15" customHeight="1">
      <c r="A133" s="36"/>
      <c r="B133" s="37"/>
      <c r="C133" s="210" t="s">
        <v>151</v>
      </c>
      <c r="D133" s="210" t="s">
        <v>107</v>
      </c>
      <c r="E133" s="211" t="s">
        <v>152</v>
      </c>
      <c r="F133" s="212" t="s">
        <v>153</v>
      </c>
      <c r="G133" s="213" t="s">
        <v>110</v>
      </c>
      <c r="H133" s="214">
        <v>26.8</v>
      </c>
      <c r="I133" s="215"/>
      <c r="J133" s="216">
        <f>ROUND(I133*H133,2)</f>
        <v>0</v>
      </c>
      <c r="K133" s="217"/>
      <c r="L133" s="42"/>
      <c r="M133" s="218" t="s">
        <v>1</v>
      </c>
      <c r="N133" s="219" t="s">
        <v>37</v>
      </c>
      <c r="O133" s="89"/>
      <c r="P133" s="220">
        <f>O133*H133</f>
        <v>0</v>
      </c>
      <c r="Q133" s="220">
        <v>0.00025</v>
      </c>
      <c r="R133" s="220">
        <f>Q133*H133</f>
        <v>0.0067</v>
      </c>
      <c r="S133" s="220">
        <v>0</v>
      </c>
      <c r="T133" s="22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2" t="s">
        <v>111</v>
      </c>
      <c r="AT133" s="222" t="s">
        <v>107</v>
      </c>
      <c r="AU133" s="222" t="s">
        <v>78</v>
      </c>
      <c r="AY133" s="15" t="s">
        <v>104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5" t="s">
        <v>76</v>
      </c>
      <c r="BK133" s="223">
        <f>ROUND(I133*H133,2)</f>
        <v>0</v>
      </c>
      <c r="BL133" s="15" t="s">
        <v>111</v>
      </c>
      <c r="BM133" s="222" t="s">
        <v>154</v>
      </c>
    </row>
    <row r="134" spans="1:51" s="13" customFormat="1" ht="12">
      <c r="A134" s="13"/>
      <c r="B134" s="224"/>
      <c r="C134" s="225"/>
      <c r="D134" s="226" t="s">
        <v>113</v>
      </c>
      <c r="E134" s="227" t="s">
        <v>1</v>
      </c>
      <c r="F134" s="228" t="s">
        <v>114</v>
      </c>
      <c r="G134" s="225"/>
      <c r="H134" s="229">
        <v>26.8</v>
      </c>
      <c r="I134" s="230"/>
      <c r="J134" s="225"/>
      <c r="K134" s="225"/>
      <c r="L134" s="231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113</v>
      </c>
      <c r="AU134" s="235" t="s">
        <v>78</v>
      </c>
      <c r="AV134" s="13" t="s">
        <v>78</v>
      </c>
      <c r="AW134" s="13" t="s">
        <v>29</v>
      </c>
      <c r="AX134" s="13" t="s">
        <v>76</v>
      </c>
      <c r="AY134" s="235" t="s">
        <v>104</v>
      </c>
    </row>
    <row r="135" spans="1:31" s="2" customFormat="1" ht="6.95" customHeight="1">
      <c r="A135" s="36"/>
      <c r="B135" s="64"/>
      <c r="C135" s="65"/>
      <c r="D135" s="65"/>
      <c r="E135" s="65"/>
      <c r="F135" s="65"/>
      <c r="G135" s="65"/>
      <c r="H135" s="65"/>
      <c r="I135" s="65"/>
      <c r="J135" s="65"/>
      <c r="K135" s="65"/>
      <c r="L135" s="42"/>
      <c r="M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</sheetData>
  <sheetProtection password="CC35" sheet="1" objects="1" scenarios="1" formatColumns="0" formatRows="0" autoFilter="0"/>
  <autoFilter ref="C115:K134"/>
  <mergeCells count="6">
    <mergeCell ref="E7:H7"/>
    <mergeCell ref="E16:H16"/>
    <mergeCell ref="E25:H25"/>
    <mergeCell ref="E85:H85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Benda</dc:creator>
  <cp:keywords/>
  <dc:description/>
  <cp:lastModifiedBy>Ing. Daniel Benda</cp:lastModifiedBy>
  <dcterms:created xsi:type="dcterms:W3CDTF">2023-02-02T08:23:12Z</dcterms:created>
  <dcterms:modified xsi:type="dcterms:W3CDTF">2023-02-02T08:23:15Z</dcterms:modified>
  <cp:category/>
  <cp:version/>
  <cp:contentType/>
  <cp:contentStatus/>
</cp:coreProperties>
</file>