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01 - SO 01 Odlehčovací k..." sheetId="2" r:id="rId2"/>
    <sheet name="002 - SO 02 Povodňová čer..." sheetId="3" r:id="rId3"/>
    <sheet name="003 - SO 03 Měrná šachta ..." sheetId="4" r:id="rId4"/>
    <sheet name="004 - SO 04 Zpevněné plochy" sheetId="5" r:id="rId5"/>
    <sheet name="0001 - SO 05.1 Stávající ..." sheetId="6" r:id="rId6"/>
    <sheet name="0002 - SO 05.2 Výšková úp..." sheetId="7" r:id="rId7"/>
    <sheet name="0003 - SO 05.3 Výšková úp..." sheetId="8" r:id="rId8"/>
    <sheet name="0004 - SO 05.4 Nový objek..." sheetId="9" r:id="rId9"/>
    <sheet name="0005 - SO 05.5 Nový výtla..." sheetId="10" r:id="rId10"/>
    <sheet name="006 - PS 01 Strojní část" sheetId="11" r:id="rId11"/>
    <sheet name="007 - PS 02 Elektro část" sheetId="12" r:id="rId12"/>
    <sheet name="008 - Ostatní a vedlejší ..." sheetId="13" r:id="rId13"/>
  </sheets>
  <definedNames>
    <definedName name="_xlnm.Print_Area" localSheetId="0">'Rekapitulace stavby'!$D$4:$AO$36,'Rekapitulace stavby'!$C$42:$AQ$69</definedName>
    <definedName name="_xlnm.Print_Titles" localSheetId="0">'Rekapitulace stavby'!$52:$52</definedName>
    <definedName name="_xlnm._FilterDatabase" localSheetId="1" hidden="1">'001 - SO 01 Odlehčovací k...'!$C$86:$K$93</definedName>
    <definedName name="_xlnm.Print_Area" localSheetId="1">'001 - SO 01 Odlehčovací k...'!$C$4:$J$41,'001 - SO 01 Odlehčovací k...'!$C$47:$J$66,'001 - SO 01 Odlehčovací k...'!$C$72:$K$93</definedName>
    <definedName name="_xlnm.Print_Titles" localSheetId="1">'001 - SO 01 Odlehčovací k...'!$86:$86</definedName>
    <definedName name="_xlnm._FilterDatabase" localSheetId="2" hidden="1">'002 - SO 02 Povodňová čer...'!$C$99:$K$503</definedName>
    <definedName name="_xlnm.Print_Area" localSheetId="2">'002 - SO 02 Povodňová čer...'!$C$4:$J$41,'002 - SO 02 Povodňová čer...'!$C$47:$J$79,'002 - SO 02 Povodňová čer...'!$C$85:$K$503</definedName>
    <definedName name="_xlnm.Print_Titles" localSheetId="2">'002 - SO 02 Povodňová čer...'!$99:$99</definedName>
    <definedName name="_xlnm._FilterDatabase" localSheetId="3" hidden="1">'003 - SO 03 Měrná šachta ...'!$C$97:$K$344</definedName>
    <definedName name="_xlnm.Print_Area" localSheetId="3">'003 - SO 03 Měrná šachta ...'!$C$4:$J$41,'003 - SO 03 Měrná šachta ...'!$C$47:$J$77,'003 - SO 03 Měrná šachta ...'!$C$83:$K$344</definedName>
    <definedName name="_xlnm.Print_Titles" localSheetId="3">'003 - SO 03 Měrná šachta ...'!$97:$97</definedName>
    <definedName name="_xlnm._FilterDatabase" localSheetId="4" hidden="1">'004 - SO 04 Zpevněné plochy'!$C$95:$K$324</definedName>
    <definedName name="_xlnm.Print_Area" localSheetId="4">'004 - SO 04 Zpevněné plochy'!$C$4:$J$41,'004 - SO 04 Zpevněné plochy'!$C$47:$J$75,'004 - SO 04 Zpevněné plochy'!$C$81:$K$324</definedName>
    <definedName name="_xlnm.Print_Titles" localSheetId="4">'004 - SO 04 Zpevněné plochy'!$95:$95</definedName>
    <definedName name="_xlnm._FilterDatabase" localSheetId="5" hidden="1">'0001 - SO 05.1 Stávající ...'!$C$98:$K$191</definedName>
    <definedName name="_xlnm.Print_Area" localSheetId="5">'0001 - SO 05.1 Stávající ...'!$C$4:$J$43,'0001 - SO 05.1 Stávající ...'!$C$49:$J$76,'0001 - SO 05.1 Stávající ...'!$C$82:$K$191</definedName>
    <definedName name="_xlnm.Print_Titles" localSheetId="5">'0001 - SO 05.1 Stávající ...'!$98:$98</definedName>
    <definedName name="_xlnm._FilterDatabase" localSheetId="6" hidden="1">'0002 - SO 05.2 Výšková úp...'!$C$99:$K$205</definedName>
    <definedName name="_xlnm.Print_Area" localSheetId="6">'0002 - SO 05.2 Výšková úp...'!$C$4:$J$43,'0002 - SO 05.2 Výšková úp...'!$C$49:$J$77,'0002 - SO 05.2 Výšková úp...'!$C$83:$K$205</definedName>
    <definedName name="_xlnm.Print_Titles" localSheetId="6">'0002 - SO 05.2 Výšková úp...'!$99:$99</definedName>
    <definedName name="_xlnm._FilterDatabase" localSheetId="7" hidden="1">'0003 - SO 05.3 Výšková úp...'!$C$101:$K$337</definedName>
    <definedName name="_xlnm.Print_Area" localSheetId="7">'0003 - SO 05.3 Výšková úp...'!$C$4:$J$43,'0003 - SO 05.3 Výšková úp...'!$C$49:$J$79,'0003 - SO 05.3 Výšková úp...'!$C$85:$K$337</definedName>
    <definedName name="_xlnm.Print_Titles" localSheetId="7">'0003 - SO 05.3 Výšková úp...'!$101:$101</definedName>
    <definedName name="_xlnm._FilterDatabase" localSheetId="8" hidden="1">'0004 - SO 05.4 Nový objek...'!$C$102:$K$334</definedName>
    <definedName name="_xlnm.Print_Area" localSheetId="8">'0004 - SO 05.4 Nový objek...'!$C$4:$J$43,'0004 - SO 05.4 Nový objek...'!$C$49:$J$80,'0004 - SO 05.4 Nový objek...'!$C$86:$K$334</definedName>
    <definedName name="_xlnm.Print_Titles" localSheetId="8">'0004 - SO 05.4 Nový objek...'!$102:$102</definedName>
    <definedName name="_xlnm._FilterDatabase" localSheetId="9" hidden="1">'0005 - SO 05.5 Nový výtla...'!$C$96:$K$239</definedName>
    <definedName name="_xlnm.Print_Area" localSheetId="9">'0005 - SO 05.5 Nový výtla...'!$C$4:$J$43,'0005 - SO 05.5 Nový výtla...'!$C$49:$J$74,'0005 - SO 05.5 Nový výtla...'!$C$80:$K$239</definedName>
    <definedName name="_xlnm.Print_Titles" localSheetId="9">'0005 - SO 05.5 Nový výtla...'!$96:$96</definedName>
    <definedName name="_xlnm._FilterDatabase" localSheetId="10" hidden="1">'006 - PS 01 Strojní část'!$C$90:$K$232</definedName>
    <definedName name="_xlnm.Print_Area" localSheetId="10">'006 - PS 01 Strojní část'!$C$4:$J$41,'006 - PS 01 Strojní část'!$C$47:$J$70,'006 - PS 01 Strojní část'!$C$76:$K$232</definedName>
    <definedName name="_xlnm.Print_Titles" localSheetId="10">'006 - PS 01 Strojní část'!$90:$90</definedName>
    <definedName name="_xlnm._FilterDatabase" localSheetId="11" hidden="1">'007 - PS 02 Elektro část'!$C$94:$K$328</definedName>
    <definedName name="_xlnm.Print_Area" localSheetId="11">'007 - PS 02 Elektro část'!$C$4:$J$41,'007 - PS 02 Elektro část'!$C$47:$J$74,'007 - PS 02 Elektro část'!$C$80:$K$328</definedName>
    <definedName name="_xlnm.Print_Titles" localSheetId="11">'007 - PS 02 Elektro část'!$94:$94</definedName>
    <definedName name="_xlnm._FilterDatabase" localSheetId="12" hidden="1">'008 - Ostatní a vedlejší ...'!$C$98:$K$151</definedName>
    <definedName name="_xlnm.Print_Area" localSheetId="12">'008 - Ostatní a vedlejší ...'!$C$4:$J$41,'008 - Ostatní a vedlejší ...'!$C$47:$J$78,'008 - Ostatní a vedlejší ...'!$C$84:$K$151</definedName>
    <definedName name="_xlnm.Print_Titles" localSheetId="12">'008 - Ostatní a vedlejší ...'!$98:$98</definedName>
  </definedNames>
  <calcPr/>
</workbook>
</file>

<file path=xl/calcChain.xml><?xml version="1.0" encoding="utf-8"?>
<calcChain xmlns="http://schemas.openxmlformats.org/spreadsheetml/2006/main">
  <c i="13" r="J39"/>
  <c r="J38"/>
  <c i="1" r="AY68"/>
  <c i="13" r="J37"/>
  <c i="1" r="AX68"/>
  <c i="13" r="BI150"/>
  <c r="BH150"/>
  <c r="BG150"/>
  <c r="BF150"/>
  <c r="T150"/>
  <c r="R150"/>
  <c r="P150"/>
  <c r="BK150"/>
  <c r="J150"/>
  <c r="BE150"/>
  <c r="BI148"/>
  <c r="BH148"/>
  <c r="BG148"/>
  <c r="BF148"/>
  <c r="T148"/>
  <c r="T147"/>
  <c r="T146"/>
  <c r="R148"/>
  <c r="R147"/>
  <c r="R146"/>
  <c r="P148"/>
  <c r="P147"/>
  <c r="P146"/>
  <c r="BK148"/>
  <c r="BK147"/>
  <c r="J147"/>
  <c r="BK146"/>
  <c r="J146"/>
  <c r="J148"/>
  <c r="BE148"/>
  <c r="J77"/>
  <c r="J76"/>
  <c r="BI144"/>
  <c r="BH144"/>
  <c r="BG144"/>
  <c r="BF144"/>
  <c r="T144"/>
  <c r="T143"/>
  <c r="T142"/>
  <c r="R144"/>
  <c r="R143"/>
  <c r="R142"/>
  <c r="P144"/>
  <c r="P143"/>
  <c r="P142"/>
  <c r="BK144"/>
  <c r="BK143"/>
  <c r="J143"/>
  <c r="BK142"/>
  <c r="J142"/>
  <c r="J144"/>
  <c r="BE144"/>
  <c r="J75"/>
  <c r="J74"/>
  <c r="BI140"/>
  <c r="BH140"/>
  <c r="BG140"/>
  <c r="BF140"/>
  <c r="T140"/>
  <c r="R140"/>
  <c r="P140"/>
  <c r="BK140"/>
  <c r="J140"/>
  <c r="BE140"/>
  <c r="BI138"/>
  <c r="BH138"/>
  <c r="BG138"/>
  <c r="BF138"/>
  <c r="T138"/>
  <c r="T137"/>
  <c r="R138"/>
  <c r="R137"/>
  <c r="P138"/>
  <c r="P137"/>
  <c r="BK138"/>
  <c r="BK137"/>
  <c r="J137"/>
  <c r="J138"/>
  <c r="BE138"/>
  <c r="J73"/>
  <c r="BI135"/>
  <c r="BH135"/>
  <c r="BG135"/>
  <c r="BF135"/>
  <c r="T135"/>
  <c r="T134"/>
  <c r="R135"/>
  <c r="R134"/>
  <c r="P135"/>
  <c r="P134"/>
  <c r="BK135"/>
  <c r="BK134"/>
  <c r="J134"/>
  <c r="J135"/>
  <c r="BE135"/>
  <c r="J72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T127"/>
  <c r="R128"/>
  <c r="R127"/>
  <c r="P128"/>
  <c r="P127"/>
  <c r="BK128"/>
  <c r="BK127"/>
  <c r="J127"/>
  <c r="J128"/>
  <c r="BE128"/>
  <c r="J71"/>
  <c r="BI125"/>
  <c r="BH125"/>
  <c r="BG125"/>
  <c r="BF125"/>
  <c r="T125"/>
  <c r="R125"/>
  <c r="P125"/>
  <c r="BK125"/>
  <c r="J125"/>
  <c r="BE125"/>
  <c r="BI123"/>
  <c r="BH123"/>
  <c r="BG123"/>
  <c r="BF123"/>
  <c r="T123"/>
  <c r="T122"/>
  <c r="R123"/>
  <c r="R122"/>
  <c r="P123"/>
  <c r="P122"/>
  <c r="BK123"/>
  <c r="BK122"/>
  <c r="J122"/>
  <c r="J123"/>
  <c r="BE123"/>
  <c r="J70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T113"/>
  <c r="T112"/>
  <c r="R114"/>
  <c r="R113"/>
  <c r="R112"/>
  <c r="P114"/>
  <c r="P113"/>
  <c r="P112"/>
  <c r="BK114"/>
  <c r="BK113"/>
  <c r="J113"/>
  <c r="BK112"/>
  <c r="J112"/>
  <c r="J114"/>
  <c r="BE114"/>
  <c r="J69"/>
  <c r="J68"/>
  <c r="BI110"/>
  <c r="BH110"/>
  <c r="BG110"/>
  <c r="BF110"/>
  <c r="T110"/>
  <c r="R110"/>
  <c r="P110"/>
  <c r="BK110"/>
  <c r="J110"/>
  <c r="BE110"/>
  <c r="BI108"/>
  <c r="BH108"/>
  <c r="BG108"/>
  <c r="BF108"/>
  <c r="T108"/>
  <c r="T107"/>
  <c r="R108"/>
  <c r="R107"/>
  <c r="P108"/>
  <c r="P107"/>
  <c r="BK108"/>
  <c r="BK107"/>
  <c r="J107"/>
  <c r="J108"/>
  <c r="BE108"/>
  <c r="J67"/>
  <c r="BI105"/>
  <c r="BH105"/>
  <c r="BG105"/>
  <c r="BF105"/>
  <c r="T105"/>
  <c r="R105"/>
  <c r="P105"/>
  <c r="BK105"/>
  <c r="J105"/>
  <c r="BE105"/>
  <c r="BI103"/>
  <c r="F39"/>
  <c i="1" r="BD68"/>
  <c i="13" r="BH103"/>
  <c r="F38"/>
  <c i="1" r="BC68"/>
  <c i="13" r="BG103"/>
  <c r="F37"/>
  <c i="1" r="BB68"/>
  <c i="13" r="BF103"/>
  <c r="J36"/>
  <c i="1" r="AW68"/>
  <c i="13" r="F36"/>
  <c i="1" r="BA68"/>
  <c i="13" r="T103"/>
  <c r="T102"/>
  <c r="T101"/>
  <c r="T100"/>
  <c r="T99"/>
  <c r="R103"/>
  <c r="R102"/>
  <c r="R101"/>
  <c r="R100"/>
  <c r="R99"/>
  <c r="P103"/>
  <c r="P102"/>
  <c r="P101"/>
  <c r="P100"/>
  <c r="P99"/>
  <c i="1" r="AU68"/>
  <c i="13" r="BK103"/>
  <c r="BK102"/>
  <c r="J102"/>
  <c r="BK101"/>
  <c r="J101"/>
  <c r="BK100"/>
  <c r="J100"/>
  <c r="BK99"/>
  <c r="J99"/>
  <c r="J63"/>
  <c r="J32"/>
  <c i="1" r="AG68"/>
  <c i="13" r="J103"/>
  <c r="BE103"/>
  <c r="J35"/>
  <c i="1" r="AV68"/>
  <c i="13" r="F35"/>
  <c i="1" r="AZ68"/>
  <c i="13" r="J66"/>
  <c r="J65"/>
  <c r="J64"/>
  <c r="J95"/>
  <c r="F95"/>
  <c r="F93"/>
  <c r="E91"/>
  <c r="J58"/>
  <c r="F58"/>
  <c r="F56"/>
  <c r="E54"/>
  <c r="J41"/>
  <c r="J26"/>
  <c r="E26"/>
  <c r="J96"/>
  <c r="J59"/>
  <c r="J25"/>
  <c r="J20"/>
  <c r="E20"/>
  <c r="F96"/>
  <c r="F59"/>
  <c r="J19"/>
  <c r="J14"/>
  <c r="J93"/>
  <c r="J56"/>
  <c r="E7"/>
  <c r="E87"/>
  <c r="E50"/>
  <c i="12" r="J39"/>
  <c r="J38"/>
  <c i="1" r="AY67"/>
  <c i="12" r="J37"/>
  <c i="1" r="AX67"/>
  <c i="12" r="BI327"/>
  <c r="BH327"/>
  <c r="BG327"/>
  <c r="BF327"/>
  <c r="T327"/>
  <c r="R327"/>
  <c r="P327"/>
  <c r="BK327"/>
  <c r="J327"/>
  <c r="BE327"/>
  <c r="BI325"/>
  <c r="BH325"/>
  <c r="BG325"/>
  <c r="BF325"/>
  <c r="T325"/>
  <c r="R325"/>
  <c r="P325"/>
  <c r="BK325"/>
  <c r="J325"/>
  <c r="BE325"/>
  <c r="BI323"/>
  <c r="BH323"/>
  <c r="BG323"/>
  <c r="BF323"/>
  <c r="T323"/>
  <c r="R323"/>
  <c r="P323"/>
  <c r="BK323"/>
  <c r="J323"/>
  <c r="BE323"/>
  <c r="BI321"/>
  <c r="BH321"/>
  <c r="BG321"/>
  <c r="BF321"/>
  <c r="T321"/>
  <c r="R321"/>
  <c r="P321"/>
  <c r="BK321"/>
  <c r="J321"/>
  <c r="BE321"/>
  <c r="BI319"/>
  <c r="BH319"/>
  <c r="BG319"/>
  <c r="BF319"/>
  <c r="T319"/>
  <c r="R319"/>
  <c r="P319"/>
  <c r="BK319"/>
  <c r="J319"/>
  <c r="BE319"/>
  <c r="BI317"/>
  <c r="BH317"/>
  <c r="BG317"/>
  <c r="BF317"/>
  <c r="T317"/>
  <c r="R317"/>
  <c r="P317"/>
  <c r="BK317"/>
  <c r="J317"/>
  <c r="BE317"/>
  <c r="BI315"/>
  <c r="BH315"/>
  <c r="BG315"/>
  <c r="BF315"/>
  <c r="T315"/>
  <c r="R315"/>
  <c r="P315"/>
  <c r="BK315"/>
  <c r="J315"/>
  <c r="BE315"/>
  <c r="BI313"/>
  <c r="BH313"/>
  <c r="BG313"/>
  <c r="BF313"/>
  <c r="T313"/>
  <c r="R313"/>
  <c r="P313"/>
  <c r="BK313"/>
  <c r="J313"/>
  <c r="BE313"/>
  <c r="BI311"/>
  <c r="BH311"/>
  <c r="BG311"/>
  <c r="BF311"/>
  <c r="T311"/>
  <c r="R311"/>
  <c r="P311"/>
  <c r="BK311"/>
  <c r="J311"/>
  <c r="BE311"/>
  <c r="BI309"/>
  <c r="BH309"/>
  <c r="BG309"/>
  <c r="BF309"/>
  <c r="T309"/>
  <c r="T308"/>
  <c r="R309"/>
  <c r="R308"/>
  <c r="P309"/>
  <c r="P308"/>
  <c r="BK309"/>
  <c r="BK308"/>
  <c r="J308"/>
  <c r="J309"/>
  <c r="BE309"/>
  <c r="J73"/>
  <c r="BI306"/>
  <c r="BH306"/>
  <c r="BG306"/>
  <c r="BF306"/>
  <c r="T306"/>
  <c r="R306"/>
  <c r="P306"/>
  <c r="BK306"/>
  <c r="J306"/>
  <c r="BE306"/>
  <c r="BI303"/>
  <c r="BH303"/>
  <c r="BG303"/>
  <c r="BF303"/>
  <c r="T303"/>
  <c r="R303"/>
  <c r="P303"/>
  <c r="BK303"/>
  <c r="J303"/>
  <c r="BE303"/>
  <c r="BI301"/>
  <c r="BH301"/>
  <c r="BG301"/>
  <c r="BF301"/>
  <c r="T301"/>
  <c r="R301"/>
  <c r="P301"/>
  <c r="BK301"/>
  <c r="J301"/>
  <c r="BE301"/>
  <c r="BI298"/>
  <c r="BH298"/>
  <c r="BG298"/>
  <c r="BF298"/>
  <c r="T298"/>
  <c r="R298"/>
  <c r="P298"/>
  <c r="BK298"/>
  <c r="J298"/>
  <c r="BE298"/>
  <c r="BI295"/>
  <c r="BH295"/>
  <c r="BG295"/>
  <c r="BF295"/>
  <c r="T295"/>
  <c r="T294"/>
  <c r="R295"/>
  <c r="R294"/>
  <c r="P295"/>
  <c r="P294"/>
  <c r="BK295"/>
  <c r="BK294"/>
  <c r="J294"/>
  <c r="J295"/>
  <c r="BE295"/>
  <c r="J72"/>
  <c r="BI292"/>
  <c r="BH292"/>
  <c r="BG292"/>
  <c r="BF292"/>
  <c r="T292"/>
  <c r="R292"/>
  <c r="P292"/>
  <c r="BK292"/>
  <c r="J292"/>
  <c r="BE292"/>
  <c r="BI290"/>
  <c r="BH290"/>
  <c r="BG290"/>
  <c r="BF290"/>
  <c r="T290"/>
  <c r="R290"/>
  <c r="P290"/>
  <c r="BK290"/>
  <c r="J290"/>
  <c r="BE290"/>
  <c r="BI287"/>
  <c r="BH287"/>
  <c r="BG287"/>
  <c r="BF287"/>
  <c r="T287"/>
  <c r="R287"/>
  <c r="P287"/>
  <c r="BK287"/>
  <c r="J287"/>
  <c r="BE287"/>
  <c r="BI285"/>
  <c r="BH285"/>
  <c r="BG285"/>
  <c r="BF285"/>
  <c r="T285"/>
  <c r="R285"/>
  <c r="P285"/>
  <c r="BK285"/>
  <c r="J285"/>
  <c r="BE285"/>
  <c r="BI283"/>
  <c r="BH283"/>
  <c r="BG283"/>
  <c r="BF283"/>
  <c r="T283"/>
  <c r="R283"/>
  <c r="P283"/>
  <c r="BK283"/>
  <c r="J283"/>
  <c r="BE283"/>
  <c r="BI281"/>
  <c r="BH281"/>
  <c r="BG281"/>
  <c r="BF281"/>
  <c r="T281"/>
  <c r="R281"/>
  <c r="P281"/>
  <c r="BK281"/>
  <c r="J281"/>
  <c r="BE281"/>
  <c r="BI279"/>
  <c r="BH279"/>
  <c r="BG279"/>
  <c r="BF279"/>
  <c r="T279"/>
  <c r="R279"/>
  <c r="P279"/>
  <c r="BK279"/>
  <c r="J279"/>
  <c r="BE279"/>
  <c r="BI277"/>
  <c r="BH277"/>
  <c r="BG277"/>
  <c r="BF277"/>
  <c r="T277"/>
  <c r="R277"/>
  <c r="P277"/>
  <c r="BK277"/>
  <c r="J277"/>
  <c r="BE277"/>
  <c r="BI275"/>
  <c r="BH275"/>
  <c r="BG275"/>
  <c r="BF275"/>
  <c r="T275"/>
  <c r="R275"/>
  <c r="P275"/>
  <c r="BK275"/>
  <c r="J275"/>
  <c r="BE275"/>
  <c r="BI273"/>
  <c r="BH273"/>
  <c r="BG273"/>
  <c r="BF273"/>
  <c r="T273"/>
  <c r="R273"/>
  <c r="P273"/>
  <c r="BK273"/>
  <c r="J273"/>
  <c r="BE273"/>
  <c r="BI271"/>
  <c r="BH271"/>
  <c r="BG271"/>
  <c r="BF271"/>
  <c r="T271"/>
  <c r="R271"/>
  <c r="P271"/>
  <c r="BK271"/>
  <c r="J271"/>
  <c r="BE271"/>
  <c r="BI269"/>
  <c r="BH269"/>
  <c r="BG269"/>
  <c r="BF269"/>
  <c r="T269"/>
  <c r="R269"/>
  <c r="P269"/>
  <c r="BK269"/>
  <c r="J269"/>
  <c r="BE269"/>
  <c r="BI267"/>
  <c r="BH267"/>
  <c r="BG267"/>
  <c r="BF267"/>
  <c r="T267"/>
  <c r="T266"/>
  <c r="R267"/>
  <c r="R266"/>
  <c r="P267"/>
  <c r="P266"/>
  <c r="BK267"/>
  <c r="BK266"/>
  <c r="J266"/>
  <c r="J267"/>
  <c r="BE267"/>
  <c r="J71"/>
  <c r="BI264"/>
  <c r="BH264"/>
  <c r="BG264"/>
  <c r="BF264"/>
  <c r="T264"/>
  <c r="R264"/>
  <c r="P264"/>
  <c r="BK264"/>
  <c r="J264"/>
  <c r="BE264"/>
  <c r="BI262"/>
  <c r="BH262"/>
  <c r="BG262"/>
  <c r="BF262"/>
  <c r="T262"/>
  <c r="R262"/>
  <c r="P262"/>
  <c r="BK262"/>
  <c r="J262"/>
  <c r="BE262"/>
  <c r="BI260"/>
  <c r="BH260"/>
  <c r="BG260"/>
  <c r="BF260"/>
  <c r="T260"/>
  <c r="R260"/>
  <c r="P260"/>
  <c r="BK260"/>
  <c r="J260"/>
  <c r="BE260"/>
  <c r="BI258"/>
  <c r="BH258"/>
  <c r="BG258"/>
  <c r="BF258"/>
  <c r="T258"/>
  <c r="R258"/>
  <c r="P258"/>
  <c r="BK258"/>
  <c r="J258"/>
  <c r="BE258"/>
  <c r="BI256"/>
  <c r="BH256"/>
  <c r="BG256"/>
  <c r="BF256"/>
  <c r="T256"/>
  <c r="R256"/>
  <c r="P256"/>
  <c r="BK256"/>
  <c r="J256"/>
  <c r="BE256"/>
  <c r="BI253"/>
  <c r="BH253"/>
  <c r="BG253"/>
  <c r="BF253"/>
  <c r="T253"/>
  <c r="T252"/>
  <c r="R253"/>
  <c r="R252"/>
  <c r="P253"/>
  <c r="P252"/>
  <c r="BK253"/>
  <c r="BK252"/>
  <c r="J252"/>
  <c r="J253"/>
  <c r="BE253"/>
  <c r="J70"/>
  <c r="BI250"/>
  <c r="BH250"/>
  <c r="BG250"/>
  <c r="BF250"/>
  <c r="T250"/>
  <c r="R250"/>
  <c r="P250"/>
  <c r="BK250"/>
  <c r="J250"/>
  <c r="BE250"/>
  <c r="BI248"/>
  <c r="BH248"/>
  <c r="BG248"/>
  <c r="BF248"/>
  <c r="T248"/>
  <c r="R248"/>
  <c r="P248"/>
  <c r="BK248"/>
  <c r="J248"/>
  <c r="BE248"/>
  <c r="BI246"/>
  <c r="BH246"/>
  <c r="BG246"/>
  <c r="BF246"/>
  <c r="T246"/>
  <c r="R246"/>
  <c r="P246"/>
  <c r="BK246"/>
  <c r="J246"/>
  <c r="BE246"/>
  <c r="BI244"/>
  <c r="BH244"/>
  <c r="BG244"/>
  <c r="BF244"/>
  <c r="T244"/>
  <c r="R244"/>
  <c r="P244"/>
  <c r="BK244"/>
  <c r="J244"/>
  <c r="BE244"/>
  <c r="BI242"/>
  <c r="BH242"/>
  <c r="BG242"/>
  <c r="BF242"/>
  <c r="T242"/>
  <c r="R242"/>
  <c r="P242"/>
  <c r="BK242"/>
  <c r="J242"/>
  <c r="BE242"/>
  <c r="BI240"/>
  <c r="BH240"/>
  <c r="BG240"/>
  <c r="BF240"/>
  <c r="T240"/>
  <c r="R240"/>
  <c r="P240"/>
  <c r="BK240"/>
  <c r="J240"/>
  <c r="BE240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30"/>
  <c r="BH230"/>
  <c r="BG230"/>
  <c r="BF230"/>
  <c r="T230"/>
  <c r="R230"/>
  <c r="P230"/>
  <c r="BK230"/>
  <c r="J230"/>
  <c r="BE230"/>
  <c r="BI228"/>
  <c r="BH228"/>
  <c r="BG228"/>
  <c r="BF228"/>
  <c r="T228"/>
  <c r="R228"/>
  <c r="P228"/>
  <c r="BK228"/>
  <c r="J228"/>
  <c r="BE228"/>
  <c r="BI226"/>
  <c r="BH226"/>
  <c r="BG226"/>
  <c r="BF226"/>
  <c r="T226"/>
  <c r="R226"/>
  <c r="P226"/>
  <c r="BK226"/>
  <c r="J226"/>
  <c r="BE226"/>
  <c r="BI224"/>
  <c r="BH224"/>
  <c r="BG224"/>
  <c r="BF224"/>
  <c r="T224"/>
  <c r="R224"/>
  <c r="P224"/>
  <c r="BK224"/>
  <c r="J224"/>
  <c r="BE224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12"/>
  <c r="BH212"/>
  <c r="BG212"/>
  <c r="BF212"/>
  <c r="T212"/>
  <c r="R212"/>
  <c r="P212"/>
  <c r="BK212"/>
  <c r="J212"/>
  <c r="BE212"/>
  <c r="BI209"/>
  <c r="BH209"/>
  <c r="BG209"/>
  <c r="BF209"/>
  <c r="T209"/>
  <c r="R209"/>
  <c r="P209"/>
  <c r="BK209"/>
  <c r="J209"/>
  <c r="BE209"/>
  <c r="BI207"/>
  <c r="BH207"/>
  <c r="BG207"/>
  <c r="BF207"/>
  <c r="T207"/>
  <c r="R207"/>
  <c r="P207"/>
  <c r="BK207"/>
  <c r="J207"/>
  <c r="BE207"/>
  <c r="BI204"/>
  <c r="BH204"/>
  <c r="BG204"/>
  <c r="BF204"/>
  <c r="T204"/>
  <c r="R204"/>
  <c r="P204"/>
  <c r="BK204"/>
  <c r="J204"/>
  <c r="BE204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3"/>
  <c r="BH183"/>
  <c r="BG183"/>
  <c r="BF183"/>
  <c r="T183"/>
  <c r="T182"/>
  <c r="R183"/>
  <c r="R182"/>
  <c r="P183"/>
  <c r="P182"/>
  <c r="BK183"/>
  <c r="BK182"/>
  <c r="J182"/>
  <c r="J183"/>
  <c r="BE183"/>
  <c r="J69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59"/>
  <c r="BH159"/>
  <c r="BG159"/>
  <c r="BF159"/>
  <c r="T159"/>
  <c r="R159"/>
  <c r="P159"/>
  <c r="BK159"/>
  <c r="J159"/>
  <c r="BE159"/>
  <c r="BI156"/>
  <c r="BH156"/>
  <c r="BG156"/>
  <c r="BF156"/>
  <c r="T156"/>
  <c r="T155"/>
  <c r="R156"/>
  <c r="R155"/>
  <c r="P156"/>
  <c r="P155"/>
  <c r="BK156"/>
  <c r="BK155"/>
  <c r="J155"/>
  <c r="J156"/>
  <c r="BE156"/>
  <c r="J68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T130"/>
  <c r="R131"/>
  <c r="R130"/>
  <c r="P131"/>
  <c r="P130"/>
  <c r="BK131"/>
  <c r="BK130"/>
  <c r="J130"/>
  <c r="J131"/>
  <c r="BE131"/>
  <c r="J67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2"/>
  <c r="BH122"/>
  <c r="BG122"/>
  <c r="BF122"/>
  <c r="T122"/>
  <c r="T121"/>
  <c r="R122"/>
  <c r="R121"/>
  <c r="P122"/>
  <c r="P121"/>
  <c r="BK122"/>
  <c r="BK121"/>
  <c r="J121"/>
  <c r="J122"/>
  <c r="BE122"/>
  <c r="J66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8"/>
  <c r="F39"/>
  <c i="1" r="BD67"/>
  <c i="12" r="BH98"/>
  <c r="F38"/>
  <c i="1" r="BC67"/>
  <c i="12" r="BG98"/>
  <c r="F37"/>
  <c i="1" r="BB67"/>
  <c i="12" r="BF98"/>
  <c r="J36"/>
  <c i="1" r="AW67"/>
  <c i="12" r="F36"/>
  <c i="1" r="BA67"/>
  <c i="12" r="T98"/>
  <c r="T97"/>
  <c r="T96"/>
  <c r="T95"/>
  <c r="R98"/>
  <c r="R97"/>
  <c r="R96"/>
  <c r="R95"/>
  <c r="P98"/>
  <c r="P97"/>
  <c r="P96"/>
  <c r="P95"/>
  <c i="1" r="AU67"/>
  <c i="12" r="BK98"/>
  <c r="BK97"/>
  <c r="J97"/>
  <c r="BK96"/>
  <c r="J96"/>
  <c r="BK95"/>
  <c r="J95"/>
  <c r="J63"/>
  <c r="J32"/>
  <c i="1" r="AG67"/>
  <c i="12" r="J98"/>
  <c r="BE98"/>
  <c r="J35"/>
  <c i="1" r="AV67"/>
  <c i="12" r="F35"/>
  <c i="1" r="AZ67"/>
  <c i="12" r="J65"/>
  <c r="J64"/>
  <c r="F89"/>
  <c r="E87"/>
  <c r="F56"/>
  <c r="E54"/>
  <c r="J41"/>
  <c r="J26"/>
  <c r="E26"/>
  <c r="J92"/>
  <c r="J59"/>
  <c r="J25"/>
  <c r="J23"/>
  <c r="E23"/>
  <c r="J91"/>
  <c r="J58"/>
  <c r="J22"/>
  <c r="J20"/>
  <c r="E20"/>
  <c r="F92"/>
  <c r="F59"/>
  <c r="J19"/>
  <c r="J17"/>
  <c r="E17"/>
  <c r="F91"/>
  <c r="F58"/>
  <c r="J16"/>
  <c r="J14"/>
  <c r="J89"/>
  <c r="J56"/>
  <c r="E7"/>
  <c r="E83"/>
  <c r="E50"/>
  <c i="11" r="J39"/>
  <c r="J38"/>
  <c i="1" r="AY66"/>
  <c i="11" r="J37"/>
  <c i="1" r="AX66"/>
  <c i="11" r="BI230"/>
  <c r="BH230"/>
  <c r="BG230"/>
  <c r="BF230"/>
  <c r="T230"/>
  <c r="T229"/>
  <c r="R230"/>
  <c r="R229"/>
  <c r="P230"/>
  <c r="P229"/>
  <c r="BK230"/>
  <c r="BK229"/>
  <c r="J229"/>
  <c r="J230"/>
  <c r="BE230"/>
  <c r="J69"/>
  <c r="BI225"/>
  <c r="BH225"/>
  <c r="BG225"/>
  <c r="BF225"/>
  <c r="T225"/>
  <c r="R225"/>
  <c r="P225"/>
  <c r="BK225"/>
  <c r="J225"/>
  <c r="BE225"/>
  <c r="BI223"/>
  <c r="BH223"/>
  <c r="BG223"/>
  <c r="BF223"/>
  <c r="T223"/>
  <c r="R223"/>
  <c r="P223"/>
  <c r="BK223"/>
  <c r="J223"/>
  <c r="BE223"/>
  <c r="BI219"/>
  <c r="BH219"/>
  <c r="BG219"/>
  <c r="BF219"/>
  <c r="T219"/>
  <c r="R219"/>
  <c r="P219"/>
  <c r="BK219"/>
  <c r="J219"/>
  <c r="BE219"/>
  <c r="BI217"/>
  <c r="BH217"/>
  <c r="BG217"/>
  <c r="BF217"/>
  <c r="T217"/>
  <c r="R217"/>
  <c r="P217"/>
  <c r="BK217"/>
  <c r="J217"/>
  <c r="BE217"/>
  <c r="BI213"/>
  <c r="BH213"/>
  <c r="BG213"/>
  <c r="BF213"/>
  <c r="T213"/>
  <c r="R213"/>
  <c r="P213"/>
  <c r="BK213"/>
  <c r="J213"/>
  <c r="BE213"/>
  <c r="BI211"/>
  <c r="BH211"/>
  <c r="BG211"/>
  <c r="BF211"/>
  <c r="T211"/>
  <c r="R211"/>
  <c r="P211"/>
  <c r="BK211"/>
  <c r="J211"/>
  <c r="BE211"/>
  <c r="BI207"/>
  <c r="BH207"/>
  <c r="BG207"/>
  <c r="BF207"/>
  <c r="T207"/>
  <c r="R207"/>
  <c r="P207"/>
  <c r="BK207"/>
  <c r="J207"/>
  <c r="BE207"/>
  <c r="BI205"/>
  <c r="BH205"/>
  <c r="BG205"/>
  <c r="BF205"/>
  <c r="T205"/>
  <c r="R205"/>
  <c r="P205"/>
  <c r="BK205"/>
  <c r="J205"/>
  <c r="BE205"/>
  <c r="BI201"/>
  <c r="BH201"/>
  <c r="BG201"/>
  <c r="BF201"/>
  <c r="T201"/>
  <c r="T200"/>
  <c r="R201"/>
  <c r="R200"/>
  <c r="P201"/>
  <c r="P200"/>
  <c r="BK201"/>
  <c r="BK200"/>
  <c r="J200"/>
  <c r="J201"/>
  <c r="BE201"/>
  <c r="J68"/>
  <c r="BI198"/>
  <c r="BH198"/>
  <c r="BG198"/>
  <c r="BF198"/>
  <c r="T198"/>
  <c r="R198"/>
  <c r="P198"/>
  <c r="BK198"/>
  <c r="J198"/>
  <c r="BE198"/>
  <c r="BI194"/>
  <c r="BH194"/>
  <c r="BG194"/>
  <c r="BF194"/>
  <c r="T194"/>
  <c r="R194"/>
  <c r="P194"/>
  <c r="BK194"/>
  <c r="J194"/>
  <c r="BE194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1"/>
  <c r="BH161"/>
  <c r="BG161"/>
  <c r="BF161"/>
  <c r="T161"/>
  <c r="T160"/>
  <c r="R161"/>
  <c r="R160"/>
  <c r="P161"/>
  <c r="P160"/>
  <c r="BK161"/>
  <c r="BK160"/>
  <c r="J160"/>
  <c r="J161"/>
  <c r="BE161"/>
  <c r="J67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0"/>
  <c r="BH120"/>
  <c r="BG120"/>
  <c r="BF120"/>
  <c r="T120"/>
  <c r="T119"/>
  <c r="R120"/>
  <c r="R119"/>
  <c r="P120"/>
  <c r="P119"/>
  <c r="BK120"/>
  <c r="BK119"/>
  <c r="J119"/>
  <c r="J120"/>
  <c r="BE120"/>
  <c r="J66"/>
  <c r="BI114"/>
  <c r="BH114"/>
  <c r="BG114"/>
  <c r="BF114"/>
  <c r="T114"/>
  <c r="R114"/>
  <c r="P114"/>
  <c r="BK114"/>
  <c r="J114"/>
  <c r="BE114"/>
  <c r="BI109"/>
  <c r="BH109"/>
  <c r="BG109"/>
  <c r="BF109"/>
  <c r="T109"/>
  <c r="R109"/>
  <c r="P109"/>
  <c r="BK109"/>
  <c r="J109"/>
  <c r="BE109"/>
  <c r="BI104"/>
  <c r="BH104"/>
  <c r="BG104"/>
  <c r="BF104"/>
  <c r="T104"/>
  <c r="R104"/>
  <c r="P104"/>
  <c r="BK104"/>
  <c r="J104"/>
  <c r="BE104"/>
  <c r="BI99"/>
  <c r="BH99"/>
  <c r="BG99"/>
  <c r="BF99"/>
  <c r="T99"/>
  <c r="R99"/>
  <c r="P99"/>
  <c r="BK99"/>
  <c r="J99"/>
  <c r="BE99"/>
  <c r="BI94"/>
  <c r="F39"/>
  <c i="1" r="BD66"/>
  <c i="11" r="BH94"/>
  <c r="F38"/>
  <c i="1" r="BC66"/>
  <c i="11" r="BG94"/>
  <c r="F37"/>
  <c i="1" r="BB66"/>
  <c i="11" r="BF94"/>
  <c r="J36"/>
  <c i="1" r="AW66"/>
  <c i="11" r="F36"/>
  <c i="1" r="BA66"/>
  <c i="11" r="T94"/>
  <c r="T93"/>
  <c r="T92"/>
  <c r="T91"/>
  <c r="R94"/>
  <c r="R93"/>
  <c r="R92"/>
  <c r="R91"/>
  <c r="P94"/>
  <c r="P93"/>
  <c r="P92"/>
  <c r="P91"/>
  <c i="1" r="AU66"/>
  <c i="11" r="BK94"/>
  <c r="BK93"/>
  <c r="J93"/>
  <c r="BK92"/>
  <c r="J92"/>
  <c r="BK91"/>
  <c r="J91"/>
  <c r="J63"/>
  <c r="J32"/>
  <c i="1" r="AG66"/>
  <c i="11" r="J94"/>
  <c r="BE94"/>
  <c r="J35"/>
  <c i="1" r="AV66"/>
  <c i="11" r="F35"/>
  <c i="1" r="AZ66"/>
  <c i="11" r="J65"/>
  <c r="J64"/>
  <c r="J87"/>
  <c r="F87"/>
  <c r="F85"/>
  <c r="E83"/>
  <c r="J58"/>
  <c r="F58"/>
  <c r="F56"/>
  <c r="E54"/>
  <c r="J41"/>
  <c r="J26"/>
  <c r="E26"/>
  <c r="J88"/>
  <c r="J59"/>
  <c r="J25"/>
  <c r="J20"/>
  <c r="E20"/>
  <c r="F88"/>
  <c r="F59"/>
  <c r="J19"/>
  <c r="J14"/>
  <c r="J85"/>
  <c r="J56"/>
  <c r="E7"/>
  <c r="E79"/>
  <c r="E50"/>
  <c i="10" r="J41"/>
  <c r="J40"/>
  <c i="1" r="AY65"/>
  <c i="10" r="J39"/>
  <c i="1" r="AX65"/>
  <c i="10" r="BI238"/>
  <c r="BH238"/>
  <c r="BG238"/>
  <c r="BF238"/>
  <c r="T238"/>
  <c r="T237"/>
  <c r="R238"/>
  <c r="R237"/>
  <c r="P238"/>
  <c r="P237"/>
  <c r="BK238"/>
  <c r="BK237"/>
  <c r="J237"/>
  <c r="J238"/>
  <c r="BE238"/>
  <c r="J73"/>
  <c r="BI233"/>
  <c r="BH233"/>
  <c r="BG233"/>
  <c r="BF233"/>
  <c r="T233"/>
  <c r="R233"/>
  <c r="P233"/>
  <c r="BK233"/>
  <c r="J233"/>
  <c r="BE233"/>
  <c r="BI229"/>
  <c r="BH229"/>
  <c r="BG229"/>
  <c r="BF229"/>
  <c r="T229"/>
  <c r="R229"/>
  <c r="P229"/>
  <c r="BK229"/>
  <c r="J229"/>
  <c r="BE229"/>
  <c r="BI225"/>
  <c r="BH225"/>
  <c r="BG225"/>
  <c r="BF225"/>
  <c r="T225"/>
  <c r="R225"/>
  <c r="P225"/>
  <c r="BK225"/>
  <c r="J225"/>
  <c r="BE225"/>
  <c r="BI223"/>
  <c r="BH223"/>
  <c r="BG223"/>
  <c r="BF223"/>
  <c r="T223"/>
  <c r="R223"/>
  <c r="P223"/>
  <c r="BK223"/>
  <c r="J223"/>
  <c r="BE223"/>
  <c r="BI221"/>
  <c r="BH221"/>
  <c r="BG221"/>
  <c r="BF221"/>
  <c r="T221"/>
  <c r="R221"/>
  <c r="P221"/>
  <c r="BK221"/>
  <c r="J221"/>
  <c r="BE221"/>
  <c r="BI219"/>
  <c r="BH219"/>
  <c r="BG219"/>
  <c r="BF219"/>
  <c r="T219"/>
  <c r="R219"/>
  <c r="P219"/>
  <c r="BK219"/>
  <c r="J219"/>
  <c r="BE219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12"/>
  <c r="BH212"/>
  <c r="BG212"/>
  <c r="BF212"/>
  <c r="T212"/>
  <c r="R212"/>
  <c r="P212"/>
  <c r="BK212"/>
  <c r="J212"/>
  <c r="BE212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4"/>
  <c r="BH204"/>
  <c r="BG204"/>
  <c r="BF204"/>
  <c r="T204"/>
  <c r="R204"/>
  <c r="P204"/>
  <c r="BK204"/>
  <c r="J204"/>
  <c r="BE204"/>
  <c r="BI201"/>
  <c r="BH201"/>
  <c r="BG201"/>
  <c r="BF201"/>
  <c r="T201"/>
  <c r="R201"/>
  <c r="P201"/>
  <c r="BK201"/>
  <c r="J201"/>
  <c r="BE201"/>
  <c r="BI197"/>
  <c r="BH197"/>
  <c r="BG197"/>
  <c r="BF197"/>
  <c r="T197"/>
  <c r="T196"/>
  <c r="R197"/>
  <c r="R196"/>
  <c r="P197"/>
  <c r="P196"/>
  <c r="BK197"/>
  <c r="BK196"/>
  <c r="J196"/>
  <c r="J197"/>
  <c r="BE197"/>
  <c r="J72"/>
  <c r="BI192"/>
  <c r="BH192"/>
  <c r="BG192"/>
  <c r="BF192"/>
  <c r="T192"/>
  <c r="R192"/>
  <c r="P192"/>
  <c r="BK192"/>
  <c r="J192"/>
  <c r="BE192"/>
  <c r="BI188"/>
  <c r="BH188"/>
  <c r="BG188"/>
  <c r="BF188"/>
  <c r="T188"/>
  <c r="R188"/>
  <c r="P188"/>
  <c r="BK188"/>
  <c r="J188"/>
  <c r="BE188"/>
  <c r="BI184"/>
  <c r="BH184"/>
  <c r="BG184"/>
  <c r="BF184"/>
  <c r="T184"/>
  <c r="T183"/>
  <c r="R184"/>
  <c r="R183"/>
  <c r="P184"/>
  <c r="P183"/>
  <c r="BK184"/>
  <c r="BK183"/>
  <c r="J183"/>
  <c r="J184"/>
  <c r="BE184"/>
  <c r="J71"/>
  <c r="BI179"/>
  <c r="BH179"/>
  <c r="BG179"/>
  <c r="BF179"/>
  <c r="T179"/>
  <c r="T178"/>
  <c r="R179"/>
  <c r="R178"/>
  <c r="P179"/>
  <c r="P178"/>
  <c r="BK179"/>
  <c r="BK178"/>
  <c r="J178"/>
  <c r="J179"/>
  <c r="BE179"/>
  <c r="J70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69"/>
  <c r="BH169"/>
  <c r="BG169"/>
  <c r="BF169"/>
  <c r="T169"/>
  <c r="R169"/>
  <c r="P169"/>
  <c r="BK169"/>
  <c r="J169"/>
  <c r="BE169"/>
  <c r="BI165"/>
  <c r="BH165"/>
  <c r="BG165"/>
  <c r="BF165"/>
  <c r="T165"/>
  <c r="R165"/>
  <c r="P165"/>
  <c r="BK165"/>
  <c r="J165"/>
  <c r="BE165"/>
  <c r="BI154"/>
  <c r="BH154"/>
  <c r="BG154"/>
  <c r="BF154"/>
  <c r="T154"/>
  <c r="R154"/>
  <c r="P154"/>
  <c r="BK154"/>
  <c r="J154"/>
  <c r="BE154"/>
  <c r="BI151"/>
  <c r="BH151"/>
  <c r="BG151"/>
  <c r="BF151"/>
  <c r="T151"/>
  <c r="R151"/>
  <c r="P151"/>
  <c r="BK151"/>
  <c r="J151"/>
  <c r="BE151"/>
  <c r="BI144"/>
  <c r="BH144"/>
  <c r="BG144"/>
  <c r="BF144"/>
  <c r="T144"/>
  <c r="R144"/>
  <c r="P144"/>
  <c r="BK144"/>
  <c r="J144"/>
  <c r="BE144"/>
  <c r="BI140"/>
  <c r="BH140"/>
  <c r="BG140"/>
  <c r="BF140"/>
  <c r="T140"/>
  <c r="R140"/>
  <c r="P140"/>
  <c r="BK140"/>
  <c r="J140"/>
  <c r="BE140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27"/>
  <c r="BH127"/>
  <c r="BG127"/>
  <c r="BF127"/>
  <c r="T127"/>
  <c r="R127"/>
  <c r="P127"/>
  <c r="BK127"/>
  <c r="J127"/>
  <c r="BE127"/>
  <c r="BI120"/>
  <c r="BH120"/>
  <c r="BG120"/>
  <c r="BF120"/>
  <c r="T120"/>
  <c r="R120"/>
  <c r="P120"/>
  <c r="BK120"/>
  <c r="J120"/>
  <c r="BE120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1"/>
  <c r="BH111"/>
  <c r="BG111"/>
  <c r="BF111"/>
  <c r="T111"/>
  <c r="R111"/>
  <c r="P111"/>
  <c r="BK111"/>
  <c r="J111"/>
  <c r="BE111"/>
  <c r="BI108"/>
  <c r="BH108"/>
  <c r="BG108"/>
  <c r="BF108"/>
  <c r="T108"/>
  <c r="R108"/>
  <c r="P108"/>
  <c r="BK108"/>
  <c r="J108"/>
  <c r="BE108"/>
  <c r="BI104"/>
  <c r="BH104"/>
  <c r="BG104"/>
  <c r="BF104"/>
  <c r="T104"/>
  <c r="R104"/>
  <c r="P104"/>
  <c r="BK104"/>
  <c r="J104"/>
  <c r="BE104"/>
  <c r="BI100"/>
  <c r="F41"/>
  <c i="1" r="BD65"/>
  <c i="10" r="BH100"/>
  <c r="F40"/>
  <c i="1" r="BC65"/>
  <c i="10" r="BG100"/>
  <c r="F39"/>
  <c i="1" r="BB65"/>
  <c i="10" r="BF100"/>
  <c r="J38"/>
  <c i="1" r="AW65"/>
  <c i="10" r="F38"/>
  <c i="1" r="BA65"/>
  <c i="10" r="T100"/>
  <c r="T99"/>
  <c r="T98"/>
  <c r="T97"/>
  <c r="R100"/>
  <c r="R99"/>
  <c r="R98"/>
  <c r="R97"/>
  <c r="P100"/>
  <c r="P99"/>
  <c r="P98"/>
  <c r="P97"/>
  <c i="1" r="AU65"/>
  <c i="10" r="BK100"/>
  <c r="BK99"/>
  <c r="J99"/>
  <c r="BK98"/>
  <c r="J98"/>
  <c r="BK97"/>
  <c r="J97"/>
  <c r="J67"/>
  <c r="J34"/>
  <c i="1" r="AG65"/>
  <c i="10" r="J100"/>
  <c r="BE100"/>
  <c r="J37"/>
  <c i="1" r="AV65"/>
  <c i="10" r="F37"/>
  <c i="1" r="AZ65"/>
  <c i="10" r="J69"/>
  <c r="J68"/>
  <c r="J93"/>
  <c r="F93"/>
  <c r="F91"/>
  <c r="E89"/>
  <c r="J62"/>
  <c r="F62"/>
  <c r="F60"/>
  <c r="E58"/>
  <c r="J43"/>
  <c r="J28"/>
  <c r="E28"/>
  <c r="J94"/>
  <c r="J63"/>
  <c r="J27"/>
  <c r="J22"/>
  <c r="E22"/>
  <c r="F94"/>
  <c r="F63"/>
  <c r="J21"/>
  <c r="J16"/>
  <c r="J91"/>
  <c r="J60"/>
  <c r="E7"/>
  <c r="E83"/>
  <c r="E52"/>
  <c i="9" r="J41"/>
  <c r="J40"/>
  <c i="1" r="AY64"/>
  <c i="9" r="J39"/>
  <c i="1" r="AX64"/>
  <c i="9" r="BI331"/>
  <c r="BH331"/>
  <c r="BG331"/>
  <c r="BF331"/>
  <c r="T331"/>
  <c r="R331"/>
  <c r="P331"/>
  <c r="BK331"/>
  <c r="J331"/>
  <c r="BE331"/>
  <c r="BI327"/>
  <c r="BH327"/>
  <c r="BG327"/>
  <c r="BF327"/>
  <c r="T327"/>
  <c r="R327"/>
  <c r="P327"/>
  <c r="BK327"/>
  <c r="J327"/>
  <c r="BE327"/>
  <c r="BI323"/>
  <c r="BH323"/>
  <c r="BG323"/>
  <c r="BF323"/>
  <c r="T323"/>
  <c r="R323"/>
  <c r="P323"/>
  <c r="BK323"/>
  <c r="J323"/>
  <c r="BE323"/>
  <c r="BI319"/>
  <c r="BH319"/>
  <c r="BG319"/>
  <c r="BF319"/>
  <c r="T319"/>
  <c r="R319"/>
  <c r="P319"/>
  <c r="BK319"/>
  <c r="J319"/>
  <c r="BE319"/>
  <c r="BI315"/>
  <c r="BH315"/>
  <c r="BG315"/>
  <c r="BF315"/>
  <c r="T315"/>
  <c r="T314"/>
  <c r="R315"/>
  <c r="R314"/>
  <c r="P315"/>
  <c r="P314"/>
  <c r="BK315"/>
  <c r="BK314"/>
  <c r="J314"/>
  <c r="J315"/>
  <c r="BE315"/>
  <c r="J79"/>
  <c r="BI312"/>
  <c r="BH312"/>
  <c r="BG312"/>
  <c r="BF312"/>
  <c r="T312"/>
  <c r="R312"/>
  <c r="P312"/>
  <c r="BK312"/>
  <c r="J312"/>
  <c r="BE312"/>
  <c r="BI308"/>
  <c r="BH308"/>
  <c r="BG308"/>
  <c r="BF308"/>
  <c r="T308"/>
  <c r="T307"/>
  <c r="T306"/>
  <c r="R308"/>
  <c r="R307"/>
  <c r="R306"/>
  <c r="P308"/>
  <c r="P307"/>
  <c r="P306"/>
  <c r="BK308"/>
  <c r="BK307"/>
  <c r="J307"/>
  <c r="BK306"/>
  <c r="J306"/>
  <c r="J308"/>
  <c r="BE308"/>
  <c r="J78"/>
  <c r="J77"/>
  <c r="BI304"/>
  <c r="BH304"/>
  <c r="BG304"/>
  <c r="BF304"/>
  <c r="T304"/>
  <c r="T303"/>
  <c r="R304"/>
  <c r="R303"/>
  <c r="P304"/>
  <c r="P303"/>
  <c r="BK304"/>
  <c r="BK303"/>
  <c r="J303"/>
  <c r="J304"/>
  <c r="BE304"/>
  <c r="J76"/>
  <c r="BI301"/>
  <c r="BH301"/>
  <c r="BG301"/>
  <c r="BF301"/>
  <c r="T301"/>
  <c r="R301"/>
  <c r="P301"/>
  <c r="BK301"/>
  <c r="J301"/>
  <c r="BE301"/>
  <c r="BI299"/>
  <c r="BH299"/>
  <c r="BG299"/>
  <c r="BF299"/>
  <c r="T299"/>
  <c r="R299"/>
  <c r="P299"/>
  <c r="BK299"/>
  <c r="J299"/>
  <c r="BE299"/>
  <c r="BI295"/>
  <c r="BH295"/>
  <c r="BG295"/>
  <c r="BF295"/>
  <c r="T295"/>
  <c r="T294"/>
  <c r="R295"/>
  <c r="R294"/>
  <c r="P295"/>
  <c r="P294"/>
  <c r="BK295"/>
  <c r="BK294"/>
  <c r="J294"/>
  <c r="J295"/>
  <c r="BE295"/>
  <c r="J75"/>
  <c r="BI289"/>
  <c r="BH289"/>
  <c r="BG289"/>
  <c r="BF289"/>
  <c r="T289"/>
  <c r="R289"/>
  <c r="P289"/>
  <c r="BK289"/>
  <c r="J289"/>
  <c r="BE289"/>
  <c r="BI285"/>
  <c r="BH285"/>
  <c r="BG285"/>
  <c r="BF285"/>
  <c r="T285"/>
  <c r="R285"/>
  <c r="P285"/>
  <c r="BK285"/>
  <c r="J285"/>
  <c r="BE285"/>
  <c r="BI281"/>
  <c r="BH281"/>
  <c r="BG281"/>
  <c r="BF281"/>
  <c r="T281"/>
  <c r="R281"/>
  <c r="P281"/>
  <c r="BK281"/>
  <c r="J281"/>
  <c r="BE281"/>
  <c r="BI277"/>
  <c r="BH277"/>
  <c r="BG277"/>
  <c r="BF277"/>
  <c r="T277"/>
  <c r="R277"/>
  <c r="P277"/>
  <c r="BK277"/>
  <c r="J277"/>
  <c r="BE277"/>
  <c r="BI273"/>
  <c r="BH273"/>
  <c r="BG273"/>
  <c r="BF273"/>
  <c r="T273"/>
  <c r="R273"/>
  <c r="P273"/>
  <c r="BK273"/>
  <c r="J273"/>
  <c r="BE273"/>
  <c r="BI268"/>
  <c r="BH268"/>
  <c r="BG268"/>
  <c r="BF268"/>
  <c r="T268"/>
  <c r="R268"/>
  <c r="P268"/>
  <c r="BK268"/>
  <c r="J268"/>
  <c r="BE268"/>
  <c r="BI264"/>
  <c r="BH264"/>
  <c r="BG264"/>
  <c r="BF264"/>
  <c r="T264"/>
  <c r="R264"/>
  <c r="P264"/>
  <c r="BK264"/>
  <c r="J264"/>
  <c r="BE264"/>
  <c r="BI260"/>
  <c r="BH260"/>
  <c r="BG260"/>
  <c r="BF260"/>
  <c r="T260"/>
  <c r="T259"/>
  <c r="R260"/>
  <c r="R259"/>
  <c r="P260"/>
  <c r="P259"/>
  <c r="BK260"/>
  <c r="BK259"/>
  <c r="J259"/>
  <c r="J260"/>
  <c r="BE260"/>
  <c r="J74"/>
  <c r="BI255"/>
  <c r="BH255"/>
  <c r="BG255"/>
  <c r="BF255"/>
  <c r="T255"/>
  <c r="T254"/>
  <c r="R255"/>
  <c r="R254"/>
  <c r="P255"/>
  <c r="P254"/>
  <c r="BK255"/>
  <c r="BK254"/>
  <c r="J254"/>
  <c r="J255"/>
  <c r="BE255"/>
  <c r="J73"/>
  <c r="BI252"/>
  <c r="BH252"/>
  <c r="BG252"/>
  <c r="BF252"/>
  <c r="T252"/>
  <c r="R252"/>
  <c r="P252"/>
  <c r="BK252"/>
  <c r="J252"/>
  <c r="BE252"/>
  <c r="BI248"/>
  <c r="BH248"/>
  <c r="BG248"/>
  <c r="BF248"/>
  <c r="T248"/>
  <c r="T247"/>
  <c r="R248"/>
  <c r="R247"/>
  <c r="P248"/>
  <c r="P247"/>
  <c r="BK248"/>
  <c r="BK247"/>
  <c r="J247"/>
  <c r="J248"/>
  <c r="BE248"/>
  <c r="J72"/>
  <c r="BI243"/>
  <c r="BH243"/>
  <c r="BG243"/>
  <c r="BF243"/>
  <c r="T243"/>
  <c r="R243"/>
  <c r="P243"/>
  <c r="BK243"/>
  <c r="J243"/>
  <c r="BE243"/>
  <c r="BI241"/>
  <c r="BH241"/>
  <c r="BG241"/>
  <c r="BF241"/>
  <c r="T241"/>
  <c r="R241"/>
  <c r="P241"/>
  <c r="BK241"/>
  <c r="J241"/>
  <c r="BE241"/>
  <c r="BI233"/>
  <c r="BH233"/>
  <c r="BG233"/>
  <c r="BF233"/>
  <c r="T233"/>
  <c r="R233"/>
  <c r="P233"/>
  <c r="BK233"/>
  <c r="J233"/>
  <c r="BE233"/>
  <c r="BI226"/>
  <c r="BH226"/>
  <c r="BG226"/>
  <c r="BF226"/>
  <c r="T226"/>
  <c r="T225"/>
  <c r="R226"/>
  <c r="R225"/>
  <c r="P226"/>
  <c r="P225"/>
  <c r="BK226"/>
  <c r="BK225"/>
  <c r="J225"/>
  <c r="J226"/>
  <c r="BE226"/>
  <c r="J71"/>
  <c r="BI222"/>
  <c r="BH222"/>
  <c r="BG222"/>
  <c r="BF222"/>
  <c r="T222"/>
  <c r="R222"/>
  <c r="P222"/>
  <c r="BK222"/>
  <c r="J222"/>
  <c r="BE222"/>
  <c r="BI219"/>
  <c r="BH219"/>
  <c r="BG219"/>
  <c r="BF219"/>
  <c r="T219"/>
  <c r="R219"/>
  <c r="P219"/>
  <c r="BK219"/>
  <c r="J219"/>
  <c r="BE219"/>
  <c r="BI215"/>
  <c r="BH215"/>
  <c r="BG215"/>
  <c r="BF215"/>
  <c r="T215"/>
  <c r="R215"/>
  <c r="P215"/>
  <c r="BK215"/>
  <c r="J215"/>
  <c r="BE215"/>
  <c r="BI211"/>
  <c r="BH211"/>
  <c r="BG211"/>
  <c r="BF211"/>
  <c r="T211"/>
  <c r="R211"/>
  <c r="P211"/>
  <c r="BK211"/>
  <c r="J211"/>
  <c r="BE211"/>
  <c r="BI207"/>
  <c r="BH207"/>
  <c r="BG207"/>
  <c r="BF207"/>
  <c r="T207"/>
  <c r="R207"/>
  <c r="P207"/>
  <c r="BK207"/>
  <c r="J207"/>
  <c r="BE207"/>
  <c r="BI203"/>
  <c r="BH203"/>
  <c r="BG203"/>
  <c r="BF203"/>
  <c r="T203"/>
  <c r="R203"/>
  <c r="P203"/>
  <c r="BK203"/>
  <c r="J203"/>
  <c r="BE203"/>
  <c r="BI199"/>
  <c r="BH199"/>
  <c r="BG199"/>
  <c r="BF199"/>
  <c r="T199"/>
  <c r="R199"/>
  <c r="P199"/>
  <c r="BK199"/>
  <c r="J199"/>
  <c r="BE199"/>
  <c r="BI195"/>
  <c r="BH195"/>
  <c r="BG195"/>
  <c r="BF195"/>
  <c r="T195"/>
  <c r="T194"/>
  <c r="R195"/>
  <c r="R194"/>
  <c r="P195"/>
  <c r="P194"/>
  <c r="BK195"/>
  <c r="BK194"/>
  <c r="J194"/>
  <c r="J195"/>
  <c r="BE195"/>
  <c r="J70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2"/>
  <c r="BH182"/>
  <c r="BG182"/>
  <c r="BF182"/>
  <c r="T182"/>
  <c r="R182"/>
  <c r="P182"/>
  <c r="BK182"/>
  <c r="J182"/>
  <c r="BE182"/>
  <c r="BI171"/>
  <c r="BH171"/>
  <c r="BG171"/>
  <c r="BF171"/>
  <c r="T171"/>
  <c r="R171"/>
  <c r="P171"/>
  <c r="BK171"/>
  <c r="J171"/>
  <c r="BE171"/>
  <c r="BI168"/>
  <c r="BH168"/>
  <c r="BG168"/>
  <c r="BF168"/>
  <c r="T168"/>
  <c r="R168"/>
  <c r="P168"/>
  <c r="BK168"/>
  <c r="J168"/>
  <c r="BE168"/>
  <c r="BI161"/>
  <c r="BH161"/>
  <c r="BG161"/>
  <c r="BF161"/>
  <c r="T161"/>
  <c r="R161"/>
  <c r="P161"/>
  <c r="BK161"/>
  <c r="J161"/>
  <c r="BE161"/>
  <c r="BI154"/>
  <c r="BH154"/>
  <c r="BG154"/>
  <c r="BF154"/>
  <c r="T154"/>
  <c r="R154"/>
  <c r="P154"/>
  <c r="BK154"/>
  <c r="J154"/>
  <c r="BE154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1"/>
  <c r="BH141"/>
  <c r="BG141"/>
  <c r="BF141"/>
  <c r="T141"/>
  <c r="R141"/>
  <c r="P141"/>
  <c r="BK141"/>
  <c r="J141"/>
  <c r="BE141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28"/>
  <c r="BH128"/>
  <c r="BG128"/>
  <c r="BF128"/>
  <c r="T128"/>
  <c r="R128"/>
  <c r="P128"/>
  <c r="BK128"/>
  <c r="J128"/>
  <c r="BE128"/>
  <c r="BI125"/>
  <c r="BH125"/>
  <c r="BG125"/>
  <c r="BF125"/>
  <c r="T125"/>
  <c r="R125"/>
  <c r="P125"/>
  <c r="BK125"/>
  <c r="J125"/>
  <c r="BE125"/>
  <c r="BI119"/>
  <c r="BH119"/>
  <c r="BG119"/>
  <c r="BF119"/>
  <c r="T119"/>
  <c r="R119"/>
  <c r="P119"/>
  <c r="BK119"/>
  <c r="J119"/>
  <c r="BE119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0"/>
  <c r="BH110"/>
  <c r="BG110"/>
  <c r="BF110"/>
  <c r="T110"/>
  <c r="R110"/>
  <c r="P110"/>
  <c r="BK110"/>
  <c r="J110"/>
  <c r="BE110"/>
  <c r="BI106"/>
  <c r="F41"/>
  <c i="1" r="BD64"/>
  <c i="9" r="BH106"/>
  <c r="F40"/>
  <c i="1" r="BC64"/>
  <c i="9" r="BG106"/>
  <c r="F39"/>
  <c i="1" r="BB64"/>
  <c i="9" r="BF106"/>
  <c r="J38"/>
  <c i="1" r="AW64"/>
  <c i="9" r="F38"/>
  <c i="1" r="BA64"/>
  <c i="9" r="T106"/>
  <c r="T105"/>
  <c r="T104"/>
  <c r="T103"/>
  <c r="R106"/>
  <c r="R105"/>
  <c r="R104"/>
  <c r="R103"/>
  <c r="P106"/>
  <c r="P105"/>
  <c r="P104"/>
  <c r="P103"/>
  <c i="1" r="AU64"/>
  <c i="9" r="BK106"/>
  <c r="BK105"/>
  <c r="J105"/>
  <c r="BK104"/>
  <c r="J104"/>
  <c r="BK103"/>
  <c r="J103"/>
  <c r="J67"/>
  <c r="J34"/>
  <c i="1" r="AG64"/>
  <c i="9" r="J106"/>
  <c r="BE106"/>
  <c r="J37"/>
  <c i="1" r="AV64"/>
  <c i="9" r="F37"/>
  <c i="1" r="AZ64"/>
  <c i="9" r="J69"/>
  <c r="J68"/>
  <c r="J99"/>
  <c r="F99"/>
  <c r="F97"/>
  <c r="E95"/>
  <c r="J62"/>
  <c r="F62"/>
  <c r="F60"/>
  <c r="E58"/>
  <c r="J43"/>
  <c r="J28"/>
  <c r="E28"/>
  <c r="J100"/>
  <c r="J63"/>
  <c r="J27"/>
  <c r="J22"/>
  <c r="E22"/>
  <c r="F100"/>
  <c r="F63"/>
  <c r="J21"/>
  <c r="J16"/>
  <c r="J97"/>
  <c r="J60"/>
  <c r="E7"/>
  <c r="E89"/>
  <c r="E52"/>
  <c i="8" r="J41"/>
  <c r="J40"/>
  <c i="1" r="AY63"/>
  <c i="8" r="J39"/>
  <c i="1" r="AX63"/>
  <c i="8" r="BI333"/>
  <c r="BH333"/>
  <c r="BG333"/>
  <c r="BF333"/>
  <c r="T333"/>
  <c r="R333"/>
  <c r="P333"/>
  <c r="BK333"/>
  <c r="J333"/>
  <c r="BE333"/>
  <c r="BI328"/>
  <c r="BH328"/>
  <c r="BG328"/>
  <c r="BF328"/>
  <c r="T328"/>
  <c r="R328"/>
  <c r="P328"/>
  <c r="BK328"/>
  <c r="J328"/>
  <c r="BE328"/>
  <c r="BI323"/>
  <c r="BH323"/>
  <c r="BG323"/>
  <c r="BF323"/>
  <c r="T323"/>
  <c r="R323"/>
  <c r="P323"/>
  <c r="BK323"/>
  <c r="J323"/>
  <c r="BE323"/>
  <c r="BI318"/>
  <c r="BH318"/>
  <c r="BG318"/>
  <c r="BF318"/>
  <c r="T318"/>
  <c r="T317"/>
  <c r="T316"/>
  <c r="R318"/>
  <c r="R317"/>
  <c r="R316"/>
  <c r="P318"/>
  <c r="P317"/>
  <c r="P316"/>
  <c r="BK318"/>
  <c r="BK317"/>
  <c r="J317"/>
  <c r="BK316"/>
  <c r="J316"/>
  <c r="J318"/>
  <c r="BE318"/>
  <c r="J78"/>
  <c r="J77"/>
  <c r="BI314"/>
  <c r="BH314"/>
  <c r="BG314"/>
  <c r="BF314"/>
  <c r="T314"/>
  <c r="T313"/>
  <c r="R314"/>
  <c r="R313"/>
  <c r="P314"/>
  <c r="P313"/>
  <c r="BK314"/>
  <c r="BK313"/>
  <c r="J313"/>
  <c r="J314"/>
  <c r="BE314"/>
  <c r="J76"/>
  <c r="BI311"/>
  <c r="BH311"/>
  <c r="BG311"/>
  <c r="BF311"/>
  <c r="T311"/>
  <c r="R311"/>
  <c r="P311"/>
  <c r="BK311"/>
  <c r="J311"/>
  <c r="BE311"/>
  <c r="BI307"/>
  <c r="BH307"/>
  <c r="BG307"/>
  <c r="BF307"/>
  <c r="T307"/>
  <c r="R307"/>
  <c r="P307"/>
  <c r="BK307"/>
  <c r="J307"/>
  <c r="BE307"/>
  <c r="BI305"/>
  <c r="BH305"/>
  <c r="BG305"/>
  <c r="BF305"/>
  <c r="T305"/>
  <c r="T304"/>
  <c r="R305"/>
  <c r="R304"/>
  <c r="P305"/>
  <c r="P304"/>
  <c r="BK305"/>
  <c r="BK304"/>
  <c r="J304"/>
  <c r="J305"/>
  <c r="BE305"/>
  <c r="J75"/>
  <c r="BI299"/>
  <c r="BH299"/>
  <c r="BG299"/>
  <c r="BF299"/>
  <c r="T299"/>
  <c r="R299"/>
  <c r="P299"/>
  <c r="BK299"/>
  <c r="J299"/>
  <c r="BE299"/>
  <c r="BI295"/>
  <c r="BH295"/>
  <c r="BG295"/>
  <c r="BF295"/>
  <c r="T295"/>
  <c r="R295"/>
  <c r="P295"/>
  <c r="BK295"/>
  <c r="J295"/>
  <c r="BE295"/>
  <c r="BI290"/>
  <c r="BH290"/>
  <c r="BG290"/>
  <c r="BF290"/>
  <c r="T290"/>
  <c r="R290"/>
  <c r="P290"/>
  <c r="BK290"/>
  <c r="J290"/>
  <c r="BE290"/>
  <c r="BI285"/>
  <c r="BH285"/>
  <c r="BG285"/>
  <c r="BF285"/>
  <c r="T285"/>
  <c r="R285"/>
  <c r="P285"/>
  <c r="BK285"/>
  <c r="J285"/>
  <c r="BE285"/>
  <c r="BI280"/>
  <c r="BH280"/>
  <c r="BG280"/>
  <c r="BF280"/>
  <c r="T280"/>
  <c r="T279"/>
  <c r="R280"/>
  <c r="R279"/>
  <c r="P280"/>
  <c r="P279"/>
  <c r="BK280"/>
  <c r="BK279"/>
  <c r="J279"/>
  <c r="J280"/>
  <c r="BE280"/>
  <c r="J74"/>
  <c r="BI275"/>
  <c r="BH275"/>
  <c r="BG275"/>
  <c r="BF275"/>
  <c r="T275"/>
  <c r="R275"/>
  <c r="P275"/>
  <c r="BK275"/>
  <c r="J275"/>
  <c r="BE275"/>
  <c r="BI273"/>
  <c r="BH273"/>
  <c r="BG273"/>
  <c r="BF273"/>
  <c r="T273"/>
  <c r="R273"/>
  <c r="P273"/>
  <c r="BK273"/>
  <c r="J273"/>
  <c r="BE273"/>
  <c r="BI268"/>
  <c r="BH268"/>
  <c r="BG268"/>
  <c r="BF268"/>
  <c r="T268"/>
  <c r="R268"/>
  <c r="P268"/>
  <c r="BK268"/>
  <c r="J268"/>
  <c r="BE268"/>
  <c r="BI266"/>
  <c r="BH266"/>
  <c r="BG266"/>
  <c r="BF266"/>
  <c r="T266"/>
  <c r="R266"/>
  <c r="P266"/>
  <c r="BK266"/>
  <c r="J266"/>
  <c r="BE266"/>
  <c r="BI261"/>
  <c r="BH261"/>
  <c r="BG261"/>
  <c r="BF261"/>
  <c r="T261"/>
  <c r="R261"/>
  <c r="P261"/>
  <c r="BK261"/>
  <c r="J261"/>
  <c r="BE261"/>
  <c r="BI259"/>
  <c r="BH259"/>
  <c r="BG259"/>
  <c r="BF259"/>
  <c r="T259"/>
  <c r="R259"/>
  <c r="P259"/>
  <c r="BK259"/>
  <c r="J259"/>
  <c r="BE259"/>
  <c r="BI257"/>
  <c r="BH257"/>
  <c r="BG257"/>
  <c r="BF257"/>
  <c r="T257"/>
  <c r="R257"/>
  <c r="P257"/>
  <c r="BK257"/>
  <c r="J257"/>
  <c r="BE257"/>
  <c r="BI252"/>
  <c r="BH252"/>
  <c r="BG252"/>
  <c r="BF252"/>
  <c r="T252"/>
  <c r="R252"/>
  <c r="P252"/>
  <c r="BK252"/>
  <c r="J252"/>
  <c r="BE252"/>
  <c r="BI246"/>
  <c r="BH246"/>
  <c r="BG246"/>
  <c r="BF246"/>
  <c r="T246"/>
  <c r="T245"/>
  <c r="R246"/>
  <c r="R245"/>
  <c r="P246"/>
  <c r="P245"/>
  <c r="BK246"/>
  <c r="BK245"/>
  <c r="J245"/>
  <c r="J246"/>
  <c r="BE246"/>
  <c r="J73"/>
  <c r="BI243"/>
  <c r="BH243"/>
  <c r="BG243"/>
  <c r="BF243"/>
  <c r="T243"/>
  <c r="R243"/>
  <c r="P243"/>
  <c r="BK243"/>
  <c r="J243"/>
  <c r="BE243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1"/>
  <c r="BH231"/>
  <c r="BG231"/>
  <c r="BF231"/>
  <c r="T231"/>
  <c r="T230"/>
  <c r="R231"/>
  <c r="R230"/>
  <c r="P231"/>
  <c r="P230"/>
  <c r="BK231"/>
  <c r="BK230"/>
  <c r="J230"/>
  <c r="J231"/>
  <c r="BE231"/>
  <c r="J72"/>
  <c r="BI226"/>
  <c r="BH226"/>
  <c r="BG226"/>
  <c r="BF226"/>
  <c r="T226"/>
  <c r="R226"/>
  <c r="P226"/>
  <c r="BK226"/>
  <c r="J226"/>
  <c r="BE226"/>
  <c r="BI224"/>
  <c r="BH224"/>
  <c r="BG224"/>
  <c r="BF224"/>
  <c r="T224"/>
  <c r="R224"/>
  <c r="P224"/>
  <c r="BK224"/>
  <c r="J224"/>
  <c r="BE224"/>
  <c r="BI216"/>
  <c r="BH216"/>
  <c r="BG216"/>
  <c r="BF216"/>
  <c r="T216"/>
  <c r="R216"/>
  <c r="P216"/>
  <c r="BK216"/>
  <c r="J216"/>
  <c r="BE216"/>
  <c r="BI208"/>
  <c r="BH208"/>
  <c r="BG208"/>
  <c r="BF208"/>
  <c r="T208"/>
  <c r="R208"/>
  <c r="P208"/>
  <c r="BK208"/>
  <c r="J208"/>
  <c r="BE208"/>
  <c r="BI204"/>
  <c r="BH204"/>
  <c r="BG204"/>
  <c r="BF204"/>
  <c r="T204"/>
  <c r="R204"/>
  <c r="P204"/>
  <c r="BK204"/>
  <c r="J204"/>
  <c r="BE204"/>
  <c r="BI201"/>
  <c r="BH201"/>
  <c r="BG201"/>
  <c r="BF201"/>
  <c r="T201"/>
  <c r="T200"/>
  <c r="R201"/>
  <c r="R200"/>
  <c r="P201"/>
  <c r="P200"/>
  <c r="BK201"/>
  <c r="BK200"/>
  <c r="J200"/>
  <c r="J201"/>
  <c r="BE201"/>
  <c r="J71"/>
  <c r="BI197"/>
  <c r="BH197"/>
  <c r="BG197"/>
  <c r="BF197"/>
  <c r="T197"/>
  <c r="R197"/>
  <c r="P197"/>
  <c r="BK197"/>
  <c r="J197"/>
  <c r="BE197"/>
  <c r="BI194"/>
  <c r="BH194"/>
  <c r="BG194"/>
  <c r="BF194"/>
  <c r="T194"/>
  <c r="R194"/>
  <c r="P194"/>
  <c r="BK194"/>
  <c r="J194"/>
  <c r="BE194"/>
  <c r="BI190"/>
  <c r="BH190"/>
  <c r="BG190"/>
  <c r="BF190"/>
  <c r="T190"/>
  <c r="R190"/>
  <c r="P190"/>
  <c r="BK190"/>
  <c r="J190"/>
  <c r="BE190"/>
  <c r="BI186"/>
  <c r="BH186"/>
  <c r="BG186"/>
  <c r="BF186"/>
  <c r="T186"/>
  <c r="T185"/>
  <c r="R186"/>
  <c r="R185"/>
  <c r="P186"/>
  <c r="P185"/>
  <c r="BK186"/>
  <c r="BK185"/>
  <c r="J185"/>
  <c r="J186"/>
  <c r="BE186"/>
  <c r="J70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1"/>
  <c r="BH161"/>
  <c r="BG161"/>
  <c r="BF161"/>
  <c r="T161"/>
  <c r="R161"/>
  <c r="P161"/>
  <c r="BK161"/>
  <c r="J161"/>
  <c r="BE161"/>
  <c r="BI158"/>
  <c r="BH158"/>
  <c r="BG158"/>
  <c r="BF158"/>
  <c r="T158"/>
  <c r="R158"/>
  <c r="P158"/>
  <c r="BK158"/>
  <c r="J158"/>
  <c r="BE158"/>
  <c r="BI151"/>
  <c r="BH151"/>
  <c r="BG151"/>
  <c r="BF151"/>
  <c r="T151"/>
  <c r="R151"/>
  <c r="P151"/>
  <c r="BK151"/>
  <c r="J151"/>
  <c r="BE151"/>
  <c r="BI147"/>
  <c r="BH147"/>
  <c r="BG147"/>
  <c r="BF147"/>
  <c r="T147"/>
  <c r="R147"/>
  <c r="P147"/>
  <c r="BK147"/>
  <c r="J147"/>
  <c r="BE147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2"/>
  <c r="BH132"/>
  <c r="BG132"/>
  <c r="BF132"/>
  <c r="T132"/>
  <c r="R132"/>
  <c r="P132"/>
  <c r="BK132"/>
  <c r="J132"/>
  <c r="BE132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18"/>
  <c r="BH118"/>
  <c r="BG118"/>
  <c r="BF118"/>
  <c r="T118"/>
  <c r="R118"/>
  <c r="P118"/>
  <c r="BK118"/>
  <c r="J118"/>
  <c r="BE118"/>
  <c r="BI115"/>
  <c r="BH115"/>
  <c r="BG115"/>
  <c r="BF115"/>
  <c r="T115"/>
  <c r="R115"/>
  <c r="P115"/>
  <c r="BK115"/>
  <c r="J115"/>
  <c r="BE115"/>
  <c r="BI111"/>
  <c r="BH111"/>
  <c r="BG111"/>
  <c r="BF111"/>
  <c r="T111"/>
  <c r="R111"/>
  <c r="P111"/>
  <c r="BK111"/>
  <c r="J111"/>
  <c r="BE111"/>
  <c r="BI105"/>
  <c r="F41"/>
  <c i="1" r="BD63"/>
  <c i="8" r="BH105"/>
  <c r="F40"/>
  <c i="1" r="BC63"/>
  <c i="8" r="BG105"/>
  <c r="F39"/>
  <c i="1" r="BB63"/>
  <c i="8" r="BF105"/>
  <c r="J38"/>
  <c i="1" r="AW63"/>
  <c i="8" r="F38"/>
  <c i="1" r="BA63"/>
  <c i="8" r="T105"/>
  <c r="T104"/>
  <c r="T103"/>
  <c r="T102"/>
  <c r="R105"/>
  <c r="R104"/>
  <c r="R103"/>
  <c r="R102"/>
  <c r="P105"/>
  <c r="P104"/>
  <c r="P103"/>
  <c r="P102"/>
  <c i="1" r="AU63"/>
  <c i="8" r="BK105"/>
  <c r="BK104"/>
  <c r="J104"/>
  <c r="BK103"/>
  <c r="J103"/>
  <c r="BK102"/>
  <c r="J102"/>
  <c r="J67"/>
  <c r="J34"/>
  <c i="1" r="AG63"/>
  <c i="8" r="J105"/>
  <c r="BE105"/>
  <c r="J37"/>
  <c i="1" r="AV63"/>
  <c i="8" r="F37"/>
  <c i="1" r="AZ63"/>
  <c i="8" r="J69"/>
  <c r="J68"/>
  <c r="J98"/>
  <c r="F98"/>
  <c r="F96"/>
  <c r="E94"/>
  <c r="J62"/>
  <c r="F62"/>
  <c r="F60"/>
  <c r="E58"/>
  <c r="J43"/>
  <c r="J28"/>
  <c r="E28"/>
  <c r="J99"/>
  <c r="J63"/>
  <c r="J27"/>
  <c r="J22"/>
  <c r="E22"/>
  <c r="F99"/>
  <c r="F63"/>
  <c r="J21"/>
  <c r="J16"/>
  <c r="J96"/>
  <c r="J60"/>
  <c r="E7"/>
  <c r="E88"/>
  <c r="E52"/>
  <c i="7" r="J41"/>
  <c r="J40"/>
  <c i="1" r="AY62"/>
  <c i="7" r="J39"/>
  <c i="1" r="AX62"/>
  <c i="7" r="BI202"/>
  <c r="BH202"/>
  <c r="BG202"/>
  <c r="BF202"/>
  <c r="T202"/>
  <c r="T201"/>
  <c r="T200"/>
  <c r="R202"/>
  <c r="R201"/>
  <c r="R200"/>
  <c r="P202"/>
  <c r="P201"/>
  <c r="P200"/>
  <c r="BK202"/>
  <c r="BK201"/>
  <c r="J201"/>
  <c r="BK200"/>
  <c r="J200"/>
  <c r="J202"/>
  <c r="BE202"/>
  <c r="J76"/>
  <c r="J75"/>
  <c r="BI198"/>
  <c r="BH198"/>
  <c r="BG198"/>
  <c r="BF198"/>
  <c r="T198"/>
  <c r="T197"/>
  <c r="R198"/>
  <c r="R197"/>
  <c r="P198"/>
  <c r="P197"/>
  <c r="BK198"/>
  <c r="BK197"/>
  <c r="J197"/>
  <c r="J198"/>
  <c r="BE198"/>
  <c r="J74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89"/>
  <c r="BH189"/>
  <c r="BG189"/>
  <c r="BF189"/>
  <c r="T189"/>
  <c r="T188"/>
  <c r="R189"/>
  <c r="R188"/>
  <c r="P189"/>
  <c r="P188"/>
  <c r="BK189"/>
  <c r="BK188"/>
  <c r="J188"/>
  <c r="J189"/>
  <c r="BE189"/>
  <c r="J73"/>
  <c r="BI184"/>
  <c r="BH184"/>
  <c r="BG184"/>
  <c r="BF184"/>
  <c r="T184"/>
  <c r="R184"/>
  <c r="P184"/>
  <c r="BK184"/>
  <c r="J184"/>
  <c r="BE184"/>
  <c r="BI180"/>
  <c r="BH180"/>
  <c r="BG180"/>
  <c r="BF180"/>
  <c r="T180"/>
  <c r="T179"/>
  <c r="R180"/>
  <c r="R179"/>
  <c r="P180"/>
  <c r="P179"/>
  <c r="BK180"/>
  <c r="BK179"/>
  <c r="J179"/>
  <c r="J180"/>
  <c r="BE180"/>
  <c r="J72"/>
  <c r="BI175"/>
  <c r="BH175"/>
  <c r="BG175"/>
  <c r="BF175"/>
  <c r="T175"/>
  <c r="T174"/>
  <c r="R175"/>
  <c r="R174"/>
  <c r="P175"/>
  <c r="P174"/>
  <c r="BK175"/>
  <c r="BK174"/>
  <c r="J174"/>
  <c r="J175"/>
  <c r="BE175"/>
  <c r="J71"/>
  <c r="BI172"/>
  <c r="BH172"/>
  <c r="BG172"/>
  <c r="BF172"/>
  <c r="T172"/>
  <c r="R172"/>
  <c r="P172"/>
  <c r="BK172"/>
  <c r="J172"/>
  <c r="BE172"/>
  <c r="BI166"/>
  <c r="BH166"/>
  <c r="BG166"/>
  <c r="BF166"/>
  <c r="T166"/>
  <c r="R166"/>
  <c r="P166"/>
  <c r="BK166"/>
  <c r="J166"/>
  <c r="BE166"/>
  <c r="BI160"/>
  <c r="BH160"/>
  <c r="BG160"/>
  <c r="BF160"/>
  <c r="T160"/>
  <c r="R160"/>
  <c r="P160"/>
  <c r="BK160"/>
  <c r="J160"/>
  <c r="BE160"/>
  <c r="BI154"/>
  <c r="BH154"/>
  <c r="BG154"/>
  <c r="BF154"/>
  <c r="T154"/>
  <c r="T153"/>
  <c r="R154"/>
  <c r="R153"/>
  <c r="P154"/>
  <c r="P153"/>
  <c r="BK154"/>
  <c r="BK153"/>
  <c r="J153"/>
  <c r="J154"/>
  <c r="BE154"/>
  <c r="J70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0"/>
  <c r="BH140"/>
  <c r="BG140"/>
  <c r="BF140"/>
  <c r="T140"/>
  <c r="R140"/>
  <c r="P140"/>
  <c r="BK140"/>
  <c r="J140"/>
  <c r="BE140"/>
  <c r="BI136"/>
  <c r="BH136"/>
  <c r="BG136"/>
  <c r="BF136"/>
  <c r="T136"/>
  <c r="R136"/>
  <c r="P136"/>
  <c r="BK136"/>
  <c r="J136"/>
  <c r="BE136"/>
  <c r="BI132"/>
  <c r="BH132"/>
  <c r="BG132"/>
  <c r="BF132"/>
  <c r="T132"/>
  <c r="R132"/>
  <c r="P132"/>
  <c r="BK132"/>
  <c r="J132"/>
  <c r="BE132"/>
  <c r="BI125"/>
  <c r="BH125"/>
  <c r="BG125"/>
  <c r="BF125"/>
  <c r="T125"/>
  <c r="R125"/>
  <c r="P125"/>
  <c r="BK125"/>
  <c r="J125"/>
  <c r="BE125"/>
  <c r="BI118"/>
  <c r="BH118"/>
  <c r="BG118"/>
  <c r="BF118"/>
  <c r="T118"/>
  <c r="R118"/>
  <c r="P118"/>
  <c r="BK118"/>
  <c r="J118"/>
  <c r="BE118"/>
  <c r="BI115"/>
  <c r="BH115"/>
  <c r="BG115"/>
  <c r="BF115"/>
  <c r="T115"/>
  <c r="R115"/>
  <c r="P115"/>
  <c r="BK115"/>
  <c r="J115"/>
  <c r="BE115"/>
  <c r="BI109"/>
  <c r="BH109"/>
  <c r="BG109"/>
  <c r="BF109"/>
  <c r="T109"/>
  <c r="R109"/>
  <c r="P109"/>
  <c r="BK109"/>
  <c r="J109"/>
  <c r="BE109"/>
  <c r="BI103"/>
  <c r="F41"/>
  <c i="1" r="BD62"/>
  <c i="7" r="BH103"/>
  <c r="F40"/>
  <c i="1" r="BC62"/>
  <c i="7" r="BG103"/>
  <c r="F39"/>
  <c i="1" r="BB62"/>
  <c i="7" r="BF103"/>
  <c r="J38"/>
  <c i="1" r="AW62"/>
  <c i="7" r="F38"/>
  <c i="1" r="BA62"/>
  <c i="7" r="T103"/>
  <c r="T102"/>
  <c r="T101"/>
  <c r="T100"/>
  <c r="R103"/>
  <c r="R102"/>
  <c r="R101"/>
  <c r="R100"/>
  <c r="P103"/>
  <c r="P102"/>
  <c r="P101"/>
  <c r="P100"/>
  <c i="1" r="AU62"/>
  <c i="7" r="BK103"/>
  <c r="BK102"/>
  <c r="J102"/>
  <c r="BK101"/>
  <c r="J101"/>
  <c r="BK100"/>
  <c r="J100"/>
  <c r="J67"/>
  <c r="J34"/>
  <c i="1" r="AG62"/>
  <c i="7" r="J103"/>
  <c r="BE103"/>
  <c r="J37"/>
  <c i="1" r="AV62"/>
  <c i="7" r="F37"/>
  <c i="1" r="AZ62"/>
  <c i="7" r="J69"/>
  <c r="J68"/>
  <c r="J96"/>
  <c r="F96"/>
  <c r="F94"/>
  <c r="E92"/>
  <c r="J62"/>
  <c r="F62"/>
  <c r="F60"/>
  <c r="E58"/>
  <c r="J43"/>
  <c r="J28"/>
  <c r="E28"/>
  <c r="J97"/>
  <c r="J63"/>
  <c r="J27"/>
  <c r="J22"/>
  <c r="E22"/>
  <c r="F97"/>
  <c r="F63"/>
  <c r="J21"/>
  <c r="J16"/>
  <c r="J94"/>
  <c r="J60"/>
  <c r="E7"/>
  <c r="E86"/>
  <c r="E52"/>
  <c i="6" r="J41"/>
  <c r="J40"/>
  <c i="1" r="AY61"/>
  <c i="6" r="J39"/>
  <c i="1" r="AX61"/>
  <c i="6" r="BI190"/>
  <c r="BH190"/>
  <c r="BG190"/>
  <c r="BF190"/>
  <c r="T190"/>
  <c r="R190"/>
  <c r="P190"/>
  <c r="BK190"/>
  <c r="J190"/>
  <c r="BE190"/>
  <c r="BI186"/>
  <c r="BH186"/>
  <c r="BG186"/>
  <c r="BF186"/>
  <c r="T186"/>
  <c r="T185"/>
  <c r="T184"/>
  <c r="R186"/>
  <c r="R185"/>
  <c r="R184"/>
  <c r="P186"/>
  <c r="P185"/>
  <c r="P184"/>
  <c r="BK186"/>
  <c r="BK185"/>
  <c r="J185"/>
  <c r="BK184"/>
  <c r="J184"/>
  <c r="J186"/>
  <c r="BE186"/>
  <c r="J75"/>
  <c r="J74"/>
  <c r="BI182"/>
  <c r="BH182"/>
  <c r="BG182"/>
  <c r="BF182"/>
  <c r="T182"/>
  <c r="T181"/>
  <c r="R182"/>
  <c r="R181"/>
  <c r="P182"/>
  <c r="P181"/>
  <c r="BK182"/>
  <c r="BK181"/>
  <c r="J181"/>
  <c r="J182"/>
  <c r="BE182"/>
  <c r="J73"/>
  <c r="BI179"/>
  <c r="BH179"/>
  <c r="BG179"/>
  <c r="BF179"/>
  <c r="T179"/>
  <c r="R179"/>
  <c r="P179"/>
  <c r="BK179"/>
  <c r="J179"/>
  <c r="BE179"/>
  <c r="BI176"/>
  <c r="BH176"/>
  <c r="BG176"/>
  <c r="BF176"/>
  <c r="T176"/>
  <c r="R176"/>
  <c r="P176"/>
  <c r="BK176"/>
  <c r="J176"/>
  <c r="BE176"/>
  <c r="BI174"/>
  <c r="BH174"/>
  <c r="BG174"/>
  <c r="BF174"/>
  <c r="T174"/>
  <c r="T173"/>
  <c r="R174"/>
  <c r="R173"/>
  <c r="P174"/>
  <c r="P173"/>
  <c r="BK174"/>
  <c r="BK173"/>
  <c r="J173"/>
  <c r="J174"/>
  <c r="BE174"/>
  <c r="J72"/>
  <c r="BI169"/>
  <c r="BH169"/>
  <c r="BG169"/>
  <c r="BF169"/>
  <c r="T169"/>
  <c r="R169"/>
  <c r="P169"/>
  <c r="BK169"/>
  <c r="J169"/>
  <c r="BE169"/>
  <c r="BI165"/>
  <c r="BH165"/>
  <c r="BG165"/>
  <c r="BF165"/>
  <c r="T165"/>
  <c r="R165"/>
  <c r="P165"/>
  <c r="BK165"/>
  <c r="J165"/>
  <c r="BE165"/>
  <c r="BI161"/>
  <c r="BH161"/>
  <c r="BG161"/>
  <c r="BF161"/>
  <c r="T161"/>
  <c r="R161"/>
  <c r="P161"/>
  <c r="BK161"/>
  <c r="J161"/>
  <c r="BE161"/>
  <c r="BI157"/>
  <c r="BH157"/>
  <c r="BG157"/>
  <c r="BF157"/>
  <c r="T157"/>
  <c r="T156"/>
  <c r="R157"/>
  <c r="R156"/>
  <c r="P157"/>
  <c r="P156"/>
  <c r="BK157"/>
  <c r="BK156"/>
  <c r="J156"/>
  <c r="J157"/>
  <c r="BE157"/>
  <c r="J71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4"/>
  <c r="BH144"/>
  <c r="BG144"/>
  <c r="BF144"/>
  <c r="T144"/>
  <c r="R144"/>
  <c r="P144"/>
  <c r="BK144"/>
  <c r="J144"/>
  <c r="BE144"/>
  <c r="BI138"/>
  <c r="BH138"/>
  <c r="BG138"/>
  <c r="BF138"/>
  <c r="T138"/>
  <c r="R138"/>
  <c r="P138"/>
  <c r="BK138"/>
  <c r="J138"/>
  <c r="BE138"/>
  <c r="BI134"/>
  <c r="BH134"/>
  <c r="BG134"/>
  <c r="BF134"/>
  <c r="T134"/>
  <c r="R134"/>
  <c r="P134"/>
  <c r="BK134"/>
  <c r="J134"/>
  <c r="BE134"/>
  <c r="BI120"/>
  <c r="BH120"/>
  <c r="BG120"/>
  <c r="BF120"/>
  <c r="T120"/>
  <c r="R120"/>
  <c r="P120"/>
  <c r="BK120"/>
  <c r="J120"/>
  <c r="BE120"/>
  <c r="BI116"/>
  <c r="BH116"/>
  <c r="BG116"/>
  <c r="BF116"/>
  <c r="T116"/>
  <c r="T115"/>
  <c r="R116"/>
  <c r="R115"/>
  <c r="P116"/>
  <c r="P115"/>
  <c r="BK116"/>
  <c r="BK115"/>
  <c r="J115"/>
  <c r="J116"/>
  <c r="BE116"/>
  <c r="J70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7"/>
  <c r="BH107"/>
  <c r="BG107"/>
  <c r="BF107"/>
  <c r="T107"/>
  <c r="R107"/>
  <c r="P107"/>
  <c r="BK107"/>
  <c r="J107"/>
  <c r="BE107"/>
  <c r="BI102"/>
  <c r="F41"/>
  <c i="1" r="BD61"/>
  <c i="6" r="BH102"/>
  <c r="F40"/>
  <c i="1" r="BC61"/>
  <c i="6" r="BG102"/>
  <c r="F39"/>
  <c i="1" r="BB61"/>
  <c i="6" r="BF102"/>
  <c r="J38"/>
  <c i="1" r="AW61"/>
  <c i="6" r="F38"/>
  <c i="1" r="BA61"/>
  <c i="6" r="T102"/>
  <c r="T101"/>
  <c r="T100"/>
  <c r="T99"/>
  <c r="R102"/>
  <c r="R101"/>
  <c r="R100"/>
  <c r="R99"/>
  <c r="P102"/>
  <c r="P101"/>
  <c r="P100"/>
  <c r="P99"/>
  <c i="1" r="AU61"/>
  <c i="6" r="BK102"/>
  <c r="BK101"/>
  <c r="J101"/>
  <c r="BK100"/>
  <c r="J100"/>
  <c r="BK99"/>
  <c r="J99"/>
  <c r="J67"/>
  <c r="J34"/>
  <c i="1" r="AG61"/>
  <c i="6" r="J102"/>
  <c r="BE102"/>
  <c r="J37"/>
  <c i="1" r="AV61"/>
  <c i="6" r="F37"/>
  <c i="1" r="AZ61"/>
  <c i="6" r="J69"/>
  <c r="J68"/>
  <c r="J95"/>
  <c r="F95"/>
  <c r="F93"/>
  <c r="E91"/>
  <c r="J62"/>
  <c r="F62"/>
  <c r="F60"/>
  <c r="E58"/>
  <c r="J43"/>
  <c r="J28"/>
  <c r="E28"/>
  <c r="J96"/>
  <c r="J63"/>
  <c r="J27"/>
  <c r="J22"/>
  <c r="E22"/>
  <c r="F96"/>
  <c r="F63"/>
  <c r="J21"/>
  <c r="J16"/>
  <c r="J93"/>
  <c r="J60"/>
  <c r="E7"/>
  <c r="E85"/>
  <c r="E52"/>
  <c i="5" r="J39"/>
  <c r="J38"/>
  <c i="1" r="AY59"/>
  <c i="5" r="J37"/>
  <c i="1" r="AX59"/>
  <c i="5" r="BI323"/>
  <c r="BH323"/>
  <c r="BG323"/>
  <c r="BF323"/>
  <c r="T323"/>
  <c r="T322"/>
  <c r="R323"/>
  <c r="R322"/>
  <c r="P323"/>
  <c r="P322"/>
  <c r="BK323"/>
  <c r="BK322"/>
  <c r="J322"/>
  <c r="J323"/>
  <c r="BE323"/>
  <c r="J74"/>
  <c r="BI320"/>
  <c r="BH320"/>
  <c r="BG320"/>
  <c r="BF320"/>
  <c r="T320"/>
  <c r="R320"/>
  <c r="P320"/>
  <c r="BK320"/>
  <c r="J320"/>
  <c r="BE320"/>
  <c r="BI318"/>
  <c r="BH318"/>
  <c r="BG318"/>
  <c r="BF318"/>
  <c r="T318"/>
  <c r="R318"/>
  <c r="P318"/>
  <c r="BK318"/>
  <c r="J318"/>
  <c r="BE318"/>
  <c r="BI316"/>
  <c r="BH316"/>
  <c r="BG316"/>
  <c r="BF316"/>
  <c r="T316"/>
  <c r="R316"/>
  <c r="P316"/>
  <c r="BK316"/>
  <c r="J316"/>
  <c r="BE316"/>
  <c r="BI313"/>
  <c r="BH313"/>
  <c r="BG313"/>
  <c r="BF313"/>
  <c r="T313"/>
  <c r="R313"/>
  <c r="P313"/>
  <c r="BK313"/>
  <c r="J313"/>
  <c r="BE313"/>
  <c r="BI311"/>
  <c r="BH311"/>
  <c r="BG311"/>
  <c r="BF311"/>
  <c r="T311"/>
  <c r="T310"/>
  <c r="R311"/>
  <c r="R310"/>
  <c r="P311"/>
  <c r="P310"/>
  <c r="BK311"/>
  <c r="BK310"/>
  <c r="J310"/>
  <c r="J311"/>
  <c r="BE311"/>
  <c r="J73"/>
  <c r="BI305"/>
  <c r="BH305"/>
  <c r="BG305"/>
  <c r="BF305"/>
  <c r="T305"/>
  <c r="R305"/>
  <c r="P305"/>
  <c r="BK305"/>
  <c r="J305"/>
  <c r="BE305"/>
  <c r="BI300"/>
  <c r="BH300"/>
  <c r="BG300"/>
  <c r="BF300"/>
  <c r="T300"/>
  <c r="R300"/>
  <c r="P300"/>
  <c r="BK300"/>
  <c r="J300"/>
  <c r="BE300"/>
  <c r="BI297"/>
  <c r="BH297"/>
  <c r="BG297"/>
  <c r="BF297"/>
  <c r="T297"/>
  <c r="R297"/>
  <c r="P297"/>
  <c r="BK297"/>
  <c r="J297"/>
  <c r="BE297"/>
  <c r="BI293"/>
  <c r="BH293"/>
  <c r="BG293"/>
  <c r="BF293"/>
  <c r="T293"/>
  <c r="R293"/>
  <c r="P293"/>
  <c r="BK293"/>
  <c r="J293"/>
  <c r="BE293"/>
  <c r="BI290"/>
  <c r="BH290"/>
  <c r="BG290"/>
  <c r="BF290"/>
  <c r="T290"/>
  <c r="R290"/>
  <c r="P290"/>
  <c r="BK290"/>
  <c r="J290"/>
  <c r="BE290"/>
  <c r="BI286"/>
  <c r="BH286"/>
  <c r="BG286"/>
  <c r="BF286"/>
  <c r="T286"/>
  <c r="T285"/>
  <c r="R286"/>
  <c r="R285"/>
  <c r="P286"/>
  <c r="P285"/>
  <c r="BK286"/>
  <c r="BK285"/>
  <c r="J285"/>
  <c r="J286"/>
  <c r="BE286"/>
  <c r="J72"/>
  <c r="BI280"/>
  <c r="BH280"/>
  <c r="BG280"/>
  <c r="BF280"/>
  <c r="T280"/>
  <c r="R280"/>
  <c r="P280"/>
  <c r="BK280"/>
  <c r="J280"/>
  <c r="BE280"/>
  <c r="BI275"/>
  <c r="BH275"/>
  <c r="BG275"/>
  <c r="BF275"/>
  <c r="T275"/>
  <c r="R275"/>
  <c r="P275"/>
  <c r="BK275"/>
  <c r="J275"/>
  <c r="BE275"/>
  <c r="BI273"/>
  <c r="BH273"/>
  <c r="BG273"/>
  <c r="BF273"/>
  <c r="T273"/>
  <c r="R273"/>
  <c r="P273"/>
  <c r="BK273"/>
  <c r="J273"/>
  <c r="BE273"/>
  <c r="BI268"/>
  <c r="BH268"/>
  <c r="BG268"/>
  <c r="BF268"/>
  <c r="T268"/>
  <c r="T267"/>
  <c r="R268"/>
  <c r="R267"/>
  <c r="P268"/>
  <c r="P267"/>
  <c r="BK268"/>
  <c r="BK267"/>
  <c r="J267"/>
  <c r="J268"/>
  <c r="BE268"/>
  <c r="J71"/>
  <c r="BI264"/>
  <c r="BH264"/>
  <c r="BG264"/>
  <c r="BF264"/>
  <c r="T264"/>
  <c r="R264"/>
  <c r="P264"/>
  <c r="BK264"/>
  <c r="J264"/>
  <c r="BE264"/>
  <c r="BI259"/>
  <c r="BH259"/>
  <c r="BG259"/>
  <c r="BF259"/>
  <c r="T259"/>
  <c r="T258"/>
  <c r="R259"/>
  <c r="R258"/>
  <c r="P259"/>
  <c r="P258"/>
  <c r="BK259"/>
  <c r="BK258"/>
  <c r="J258"/>
  <c r="J259"/>
  <c r="BE259"/>
  <c r="J70"/>
  <c r="BI255"/>
  <c r="BH255"/>
  <c r="BG255"/>
  <c r="BF255"/>
  <c r="T255"/>
  <c r="R255"/>
  <c r="P255"/>
  <c r="BK255"/>
  <c r="J255"/>
  <c r="BE255"/>
  <c r="BI253"/>
  <c r="BH253"/>
  <c r="BG253"/>
  <c r="BF253"/>
  <c r="T253"/>
  <c r="R253"/>
  <c r="P253"/>
  <c r="BK253"/>
  <c r="J253"/>
  <c r="BE253"/>
  <c r="BI245"/>
  <c r="BH245"/>
  <c r="BG245"/>
  <c r="BF245"/>
  <c r="T245"/>
  <c r="R245"/>
  <c r="P245"/>
  <c r="BK245"/>
  <c r="J245"/>
  <c r="BE245"/>
  <c r="BI243"/>
  <c r="BH243"/>
  <c r="BG243"/>
  <c r="BF243"/>
  <c r="T243"/>
  <c r="R243"/>
  <c r="P243"/>
  <c r="BK243"/>
  <c r="J243"/>
  <c r="BE243"/>
  <c r="BI241"/>
  <c r="BH241"/>
  <c r="BG241"/>
  <c r="BF241"/>
  <c r="T241"/>
  <c r="R241"/>
  <c r="P241"/>
  <c r="BK241"/>
  <c r="J241"/>
  <c r="BE241"/>
  <c r="BI239"/>
  <c r="BH239"/>
  <c r="BG239"/>
  <c r="BF239"/>
  <c r="T239"/>
  <c r="R239"/>
  <c r="P239"/>
  <c r="BK239"/>
  <c r="J239"/>
  <c r="BE239"/>
  <c r="BI237"/>
  <c r="BH237"/>
  <c r="BG237"/>
  <c r="BF237"/>
  <c r="T237"/>
  <c r="R237"/>
  <c r="P237"/>
  <c r="BK237"/>
  <c r="J237"/>
  <c r="BE237"/>
  <c r="BI229"/>
  <c r="BH229"/>
  <c r="BG229"/>
  <c r="BF229"/>
  <c r="T229"/>
  <c r="T228"/>
  <c r="R229"/>
  <c r="R228"/>
  <c r="P229"/>
  <c r="P228"/>
  <c r="BK229"/>
  <c r="BK228"/>
  <c r="J228"/>
  <c r="J229"/>
  <c r="BE229"/>
  <c r="J69"/>
  <c r="BI226"/>
  <c r="BH226"/>
  <c r="BG226"/>
  <c r="BF226"/>
  <c r="T226"/>
  <c r="R226"/>
  <c r="P226"/>
  <c r="BK226"/>
  <c r="J226"/>
  <c r="BE226"/>
  <c r="BI224"/>
  <c r="BH224"/>
  <c r="BG224"/>
  <c r="BF224"/>
  <c r="T224"/>
  <c r="R224"/>
  <c r="P224"/>
  <c r="BK224"/>
  <c r="J224"/>
  <c r="BE224"/>
  <c r="BI219"/>
  <c r="BH219"/>
  <c r="BG219"/>
  <c r="BF219"/>
  <c r="T219"/>
  <c r="R219"/>
  <c r="P219"/>
  <c r="BK219"/>
  <c r="J219"/>
  <c r="BE219"/>
  <c r="BI217"/>
  <c r="BH217"/>
  <c r="BG217"/>
  <c r="BF217"/>
  <c r="T217"/>
  <c r="R217"/>
  <c r="P217"/>
  <c r="BK217"/>
  <c r="J217"/>
  <c r="BE217"/>
  <c r="BI212"/>
  <c r="BH212"/>
  <c r="BG212"/>
  <c r="BF212"/>
  <c r="T212"/>
  <c r="T211"/>
  <c r="R212"/>
  <c r="R211"/>
  <c r="P212"/>
  <c r="P211"/>
  <c r="BK212"/>
  <c r="BK211"/>
  <c r="J211"/>
  <c r="J212"/>
  <c r="BE212"/>
  <c r="J68"/>
  <c r="BI209"/>
  <c r="BH209"/>
  <c r="BG209"/>
  <c r="BF209"/>
  <c r="T209"/>
  <c r="R209"/>
  <c r="P209"/>
  <c r="BK209"/>
  <c r="J209"/>
  <c r="BE209"/>
  <c r="BI202"/>
  <c r="BH202"/>
  <c r="BG202"/>
  <c r="BF202"/>
  <c r="T202"/>
  <c r="R202"/>
  <c r="P202"/>
  <c r="BK202"/>
  <c r="J202"/>
  <c r="BE202"/>
  <c r="BI195"/>
  <c r="BH195"/>
  <c r="BG195"/>
  <c r="BF195"/>
  <c r="T195"/>
  <c r="R195"/>
  <c r="P195"/>
  <c r="BK195"/>
  <c r="J195"/>
  <c r="BE195"/>
  <c r="BI188"/>
  <c r="BH188"/>
  <c r="BG188"/>
  <c r="BF188"/>
  <c r="T188"/>
  <c r="T187"/>
  <c r="R188"/>
  <c r="R187"/>
  <c r="P188"/>
  <c r="P187"/>
  <c r="BK188"/>
  <c r="BK187"/>
  <c r="J187"/>
  <c r="J188"/>
  <c r="BE188"/>
  <c r="J67"/>
  <c r="BI179"/>
  <c r="BH179"/>
  <c r="BG179"/>
  <c r="BF179"/>
  <c r="T179"/>
  <c r="T178"/>
  <c r="R179"/>
  <c r="R178"/>
  <c r="P179"/>
  <c r="P178"/>
  <c r="BK179"/>
  <c r="BK178"/>
  <c r="J178"/>
  <c r="J179"/>
  <c r="BE179"/>
  <c r="J66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8"/>
  <c r="BH168"/>
  <c r="BG168"/>
  <c r="BF168"/>
  <c r="T168"/>
  <c r="R168"/>
  <c r="P168"/>
  <c r="BK168"/>
  <c r="J168"/>
  <c r="BE168"/>
  <c r="BI164"/>
  <c r="BH164"/>
  <c r="BG164"/>
  <c r="BF164"/>
  <c r="T164"/>
  <c r="R164"/>
  <c r="P164"/>
  <c r="BK164"/>
  <c r="J164"/>
  <c r="BE164"/>
  <c r="BI161"/>
  <c r="BH161"/>
  <c r="BG161"/>
  <c r="BF161"/>
  <c r="T161"/>
  <c r="R161"/>
  <c r="P161"/>
  <c r="BK161"/>
  <c r="J161"/>
  <c r="BE161"/>
  <c r="BI157"/>
  <c r="BH157"/>
  <c r="BG157"/>
  <c r="BF157"/>
  <c r="T157"/>
  <c r="R157"/>
  <c r="P157"/>
  <c r="BK157"/>
  <c r="J157"/>
  <c r="BE157"/>
  <c r="BI153"/>
  <c r="BH153"/>
  <c r="BG153"/>
  <c r="BF153"/>
  <c r="T153"/>
  <c r="R153"/>
  <c r="P153"/>
  <c r="BK153"/>
  <c r="J153"/>
  <c r="BE153"/>
  <c r="BI146"/>
  <c r="BH146"/>
  <c r="BG146"/>
  <c r="BF146"/>
  <c r="T146"/>
  <c r="R146"/>
  <c r="P146"/>
  <c r="BK146"/>
  <c r="J146"/>
  <c r="BE146"/>
  <c r="BI143"/>
  <c r="BH143"/>
  <c r="BG143"/>
  <c r="BF143"/>
  <c r="T143"/>
  <c r="R143"/>
  <c r="P143"/>
  <c r="BK143"/>
  <c r="J143"/>
  <c r="BE143"/>
  <c r="BI131"/>
  <c r="BH131"/>
  <c r="BG131"/>
  <c r="BF131"/>
  <c r="T131"/>
  <c r="R131"/>
  <c r="P131"/>
  <c r="BK131"/>
  <c r="J131"/>
  <c r="BE131"/>
  <c r="BI121"/>
  <c r="BH121"/>
  <c r="BG121"/>
  <c r="BF121"/>
  <c r="T121"/>
  <c r="R121"/>
  <c r="P121"/>
  <c r="BK121"/>
  <c r="J121"/>
  <c r="BE121"/>
  <c r="BI113"/>
  <c r="BH113"/>
  <c r="BG113"/>
  <c r="BF113"/>
  <c r="T113"/>
  <c r="R113"/>
  <c r="P113"/>
  <c r="BK113"/>
  <c r="J113"/>
  <c r="BE113"/>
  <c r="BI104"/>
  <c r="BH104"/>
  <c r="BG104"/>
  <c r="BF104"/>
  <c r="T104"/>
  <c r="R104"/>
  <c r="P104"/>
  <c r="BK104"/>
  <c r="J104"/>
  <c r="BE104"/>
  <c r="BI99"/>
  <c r="F39"/>
  <c i="1" r="BD59"/>
  <c i="5" r="BH99"/>
  <c r="F38"/>
  <c i="1" r="BC59"/>
  <c i="5" r="BG99"/>
  <c r="F37"/>
  <c i="1" r="BB59"/>
  <c i="5" r="BF99"/>
  <c r="J36"/>
  <c i="1" r="AW59"/>
  <c i="5" r="F36"/>
  <c i="1" r="BA59"/>
  <c i="5" r="T99"/>
  <c r="T98"/>
  <c r="T97"/>
  <c r="T96"/>
  <c r="R99"/>
  <c r="R98"/>
  <c r="R97"/>
  <c r="R96"/>
  <c r="P99"/>
  <c r="P98"/>
  <c r="P97"/>
  <c r="P96"/>
  <c i="1" r="AU59"/>
  <c i="5" r="BK99"/>
  <c r="BK98"/>
  <c r="J98"/>
  <c r="BK97"/>
  <c r="J97"/>
  <c r="BK96"/>
  <c r="J96"/>
  <c r="J63"/>
  <c r="J32"/>
  <c i="1" r="AG59"/>
  <c i="5" r="J99"/>
  <c r="BE99"/>
  <c r="J35"/>
  <c i="1" r="AV59"/>
  <c i="5" r="F35"/>
  <c i="1" r="AZ59"/>
  <c i="5" r="J65"/>
  <c r="J64"/>
  <c r="J92"/>
  <c r="F92"/>
  <c r="F90"/>
  <c r="E88"/>
  <c r="J58"/>
  <c r="F58"/>
  <c r="F56"/>
  <c r="E54"/>
  <c r="J41"/>
  <c r="J26"/>
  <c r="E26"/>
  <c r="J93"/>
  <c r="J59"/>
  <c r="J25"/>
  <c r="J20"/>
  <c r="E20"/>
  <c r="F93"/>
  <c r="F59"/>
  <c r="J19"/>
  <c r="J14"/>
  <c r="J90"/>
  <c r="J56"/>
  <c r="E7"/>
  <c r="E84"/>
  <c r="E50"/>
  <c i="4" r="J39"/>
  <c r="J38"/>
  <c i="1" r="AY58"/>
  <c i="4" r="J37"/>
  <c i="1" r="AX58"/>
  <c i="4" r="BI341"/>
  <c r="BH341"/>
  <c r="BG341"/>
  <c r="BF341"/>
  <c r="T341"/>
  <c r="R341"/>
  <c r="P341"/>
  <c r="BK341"/>
  <c r="J341"/>
  <c r="BE341"/>
  <c r="BI337"/>
  <c r="BH337"/>
  <c r="BG337"/>
  <c r="BF337"/>
  <c r="T337"/>
  <c r="R337"/>
  <c r="P337"/>
  <c r="BK337"/>
  <c r="J337"/>
  <c r="BE337"/>
  <c r="BI333"/>
  <c r="BH333"/>
  <c r="BG333"/>
  <c r="BF333"/>
  <c r="T333"/>
  <c r="T332"/>
  <c r="R333"/>
  <c r="R332"/>
  <c r="P333"/>
  <c r="P332"/>
  <c r="BK333"/>
  <c r="BK332"/>
  <c r="J332"/>
  <c r="J333"/>
  <c r="BE333"/>
  <c r="J76"/>
  <c r="BI330"/>
  <c r="BH330"/>
  <c r="BG330"/>
  <c r="BF330"/>
  <c r="T330"/>
  <c r="R330"/>
  <c r="P330"/>
  <c r="BK330"/>
  <c r="J330"/>
  <c r="BE330"/>
  <c r="BI326"/>
  <c r="BH326"/>
  <c r="BG326"/>
  <c r="BF326"/>
  <c r="T326"/>
  <c r="T325"/>
  <c r="T324"/>
  <c r="R326"/>
  <c r="R325"/>
  <c r="R324"/>
  <c r="P326"/>
  <c r="P325"/>
  <c r="P324"/>
  <c r="BK326"/>
  <c r="BK325"/>
  <c r="J325"/>
  <c r="BK324"/>
  <c r="J324"/>
  <c r="J326"/>
  <c r="BE326"/>
  <c r="J75"/>
  <c r="J74"/>
  <c r="BI322"/>
  <c r="BH322"/>
  <c r="BG322"/>
  <c r="BF322"/>
  <c r="T322"/>
  <c r="T321"/>
  <c r="R322"/>
  <c r="R321"/>
  <c r="P322"/>
  <c r="P321"/>
  <c r="BK322"/>
  <c r="BK321"/>
  <c r="J321"/>
  <c r="J322"/>
  <c r="BE322"/>
  <c r="J73"/>
  <c r="BI319"/>
  <c r="BH319"/>
  <c r="BG319"/>
  <c r="BF319"/>
  <c r="T319"/>
  <c r="R319"/>
  <c r="P319"/>
  <c r="BK319"/>
  <c r="J319"/>
  <c r="BE319"/>
  <c r="BI315"/>
  <c r="BH315"/>
  <c r="BG315"/>
  <c r="BF315"/>
  <c r="T315"/>
  <c r="R315"/>
  <c r="P315"/>
  <c r="BK315"/>
  <c r="J315"/>
  <c r="BE315"/>
  <c r="BI313"/>
  <c r="BH313"/>
  <c r="BG313"/>
  <c r="BF313"/>
  <c r="T313"/>
  <c r="T312"/>
  <c r="R313"/>
  <c r="R312"/>
  <c r="P313"/>
  <c r="P312"/>
  <c r="BK313"/>
  <c r="BK312"/>
  <c r="J312"/>
  <c r="J313"/>
  <c r="BE313"/>
  <c r="J72"/>
  <c r="BI308"/>
  <c r="BH308"/>
  <c r="BG308"/>
  <c r="BF308"/>
  <c r="T308"/>
  <c r="R308"/>
  <c r="P308"/>
  <c r="BK308"/>
  <c r="J308"/>
  <c r="BE308"/>
  <c r="BI302"/>
  <c r="BH302"/>
  <c r="BG302"/>
  <c r="BF302"/>
  <c r="T302"/>
  <c r="R302"/>
  <c r="P302"/>
  <c r="BK302"/>
  <c r="J302"/>
  <c r="BE302"/>
  <c r="BI300"/>
  <c r="BH300"/>
  <c r="BG300"/>
  <c r="BF300"/>
  <c r="T300"/>
  <c r="R300"/>
  <c r="P300"/>
  <c r="BK300"/>
  <c r="J300"/>
  <c r="BE300"/>
  <c r="BI296"/>
  <c r="BH296"/>
  <c r="BG296"/>
  <c r="BF296"/>
  <c r="T296"/>
  <c r="R296"/>
  <c r="P296"/>
  <c r="BK296"/>
  <c r="J296"/>
  <c r="BE296"/>
  <c r="BI292"/>
  <c r="BH292"/>
  <c r="BG292"/>
  <c r="BF292"/>
  <c r="T292"/>
  <c r="T291"/>
  <c r="R292"/>
  <c r="R291"/>
  <c r="P292"/>
  <c r="P291"/>
  <c r="BK292"/>
  <c r="BK291"/>
  <c r="J291"/>
  <c r="J292"/>
  <c r="BE292"/>
  <c r="J71"/>
  <c r="BI287"/>
  <c r="BH287"/>
  <c r="BG287"/>
  <c r="BF287"/>
  <c r="T287"/>
  <c r="R287"/>
  <c r="P287"/>
  <c r="BK287"/>
  <c r="J287"/>
  <c r="BE287"/>
  <c r="BI283"/>
  <c r="BH283"/>
  <c r="BG283"/>
  <c r="BF283"/>
  <c r="T283"/>
  <c r="R283"/>
  <c r="P283"/>
  <c r="BK283"/>
  <c r="J283"/>
  <c r="BE283"/>
  <c r="BI279"/>
  <c r="BH279"/>
  <c r="BG279"/>
  <c r="BF279"/>
  <c r="T279"/>
  <c r="R279"/>
  <c r="P279"/>
  <c r="BK279"/>
  <c r="J279"/>
  <c r="BE279"/>
  <c r="BI275"/>
  <c r="BH275"/>
  <c r="BG275"/>
  <c r="BF275"/>
  <c r="T275"/>
  <c r="T274"/>
  <c r="R275"/>
  <c r="R274"/>
  <c r="P275"/>
  <c r="P274"/>
  <c r="BK275"/>
  <c r="BK274"/>
  <c r="J274"/>
  <c r="J275"/>
  <c r="BE275"/>
  <c r="J70"/>
  <c r="BI272"/>
  <c r="BH272"/>
  <c r="BG272"/>
  <c r="BF272"/>
  <c r="T272"/>
  <c r="R272"/>
  <c r="P272"/>
  <c r="BK272"/>
  <c r="J272"/>
  <c r="BE272"/>
  <c r="BI265"/>
  <c r="BH265"/>
  <c r="BG265"/>
  <c r="BF265"/>
  <c r="T265"/>
  <c r="T264"/>
  <c r="R265"/>
  <c r="R264"/>
  <c r="P265"/>
  <c r="P264"/>
  <c r="BK265"/>
  <c r="BK264"/>
  <c r="J264"/>
  <c r="J265"/>
  <c r="BE265"/>
  <c r="J69"/>
  <c r="BI260"/>
  <c r="BH260"/>
  <c r="BG260"/>
  <c r="BF260"/>
  <c r="T260"/>
  <c r="R260"/>
  <c r="P260"/>
  <c r="BK260"/>
  <c r="J260"/>
  <c r="BE260"/>
  <c r="BI258"/>
  <c r="BH258"/>
  <c r="BG258"/>
  <c r="BF258"/>
  <c r="T258"/>
  <c r="R258"/>
  <c r="P258"/>
  <c r="BK258"/>
  <c r="J258"/>
  <c r="BE258"/>
  <c r="BI248"/>
  <c r="BH248"/>
  <c r="BG248"/>
  <c r="BF248"/>
  <c r="T248"/>
  <c r="R248"/>
  <c r="P248"/>
  <c r="BK248"/>
  <c r="J248"/>
  <c r="BE248"/>
  <c r="BI239"/>
  <c r="BH239"/>
  <c r="BG239"/>
  <c r="BF239"/>
  <c r="T239"/>
  <c r="R239"/>
  <c r="P239"/>
  <c r="BK239"/>
  <c r="J239"/>
  <c r="BE239"/>
  <c r="BI235"/>
  <c r="BH235"/>
  <c r="BG235"/>
  <c r="BF235"/>
  <c r="T235"/>
  <c r="R235"/>
  <c r="P235"/>
  <c r="BK235"/>
  <c r="J235"/>
  <c r="BE235"/>
  <c r="BI230"/>
  <c r="BH230"/>
  <c r="BG230"/>
  <c r="BF230"/>
  <c r="T230"/>
  <c r="T229"/>
  <c r="R230"/>
  <c r="R229"/>
  <c r="P230"/>
  <c r="P229"/>
  <c r="BK230"/>
  <c r="BK229"/>
  <c r="J229"/>
  <c r="J230"/>
  <c r="BE230"/>
  <c r="J68"/>
  <c r="BI226"/>
  <c r="BH226"/>
  <c r="BG226"/>
  <c r="BF226"/>
  <c r="T226"/>
  <c r="R226"/>
  <c r="P226"/>
  <c r="BK226"/>
  <c r="J226"/>
  <c r="BE226"/>
  <c r="BI223"/>
  <c r="BH223"/>
  <c r="BG223"/>
  <c r="BF223"/>
  <c r="T223"/>
  <c r="R223"/>
  <c r="P223"/>
  <c r="BK223"/>
  <c r="J223"/>
  <c r="BE223"/>
  <c r="BI219"/>
  <c r="BH219"/>
  <c r="BG219"/>
  <c r="BF219"/>
  <c r="T219"/>
  <c r="R219"/>
  <c r="P219"/>
  <c r="BK219"/>
  <c r="J219"/>
  <c r="BE219"/>
  <c r="BI215"/>
  <c r="BH215"/>
  <c r="BG215"/>
  <c r="BF215"/>
  <c r="T215"/>
  <c r="R215"/>
  <c r="P215"/>
  <c r="BK215"/>
  <c r="J215"/>
  <c r="BE215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2"/>
  <c r="BH202"/>
  <c r="BG202"/>
  <c r="BF202"/>
  <c r="T202"/>
  <c r="R202"/>
  <c r="P202"/>
  <c r="BK202"/>
  <c r="J202"/>
  <c r="BE202"/>
  <c r="BI198"/>
  <c r="BH198"/>
  <c r="BG198"/>
  <c r="BF198"/>
  <c r="T198"/>
  <c r="R198"/>
  <c r="P198"/>
  <c r="BK198"/>
  <c r="J198"/>
  <c r="BE198"/>
  <c r="BI194"/>
  <c r="BH194"/>
  <c r="BG194"/>
  <c r="BF194"/>
  <c r="T194"/>
  <c r="R194"/>
  <c r="P194"/>
  <c r="BK194"/>
  <c r="J194"/>
  <c r="BE194"/>
  <c r="BI190"/>
  <c r="BH190"/>
  <c r="BG190"/>
  <c r="BF190"/>
  <c r="T190"/>
  <c r="R190"/>
  <c r="P190"/>
  <c r="BK190"/>
  <c r="J190"/>
  <c r="BE190"/>
  <c r="BI186"/>
  <c r="BH186"/>
  <c r="BG186"/>
  <c r="BF186"/>
  <c r="T186"/>
  <c r="R186"/>
  <c r="P186"/>
  <c r="BK186"/>
  <c r="J186"/>
  <c r="BE186"/>
  <c r="BI182"/>
  <c r="BH182"/>
  <c r="BG182"/>
  <c r="BF182"/>
  <c r="T182"/>
  <c r="T181"/>
  <c r="R182"/>
  <c r="R181"/>
  <c r="P182"/>
  <c r="P181"/>
  <c r="BK182"/>
  <c r="BK181"/>
  <c r="J181"/>
  <c r="J182"/>
  <c r="BE182"/>
  <c r="J67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1"/>
  <c r="BH171"/>
  <c r="BG171"/>
  <c r="BF171"/>
  <c r="T171"/>
  <c r="R171"/>
  <c r="P171"/>
  <c r="BK171"/>
  <c r="J171"/>
  <c r="BE171"/>
  <c r="BI160"/>
  <c r="BH160"/>
  <c r="BG160"/>
  <c r="BF160"/>
  <c r="T160"/>
  <c r="R160"/>
  <c r="P160"/>
  <c r="BK160"/>
  <c r="J160"/>
  <c r="BE160"/>
  <c r="BI157"/>
  <c r="BH157"/>
  <c r="BG157"/>
  <c r="BF157"/>
  <c r="T157"/>
  <c r="R157"/>
  <c r="P157"/>
  <c r="BK157"/>
  <c r="J157"/>
  <c r="BE157"/>
  <c r="BI153"/>
  <c r="BH153"/>
  <c r="BG153"/>
  <c r="BF153"/>
  <c r="T153"/>
  <c r="R153"/>
  <c r="P153"/>
  <c r="BK153"/>
  <c r="J153"/>
  <c r="BE153"/>
  <c r="BI149"/>
  <c r="BH149"/>
  <c r="BG149"/>
  <c r="BF149"/>
  <c r="T149"/>
  <c r="R149"/>
  <c r="P149"/>
  <c r="BK149"/>
  <c r="J149"/>
  <c r="BE149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6"/>
  <c r="BH126"/>
  <c r="BG126"/>
  <c r="BF126"/>
  <c r="T126"/>
  <c r="R126"/>
  <c r="P126"/>
  <c r="BK126"/>
  <c r="J126"/>
  <c r="BE126"/>
  <c r="BI123"/>
  <c r="BH123"/>
  <c r="BG123"/>
  <c r="BF123"/>
  <c r="T123"/>
  <c r="R123"/>
  <c r="P123"/>
  <c r="BK123"/>
  <c r="J123"/>
  <c r="BE123"/>
  <c r="BI119"/>
  <c r="BH119"/>
  <c r="BG119"/>
  <c r="BF119"/>
  <c r="T119"/>
  <c r="R119"/>
  <c r="P119"/>
  <c r="BK119"/>
  <c r="J119"/>
  <c r="BE119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0"/>
  <c r="BH110"/>
  <c r="BG110"/>
  <c r="BF110"/>
  <c r="T110"/>
  <c r="R110"/>
  <c r="P110"/>
  <c r="BK110"/>
  <c r="J110"/>
  <c r="BE110"/>
  <c r="BI106"/>
  <c r="BH106"/>
  <c r="BG106"/>
  <c r="BF106"/>
  <c r="T106"/>
  <c r="T105"/>
  <c r="R106"/>
  <c r="R105"/>
  <c r="P106"/>
  <c r="P105"/>
  <c r="BK106"/>
  <c r="BK105"/>
  <c r="J105"/>
  <c r="J106"/>
  <c r="BE106"/>
  <c r="J66"/>
  <c r="BI101"/>
  <c r="F39"/>
  <c i="1" r="BD58"/>
  <c i="4" r="BH101"/>
  <c r="F38"/>
  <c i="1" r="BC58"/>
  <c i="4" r="BG101"/>
  <c r="F37"/>
  <c i="1" r="BB58"/>
  <c i="4" r="BF101"/>
  <c r="J36"/>
  <c i="1" r="AW58"/>
  <c i="4" r="F36"/>
  <c i="1" r="BA58"/>
  <c i="4" r="T101"/>
  <c r="T100"/>
  <c r="T99"/>
  <c r="T98"/>
  <c r="R101"/>
  <c r="R100"/>
  <c r="R99"/>
  <c r="R98"/>
  <c r="P101"/>
  <c r="P100"/>
  <c r="P99"/>
  <c r="P98"/>
  <c i="1" r="AU58"/>
  <c i="4" r="BK101"/>
  <c r="BK100"/>
  <c r="J100"/>
  <c r="BK99"/>
  <c r="J99"/>
  <c r="BK98"/>
  <c r="J98"/>
  <c r="J63"/>
  <c r="J32"/>
  <c i="1" r="AG58"/>
  <c i="4" r="J101"/>
  <c r="BE101"/>
  <c r="J35"/>
  <c i="1" r="AV58"/>
  <c i="4" r="F35"/>
  <c i="1" r="AZ58"/>
  <c i="4" r="J65"/>
  <c r="J64"/>
  <c r="J94"/>
  <c r="F94"/>
  <c r="F92"/>
  <c r="E90"/>
  <c r="J58"/>
  <c r="F58"/>
  <c r="F56"/>
  <c r="E54"/>
  <c r="J41"/>
  <c r="J26"/>
  <c r="E26"/>
  <c r="J95"/>
  <c r="J59"/>
  <c r="J25"/>
  <c r="J20"/>
  <c r="E20"/>
  <c r="F95"/>
  <c r="F59"/>
  <c r="J19"/>
  <c r="J14"/>
  <c r="J92"/>
  <c r="J56"/>
  <c r="E7"/>
  <c r="E86"/>
  <c r="E50"/>
  <c i="3" r="J39"/>
  <c r="J38"/>
  <c i="1" r="AY57"/>
  <c i="3" r="J37"/>
  <c i="1" r="AX57"/>
  <c i="3" r="BI502"/>
  <c r="BH502"/>
  <c r="BG502"/>
  <c r="BF502"/>
  <c r="T502"/>
  <c r="R502"/>
  <c r="P502"/>
  <c r="BK502"/>
  <c r="J502"/>
  <c r="BE502"/>
  <c r="BI500"/>
  <c r="BH500"/>
  <c r="BG500"/>
  <c r="BF500"/>
  <c r="T500"/>
  <c r="R500"/>
  <c r="P500"/>
  <c r="BK500"/>
  <c r="J500"/>
  <c r="BE500"/>
  <c r="BI498"/>
  <c r="BH498"/>
  <c r="BG498"/>
  <c r="BF498"/>
  <c r="T498"/>
  <c r="R498"/>
  <c r="P498"/>
  <c r="BK498"/>
  <c r="J498"/>
  <c r="BE498"/>
  <c r="BI493"/>
  <c r="BH493"/>
  <c r="BG493"/>
  <c r="BF493"/>
  <c r="T493"/>
  <c r="T492"/>
  <c r="T491"/>
  <c r="R493"/>
  <c r="R492"/>
  <c r="R491"/>
  <c r="P493"/>
  <c r="P492"/>
  <c r="P491"/>
  <c r="BK493"/>
  <c r="BK492"/>
  <c r="J492"/>
  <c r="BK491"/>
  <c r="J491"/>
  <c r="J493"/>
  <c r="BE493"/>
  <c r="J78"/>
  <c r="J77"/>
  <c r="BI487"/>
  <c r="BH487"/>
  <c r="BG487"/>
  <c r="BF487"/>
  <c r="T487"/>
  <c r="R487"/>
  <c r="P487"/>
  <c r="BK487"/>
  <c r="J487"/>
  <c r="BE487"/>
  <c r="BI483"/>
  <c r="BH483"/>
  <c r="BG483"/>
  <c r="BF483"/>
  <c r="T483"/>
  <c r="R483"/>
  <c r="P483"/>
  <c r="BK483"/>
  <c r="J483"/>
  <c r="BE483"/>
  <c r="BI479"/>
  <c r="BH479"/>
  <c r="BG479"/>
  <c r="BF479"/>
  <c r="T479"/>
  <c r="R479"/>
  <c r="P479"/>
  <c r="BK479"/>
  <c r="J479"/>
  <c r="BE479"/>
  <c r="BI475"/>
  <c r="BH475"/>
  <c r="BG475"/>
  <c r="BF475"/>
  <c r="T475"/>
  <c r="R475"/>
  <c r="P475"/>
  <c r="BK475"/>
  <c r="J475"/>
  <c r="BE475"/>
  <c r="BI471"/>
  <c r="BH471"/>
  <c r="BG471"/>
  <c r="BF471"/>
  <c r="T471"/>
  <c r="R471"/>
  <c r="P471"/>
  <c r="BK471"/>
  <c r="J471"/>
  <c r="BE471"/>
  <c r="BI467"/>
  <c r="BH467"/>
  <c r="BG467"/>
  <c r="BF467"/>
  <c r="T467"/>
  <c r="R467"/>
  <c r="P467"/>
  <c r="BK467"/>
  <c r="J467"/>
  <c r="BE467"/>
  <c r="BI463"/>
  <c r="BH463"/>
  <c r="BG463"/>
  <c r="BF463"/>
  <c r="T463"/>
  <c r="R463"/>
  <c r="P463"/>
  <c r="BK463"/>
  <c r="J463"/>
  <c r="BE463"/>
  <c r="BI459"/>
  <c r="BH459"/>
  <c r="BG459"/>
  <c r="BF459"/>
  <c r="T459"/>
  <c r="R459"/>
  <c r="P459"/>
  <c r="BK459"/>
  <c r="J459"/>
  <c r="BE459"/>
  <c r="BI455"/>
  <c r="BH455"/>
  <c r="BG455"/>
  <c r="BF455"/>
  <c r="T455"/>
  <c r="T454"/>
  <c r="R455"/>
  <c r="R454"/>
  <c r="P455"/>
  <c r="P454"/>
  <c r="BK455"/>
  <c r="BK454"/>
  <c r="J454"/>
  <c r="J455"/>
  <c r="BE455"/>
  <c r="J76"/>
  <c r="BI452"/>
  <c r="BH452"/>
  <c r="BG452"/>
  <c r="BF452"/>
  <c r="T452"/>
  <c r="R452"/>
  <c r="P452"/>
  <c r="BK452"/>
  <c r="J452"/>
  <c r="BE452"/>
  <c r="BI448"/>
  <c r="BH448"/>
  <c r="BG448"/>
  <c r="BF448"/>
  <c r="T448"/>
  <c r="T447"/>
  <c r="T446"/>
  <c r="R448"/>
  <c r="R447"/>
  <c r="R446"/>
  <c r="P448"/>
  <c r="P447"/>
  <c r="P446"/>
  <c r="BK448"/>
  <c r="BK447"/>
  <c r="J447"/>
  <c r="BK446"/>
  <c r="J446"/>
  <c r="J448"/>
  <c r="BE448"/>
  <c r="J75"/>
  <c r="J74"/>
  <c r="BI444"/>
  <c r="BH444"/>
  <c r="BG444"/>
  <c r="BF444"/>
  <c r="T444"/>
  <c r="T443"/>
  <c r="R444"/>
  <c r="R443"/>
  <c r="P444"/>
  <c r="P443"/>
  <c r="BK444"/>
  <c r="BK443"/>
  <c r="J443"/>
  <c r="J444"/>
  <c r="BE444"/>
  <c r="J73"/>
  <c r="BI441"/>
  <c r="BH441"/>
  <c r="BG441"/>
  <c r="BF441"/>
  <c r="T441"/>
  <c r="R441"/>
  <c r="P441"/>
  <c r="BK441"/>
  <c r="J441"/>
  <c r="BE441"/>
  <c r="BI437"/>
  <c r="BH437"/>
  <c r="BG437"/>
  <c r="BF437"/>
  <c r="T437"/>
  <c r="R437"/>
  <c r="P437"/>
  <c r="BK437"/>
  <c r="J437"/>
  <c r="BE437"/>
  <c r="BI435"/>
  <c r="BH435"/>
  <c r="BG435"/>
  <c r="BF435"/>
  <c r="T435"/>
  <c r="T434"/>
  <c r="R435"/>
  <c r="R434"/>
  <c r="P435"/>
  <c r="P434"/>
  <c r="BK435"/>
  <c r="BK434"/>
  <c r="J434"/>
  <c r="J435"/>
  <c r="BE435"/>
  <c r="J72"/>
  <c r="BI428"/>
  <c r="BH428"/>
  <c r="BG428"/>
  <c r="BF428"/>
  <c r="T428"/>
  <c r="R428"/>
  <c r="P428"/>
  <c r="BK428"/>
  <c r="J428"/>
  <c r="BE428"/>
  <c r="BI424"/>
  <c r="BH424"/>
  <c r="BG424"/>
  <c r="BF424"/>
  <c r="T424"/>
  <c r="R424"/>
  <c r="P424"/>
  <c r="BK424"/>
  <c r="J424"/>
  <c r="BE424"/>
  <c r="BI417"/>
  <c r="BH417"/>
  <c r="BG417"/>
  <c r="BF417"/>
  <c r="T417"/>
  <c r="R417"/>
  <c r="P417"/>
  <c r="BK417"/>
  <c r="J417"/>
  <c r="BE417"/>
  <c r="BI415"/>
  <c r="BH415"/>
  <c r="BG415"/>
  <c r="BF415"/>
  <c r="T415"/>
  <c r="R415"/>
  <c r="P415"/>
  <c r="BK415"/>
  <c r="J415"/>
  <c r="BE415"/>
  <c r="BI407"/>
  <c r="BH407"/>
  <c r="BG407"/>
  <c r="BF407"/>
  <c r="T407"/>
  <c r="R407"/>
  <c r="P407"/>
  <c r="BK407"/>
  <c r="J407"/>
  <c r="BE407"/>
  <c r="BI403"/>
  <c r="BH403"/>
  <c r="BG403"/>
  <c r="BF403"/>
  <c r="T403"/>
  <c r="R403"/>
  <c r="P403"/>
  <c r="BK403"/>
  <c r="J403"/>
  <c r="BE403"/>
  <c r="BI399"/>
  <c r="BH399"/>
  <c r="BG399"/>
  <c r="BF399"/>
  <c r="T399"/>
  <c r="T398"/>
  <c r="R399"/>
  <c r="R398"/>
  <c r="P399"/>
  <c r="P398"/>
  <c r="BK399"/>
  <c r="BK398"/>
  <c r="J398"/>
  <c r="J399"/>
  <c r="BE399"/>
  <c r="J71"/>
  <c r="BI390"/>
  <c r="BH390"/>
  <c r="BG390"/>
  <c r="BF390"/>
  <c r="T390"/>
  <c r="R390"/>
  <c r="P390"/>
  <c r="BK390"/>
  <c r="J390"/>
  <c r="BE390"/>
  <c r="BI386"/>
  <c r="BH386"/>
  <c r="BG386"/>
  <c r="BF386"/>
  <c r="T386"/>
  <c r="R386"/>
  <c r="P386"/>
  <c r="BK386"/>
  <c r="J386"/>
  <c r="BE386"/>
  <c r="BI382"/>
  <c r="BH382"/>
  <c r="BG382"/>
  <c r="BF382"/>
  <c r="T382"/>
  <c r="T381"/>
  <c r="R382"/>
  <c r="R381"/>
  <c r="P382"/>
  <c r="P381"/>
  <c r="BK382"/>
  <c r="BK381"/>
  <c r="J381"/>
  <c r="J382"/>
  <c r="BE382"/>
  <c r="J70"/>
  <c r="BI379"/>
  <c r="BH379"/>
  <c r="BG379"/>
  <c r="BF379"/>
  <c r="T379"/>
  <c r="R379"/>
  <c r="P379"/>
  <c r="BK379"/>
  <c r="J379"/>
  <c r="BE379"/>
  <c r="BI371"/>
  <c r="BH371"/>
  <c r="BG371"/>
  <c r="BF371"/>
  <c r="T371"/>
  <c r="T370"/>
  <c r="R371"/>
  <c r="R370"/>
  <c r="P371"/>
  <c r="P370"/>
  <c r="BK371"/>
  <c r="BK370"/>
  <c r="J370"/>
  <c r="J371"/>
  <c r="BE371"/>
  <c r="J69"/>
  <c r="BI363"/>
  <c r="BH363"/>
  <c r="BG363"/>
  <c r="BF363"/>
  <c r="T363"/>
  <c r="R363"/>
  <c r="P363"/>
  <c r="BK363"/>
  <c r="J363"/>
  <c r="BE363"/>
  <c r="BI360"/>
  <c r="BH360"/>
  <c r="BG360"/>
  <c r="BF360"/>
  <c r="T360"/>
  <c r="R360"/>
  <c r="P360"/>
  <c r="BK360"/>
  <c r="J360"/>
  <c r="BE360"/>
  <c r="BI358"/>
  <c r="BH358"/>
  <c r="BG358"/>
  <c r="BF358"/>
  <c r="T358"/>
  <c r="R358"/>
  <c r="P358"/>
  <c r="BK358"/>
  <c r="J358"/>
  <c r="BE358"/>
  <c r="BI338"/>
  <c r="BH338"/>
  <c r="BG338"/>
  <c r="BF338"/>
  <c r="T338"/>
  <c r="R338"/>
  <c r="P338"/>
  <c r="BK338"/>
  <c r="J338"/>
  <c r="BE338"/>
  <c r="BI322"/>
  <c r="BH322"/>
  <c r="BG322"/>
  <c r="BF322"/>
  <c r="T322"/>
  <c r="R322"/>
  <c r="P322"/>
  <c r="BK322"/>
  <c r="J322"/>
  <c r="BE322"/>
  <c r="BI314"/>
  <c r="BH314"/>
  <c r="BG314"/>
  <c r="BF314"/>
  <c r="T314"/>
  <c r="R314"/>
  <c r="P314"/>
  <c r="BK314"/>
  <c r="J314"/>
  <c r="BE314"/>
  <c r="BI309"/>
  <c r="BH309"/>
  <c r="BG309"/>
  <c r="BF309"/>
  <c r="T309"/>
  <c r="T308"/>
  <c r="R309"/>
  <c r="R308"/>
  <c r="P309"/>
  <c r="P308"/>
  <c r="BK309"/>
  <c r="BK308"/>
  <c r="J308"/>
  <c r="J309"/>
  <c r="BE309"/>
  <c r="J68"/>
  <c r="BI305"/>
  <c r="BH305"/>
  <c r="BG305"/>
  <c r="BF305"/>
  <c r="T305"/>
  <c r="R305"/>
  <c r="P305"/>
  <c r="BK305"/>
  <c r="J305"/>
  <c r="BE305"/>
  <c r="BI299"/>
  <c r="BH299"/>
  <c r="BG299"/>
  <c r="BF299"/>
  <c r="T299"/>
  <c r="R299"/>
  <c r="P299"/>
  <c r="BK299"/>
  <c r="J299"/>
  <c r="BE299"/>
  <c r="BI293"/>
  <c r="BH293"/>
  <c r="BG293"/>
  <c r="BF293"/>
  <c r="T293"/>
  <c r="R293"/>
  <c r="P293"/>
  <c r="BK293"/>
  <c r="J293"/>
  <c r="BE293"/>
  <c r="BI288"/>
  <c r="BH288"/>
  <c r="BG288"/>
  <c r="BF288"/>
  <c r="T288"/>
  <c r="R288"/>
  <c r="P288"/>
  <c r="BK288"/>
  <c r="J288"/>
  <c r="BE288"/>
  <c r="BI280"/>
  <c r="BH280"/>
  <c r="BG280"/>
  <c r="BF280"/>
  <c r="T280"/>
  <c r="R280"/>
  <c r="P280"/>
  <c r="BK280"/>
  <c r="J280"/>
  <c r="BE280"/>
  <c r="BI276"/>
  <c r="BH276"/>
  <c r="BG276"/>
  <c r="BF276"/>
  <c r="T276"/>
  <c r="R276"/>
  <c r="P276"/>
  <c r="BK276"/>
  <c r="J276"/>
  <c r="BE276"/>
  <c r="BI274"/>
  <c r="BH274"/>
  <c r="BG274"/>
  <c r="BF274"/>
  <c r="T274"/>
  <c r="R274"/>
  <c r="P274"/>
  <c r="BK274"/>
  <c r="J274"/>
  <c r="BE274"/>
  <c r="BI267"/>
  <c r="BH267"/>
  <c r="BG267"/>
  <c r="BF267"/>
  <c r="T267"/>
  <c r="R267"/>
  <c r="P267"/>
  <c r="BK267"/>
  <c r="J267"/>
  <c r="BE267"/>
  <c r="BI263"/>
  <c r="BH263"/>
  <c r="BG263"/>
  <c r="BF263"/>
  <c r="T263"/>
  <c r="R263"/>
  <c r="P263"/>
  <c r="BK263"/>
  <c r="J263"/>
  <c r="BE263"/>
  <c r="BI259"/>
  <c r="BH259"/>
  <c r="BG259"/>
  <c r="BF259"/>
  <c r="T259"/>
  <c r="R259"/>
  <c r="P259"/>
  <c r="BK259"/>
  <c r="J259"/>
  <c r="BE259"/>
  <c r="BI255"/>
  <c r="BH255"/>
  <c r="BG255"/>
  <c r="BF255"/>
  <c r="T255"/>
  <c r="R255"/>
  <c r="P255"/>
  <c r="BK255"/>
  <c r="J255"/>
  <c r="BE255"/>
  <c r="BI251"/>
  <c r="BH251"/>
  <c r="BG251"/>
  <c r="BF251"/>
  <c r="T251"/>
  <c r="R251"/>
  <c r="P251"/>
  <c r="BK251"/>
  <c r="J251"/>
  <c r="BE251"/>
  <c r="BI243"/>
  <c r="BH243"/>
  <c r="BG243"/>
  <c r="BF243"/>
  <c r="T243"/>
  <c r="T242"/>
  <c r="R243"/>
  <c r="R242"/>
  <c r="P243"/>
  <c r="P242"/>
  <c r="BK243"/>
  <c r="BK242"/>
  <c r="J242"/>
  <c r="J243"/>
  <c r="BE243"/>
  <c r="J67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24"/>
  <c r="BH224"/>
  <c r="BG224"/>
  <c r="BF224"/>
  <c r="T224"/>
  <c r="R224"/>
  <c r="P224"/>
  <c r="BK224"/>
  <c r="J224"/>
  <c r="BE224"/>
  <c r="BI212"/>
  <c r="BH212"/>
  <c r="BG212"/>
  <c r="BF212"/>
  <c r="T212"/>
  <c r="R212"/>
  <c r="P212"/>
  <c r="BK212"/>
  <c r="J212"/>
  <c r="BE212"/>
  <c r="BI209"/>
  <c r="BH209"/>
  <c r="BG209"/>
  <c r="BF209"/>
  <c r="T209"/>
  <c r="R209"/>
  <c r="P209"/>
  <c r="BK209"/>
  <c r="J209"/>
  <c r="BE209"/>
  <c r="BI202"/>
  <c r="BH202"/>
  <c r="BG202"/>
  <c r="BF202"/>
  <c r="T202"/>
  <c r="R202"/>
  <c r="P202"/>
  <c r="BK202"/>
  <c r="J202"/>
  <c r="BE202"/>
  <c r="BI195"/>
  <c r="BH195"/>
  <c r="BG195"/>
  <c r="BF195"/>
  <c r="T195"/>
  <c r="R195"/>
  <c r="P195"/>
  <c r="BK195"/>
  <c r="J195"/>
  <c r="BE195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2"/>
  <c r="BH182"/>
  <c r="BG182"/>
  <c r="BF182"/>
  <c r="T182"/>
  <c r="R182"/>
  <c r="P182"/>
  <c r="BK182"/>
  <c r="J182"/>
  <c r="BE182"/>
  <c r="BI175"/>
  <c r="BH175"/>
  <c r="BG175"/>
  <c r="BF175"/>
  <c r="T175"/>
  <c r="R175"/>
  <c r="P175"/>
  <c r="BK175"/>
  <c r="J175"/>
  <c r="BE175"/>
  <c r="BI167"/>
  <c r="BH167"/>
  <c r="BG167"/>
  <c r="BF167"/>
  <c r="T167"/>
  <c r="R167"/>
  <c r="P167"/>
  <c r="BK167"/>
  <c r="J167"/>
  <c r="BE167"/>
  <c r="BI162"/>
  <c r="BH162"/>
  <c r="BG162"/>
  <c r="BF162"/>
  <c r="T162"/>
  <c r="R162"/>
  <c r="P162"/>
  <c r="BK162"/>
  <c r="J162"/>
  <c r="BE162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47"/>
  <c r="BH147"/>
  <c r="BG147"/>
  <c r="BF147"/>
  <c r="T147"/>
  <c r="R147"/>
  <c r="P147"/>
  <c r="BK147"/>
  <c r="J147"/>
  <c r="BE147"/>
  <c r="BI143"/>
  <c r="BH143"/>
  <c r="BG143"/>
  <c r="BF143"/>
  <c r="T143"/>
  <c r="R143"/>
  <c r="P143"/>
  <c r="BK143"/>
  <c r="J143"/>
  <c r="BE143"/>
  <c r="BI140"/>
  <c r="BH140"/>
  <c r="BG140"/>
  <c r="BF140"/>
  <c r="T140"/>
  <c r="R140"/>
  <c r="P140"/>
  <c r="BK140"/>
  <c r="J140"/>
  <c r="BE140"/>
  <c r="BI136"/>
  <c r="BH136"/>
  <c r="BG136"/>
  <c r="BF136"/>
  <c r="T136"/>
  <c r="R136"/>
  <c r="P136"/>
  <c r="BK136"/>
  <c r="J136"/>
  <c r="BE136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7"/>
  <c r="BH127"/>
  <c r="BG127"/>
  <c r="BF127"/>
  <c r="T127"/>
  <c r="R127"/>
  <c r="P127"/>
  <c r="BK127"/>
  <c r="J127"/>
  <c r="BE127"/>
  <c r="BI123"/>
  <c r="BH123"/>
  <c r="BG123"/>
  <c r="BF123"/>
  <c r="T123"/>
  <c r="T122"/>
  <c r="R123"/>
  <c r="R122"/>
  <c r="P123"/>
  <c r="P122"/>
  <c r="BK123"/>
  <c r="BK122"/>
  <c r="J122"/>
  <c r="J123"/>
  <c r="BE123"/>
  <c r="J66"/>
  <c r="BI118"/>
  <c r="BH118"/>
  <c r="BG118"/>
  <c r="BF118"/>
  <c r="T118"/>
  <c r="R118"/>
  <c r="P118"/>
  <c r="BK118"/>
  <c r="J118"/>
  <c r="BE118"/>
  <c r="BI115"/>
  <c r="BH115"/>
  <c r="BG115"/>
  <c r="BF115"/>
  <c r="T115"/>
  <c r="R115"/>
  <c r="P115"/>
  <c r="BK115"/>
  <c r="J115"/>
  <c r="BE115"/>
  <c r="BI111"/>
  <c r="BH111"/>
  <c r="BG111"/>
  <c r="BF111"/>
  <c r="T111"/>
  <c r="R111"/>
  <c r="P111"/>
  <c r="BK111"/>
  <c r="J111"/>
  <c r="BE111"/>
  <c r="BI107"/>
  <c r="BH107"/>
  <c r="BG107"/>
  <c r="BF107"/>
  <c r="T107"/>
  <c r="R107"/>
  <c r="P107"/>
  <c r="BK107"/>
  <c r="J107"/>
  <c r="BE107"/>
  <c r="BI103"/>
  <c r="F39"/>
  <c i="1" r="BD57"/>
  <c i="3" r="BH103"/>
  <c r="F38"/>
  <c i="1" r="BC57"/>
  <c i="3" r="BG103"/>
  <c r="F37"/>
  <c i="1" r="BB57"/>
  <c i="3" r="BF103"/>
  <c r="J36"/>
  <c i="1" r="AW57"/>
  <c i="3" r="F36"/>
  <c i="1" r="BA57"/>
  <c i="3" r="T103"/>
  <c r="T102"/>
  <c r="T101"/>
  <c r="T100"/>
  <c r="R103"/>
  <c r="R102"/>
  <c r="R101"/>
  <c r="R100"/>
  <c r="P103"/>
  <c r="P102"/>
  <c r="P101"/>
  <c r="P100"/>
  <c i="1" r="AU57"/>
  <c i="3" r="BK103"/>
  <c r="BK102"/>
  <c r="J102"/>
  <c r="BK101"/>
  <c r="J101"/>
  <c r="BK100"/>
  <c r="J100"/>
  <c r="J63"/>
  <c r="J32"/>
  <c i="1" r="AG57"/>
  <c i="3" r="J103"/>
  <c r="BE103"/>
  <c r="J35"/>
  <c i="1" r="AV57"/>
  <c i="3" r="F35"/>
  <c i="1" r="AZ57"/>
  <c i="3" r="J65"/>
  <c r="J64"/>
  <c r="J96"/>
  <c r="F96"/>
  <c r="F94"/>
  <c r="E92"/>
  <c r="J58"/>
  <c r="F58"/>
  <c r="F56"/>
  <c r="E54"/>
  <c r="J41"/>
  <c r="J26"/>
  <c r="E26"/>
  <c r="J97"/>
  <c r="J59"/>
  <c r="J25"/>
  <c r="J20"/>
  <c r="E20"/>
  <c r="F97"/>
  <c r="F59"/>
  <c r="J19"/>
  <c r="J14"/>
  <c r="J94"/>
  <c r="J56"/>
  <c r="E7"/>
  <c r="E88"/>
  <c r="E50"/>
  <c i="2" r="J39"/>
  <c r="J38"/>
  <c i="1" r="AY56"/>
  <c i="2" r="J37"/>
  <c i="1" r="AX56"/>
  <c i="2" r="BI90"/>
  <c r="F39"/>
  <c i="1" r="BD56"/>
  <c i="2" r="BH90"/>
  <c r="F38"/>
  <c i="1" r="BC56"/>
  <c i="2" r="BG90"/>
  <c r="F37"/>
  <c i="1" r="BB56"/>
  <c i="2" r="BF90"/>
  <c r="J36"/>
  <c i="1" r="AW56"/>
  <c i="2" r="F36"/>
  <c i="1" r="BA56"/>
  <c i="2" r="T90"/>
  <c r="T89"/>
  <c r="T88"/>
  <c r="T87"/>
  <c r="R90"/>
  <c r="R89"/>
  <c r="R88"/>
  <c r="R87"/>
  <c r="P90"/>
  <c r="P89"/>
  <c r="P88"/>
  <c r="P87"/>
  <c i="1" r="AU56"/>
  <c i="2" r="BK90"/>
  <c r="BK89"/>
  <c r="J89"/>
  <c r="BK88"/>
  <c r="J88"/>
  <c r="BK87"/>
  <c r="J87"/>
  <c r="J63"/>
  <c r="J32"/>
  <c i="1" r="AG56"/>
  <c i="2" r="J90"/>
  <c r="BE90"/>
  <c r="J35"/>
  <c i="1" r="AV56"/>
  <c i="2" r="F35"/>
  <c i="1" r="AZ56"/>
  <c i="2" r="J65"/>
  <c r="J64"/>
  <c r="J83"/>
  <c r="F83"/>
  <c r="F81"/>
  <c r="E79"/>
  <c r="J58"/>
  <c r="F58"/>
  <c r="F56"/>
  <c r="E54"/>
  <c r="J41"/>
  <c r="J26"/>
  <c r="E26"/>
  <c r="J84"/>
  <c r="J59"/>
  <c r="J25"/>
  <c r="J20"/>
  <c r="E20"/>
  <c r="F84"/>
  <c r="F59"/>
  <c r="J19"/>
  <c r="J14"/>
  <c r="J81"/>
  <c r="J56"/>
  <c r="E7"/>
  <c r="E75"/>
  <c r="E50"/>
  <c i="1" r="BD60"/>
  <c r="BC60"/>
  <c r="BB60"/>
  <c r="BA60"/>
  <c r="AZ60"/>
  <c r="AY60"/>
  <c r="AX60"/>
  <c r="AW60"/>
  <c r="AV60"/>
  <c r="AU60"/>
  <c r="AT60"/>
  <c r="AS60"/>
  <c r="AG60"/>
  <c r="BD55"/>
  <c r="BC55"/>
  <c r="BB55"/>
  <c r="BA55"/>
  <c r="AZ55"/>
  <c r="AY55"/>
  <c r="AX55"/>
  <c r="AW55"/>
  <c r="AV55"/>
  <c r="AU55"/>
  <c r="AT55"/>
  <c r="AS55"/>
  <c r="AG55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68"/>
  <c r="AN68"/>
  <c r="AT67"/>
  <c r="AN67"/>
  <c r="AT66"/>
  <c r="AN66"/>
  <c r="AT65"/>
  <c r="AN65"/>
  <c r="AT64"/>
  <c r="AN64"/>
  <c r="AT63"/>
  <c r="AN63"/>
  <c r="AT62"/>
  <c r="AN62"/>
  <c r="AT61"/>
  <c r="AN61"/>
  <c r="AN60"/>
  <c r="AT59"/>
  <c r="AN59"/>
  <c r="AT58"/>
  <c r="AN58"/>
  <c r="AT57"/>
  <c r="AN57"/>
  <c r="AT56"/>
  <c r="AN56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<sst xmlns="http://schemas.openxmlformats.org/spreadsheetml/2006/main">
  <si>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</si>
  <si>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</si>
  <si>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</si>
  <si>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</si>
  <si>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</si>
  <si>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{837a6dc7-1b48-401e-af20-74d3082ff624}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</si>
  <si>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</si>
  <si>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</si>
  <si>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</si>
  <si>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</si>
  <si>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</si>
  <si>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</si>
  <si>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</si>
  <si>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</si>
  <si>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HDP_Brno-218076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</si>
  <si>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</si>
  <si>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</si>
  <si>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ČOV Lipník nad Bečvou - povodňová čerpací stanice</t>
  </si>
  <si>
    <t>KSO:</t>
  </si>
  <si>
    <t>CC-CZ:</t>
  </si>
  <si>
    <t>Místo:</t>
  </si>
  <si>
    <t xml:space="preserve"> </t>
  </si>
  <si>
    <t>Datum:</t>
  </si>
  <si>
    <t>29. 5. 2019</t>
  </si>
  <si>
    <t>Zadavatel:</t>
  </si>
  <si>
    <t>IČ:</t>
  </si>
  <si>
    <t>Vodovody a kanalizace Přerov, a.s.</t>
  </si>
  <si>
    <t>DIČ:</t>
  </si>
  <si>
    <t>Uchazeč:</t>
  </si>
  <si>
    <t>Vyplň údaj</t>
  </si>
  <si>
    <t>Projektant:</t>
  </si>
  <si>
    <t>Sweco Hydroprojekt a.s., divize Morava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</si>
  <si>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</si>
  <si>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</si>
  <si>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</si>
  <si>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</si>
  <si>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</si>
  <si>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</si>
  <si>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</si>
  <si>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</si>
  <si>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</si>
  <si>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</si>
  <si>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</si>
  <si>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</si>
  <si>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</si>
  <si>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</si>
  <si>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</si>
  <si>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</si>
  <si>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</si>
  <si>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</si>
  <si>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</si>
  <si>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</si>
  <si>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</si>
  <si>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</si>
  <si>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</si>
  <si>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</si>
  <si>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</si>
  <si>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</si>
  <si>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</si>
  <si>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</si>
  <si>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</si>
  <si>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</si>
  <si>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</si>
  <si>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</si>
  <si>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</si>
  <si>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</si>
  <si>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</si>
  <si>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</si>
  <si>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</si>
  <si>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</si>
  <si>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</si>
  <si>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</si>
  <si>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</si>
  <si>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</si>
  <si>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STA</t>
  </si>
  <si>
    <t>1</t>
  </si>
  <si>
    <t>{515caf4d-04a7-4071-8136-26112cfd3005}</t>
  </si>
  <si>
    <t>2</t>
  </si>
  <si>
    <t>/</t>
  </si>
  <si>
    <t>001</t>
  </si>
  <si>
    <t>SO 01 Odlehčovací komora OK0A</t>
  </si>
  <si>
    <t>Soupis</t>
  </si>
  <si>
    <t>{91c7be72-63b0-4b3f-9a16-b8fdc8ec1b16}</t>
  </si>
  <si>
    <t>002</t>
  </si>
  <si>
    <t>SO 02 Povodňová čerpací stanice (PSČ)</t>
  </si>
  <si>
    <t>{4fc1035d-d134-4b3a-8fa5-1dceabd47ed6}</t>
  </si>
  <si>
    <t>003</t>
  </si>
  <si>
    <t>SO 03 Měrná šachta (MŠ)</t>
  </si>
  <si>
    <t>{3011917f-5730-422a-a418-b324c3420274}</t>
  </si>
  <si>
    <t>004</t>
  </si>
  <si>
    <t>SO 04 Zpevněné plochy</t>
  </si>
  <si>
    <t>{5331d4ff-51d7-4ff3-ba9d-07f725567a29}</t>
  </si>
  <si>
    <t>005</t>
  </si>
  <si>
    <t>SO 05 Ostatní objekty</t>
  </si>
  <si>
    <t>{de0f3717-4806-433b-850b-0e17ef679036}</t>
  </si>
  <si>
    <t>0001</t>
  </si>
  <si>
    <t>SO 05.1 Stávající objekt garáže</t>
  </si>
  <si>
    <t>3</t>
  </si>
  <si>
    <t>{2b33ed22-e275-455f-99e7-ac469e092ab1}</t>
  </si>
  <si>
    <t>0002</t>
  </si>
  <si>
    <t xml:space="preserve">SO 05.2 Výšková úprava poklopu stávající šachty Š2 </t>
  </si>
  <si>
    <t>{0de83d41-01cb-44ac-a0a6-5f0a912e5694}</t>
  </si>
  <si>
    <t>0003</t>
  </si>
  <si>
    <t xml:space="preserve">SO 05.3 Výšková úprava poklopu stávající šachty Š3 na odlehčovací stoce </t>
  </si>
  <si>
    <t>{bfa325d4-4e26-4906-96f0-cb6071557e0b}</t>
  </si>
  <si>
    <t>0004</t>
  </si>
  <si>
    <t xml:space="preserve">SO 05.4 Nový objekt čerpací stanice u stáv. měrného objektu (ČSMO) </t>
  </si>
  <si>
    <t>{86fa7f09-8b90-4918-9203-159058632ba2}</t>
  </si>
  <si>
    <t>0005</t>
  </si>
  <si>
    <t>SO 05.5 Nový výtlak z ČSMO – DN200</t>
  </si>
  <si>
    <t>{bcdfbb59-a408-4943-8905-92e36921a895}</t>
  </si>
  <si>
    <t>006</t>
  </si>
  <si>
    <t>PS 01 Strojní část</t>
  </si>
  <si>
    <t>{71daf8b2-6b9e-4b4b-a6a1-dee8820e32a6}</t>
  </si>
  <si>
    <t>007</t>
  </si>
  <si>
    <t>PS 02 Elektro část</t>
  </si>
  <si>
    <t>{d996317a-3221-4062-92bf-8c444151f326}</t>
  </si>
  <si>
    <t>008</t>
  </si>
  <si>
    <t>Ostatní a vedlejší náklady</t>
  </si>
  <si>
    <t>{e329a15a-b05d-41c7-a4a2-d67e289675d2}</t>
  </si>
  <si>
    <t>KRYCÍ LIST SOUPISU PRACÍ</t>
  </si>
  <si>
    <t>Objekt:</t>
  </si>
  <si>
    <t>01 - ČOV Lipník nad Bečvou - povodňová čerpací stanice</t>
  </si>
  <si>
    <t>Soupis:</t>
  </si>
  <si>
    <t>001 - SO 01 Odlehčovací komora OK0A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</si>
  <si>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</si>
  <si>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</si>
  <si>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</si>
  <si>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</si>
  <si>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</si>
  <si>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</si>
  <si>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</si>
  <si>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</si>
  <si>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</si>
  <si>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</si>
  <si>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</si>
  <si>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</si>
  <si>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</si>
  <si>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</si>
  <si>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</si>
  <si>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</si>
  <si>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</si>
  <si>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</si>
  <si>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</si>
  <si>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</si>
  <si>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</si>
  <si>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</si>
  <si>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</si>
  <si>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767</t>
  </si>
  <si>
    <t>Konstrukce zámečnické</t>
  </si>
  <si>
    <t>K</t>
  </si>
  <si>
    <t>767,1-R</t>
  </si>
  <si>
    <t>Dodávka + montáž dvoupolové ručně stírané hrubé česle, výklopné, materiál černá ocel, panty budou přivařeny ke stávajícím I profilům přepadové hrany</t>
  </si>
  <si>
    <t>kg</t>
  </si>
  <si>
    <t>16</t>
  </si>
  <si>
    <t>237951249</t>
  </si>
  <si>
    <t>PP</t>
  </si>
  <si>
    <t>P</t>
  </si>
  <si>
    <t>Poznámka k položce:_x000d_
viz TZ př.č. D.1.1.0 a v.č. D.1.1.1.1</t>
  </si>
  <si>
    <t>VV</t>
  </si>
  <si>
    <t>81,23</t>
  </si>
  <si>
    <t>002 - SO 02 Povodňová čerpací stanice (PSČ)</t>
  </si>
  <si>
    <t>HSV - HSV</t>
  </si>
  <si>
    <t xml:space="preserve">    1a - Přípravné práce a provizoria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</si>
  <si>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</si>
  <si>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</si>
  <si>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</si>
  <si>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</si>
  <si>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</si>
  <si>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</si>
  <si>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</si>
  <si>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</si>
  <si>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    741 - Elektroinstalace - silnoproud</t>
  </si>
  <si>
    <t>M - Práce a dodávky M</t>
  </si>
  <si>
    <t xml:space="preserve">    23-M - Montáže potrubí</t>
  </si>
  <si>
    <t>HSV</t>
  </si>
  <si>
    <t>1a</t>
  </si>
  <si>
    <t>Přípravné práce a provizoria</t>
  </si>
  <si>
    <t>100,1a-R</t>
  </si>
  <si>
    <t>Demotnáž stávajícího oplocení z drátěného pletiva a betonových sloupků 100x100x1750mm, vč. odvozu a likvidace</t>
  </si>
  <si>
    <t>m2</t>
  </si>
  <si>
    <t>4</t>
  </si>
  <si>
    <t>-1291173368</t>
  </si>
  <si>
    <t>Poznámka k položce:_x000d_
viz TZ př.č. D.1.1.0 a v.č. D.1.1.2.1 až 4</t>
  </si>
  <si>
    <t>25,9</t>
  </si>
  <si>
    <t>100,2a-R</t>
  </si>
  <si>
    <t>Náklady na dočasné oplocení z poplastovaného pletiva výšky 1,6m na ocelových zabetonovných sloupkách a vzpěrách, vč. ostnatého a napínacího drátu, vč. následného odstranění a likvidace</t>
  </si>
  <si>
    <t>m</t>
  </si>
  <si>
    <t>-1167267211</t>
  </si>
  <si>
    <t>43</t>
  </si>
  <si>
    <t>100,3a-R</t>
  </si>
  <si>
    <t>Náklady na dočasnou vjezdovou ocelovou bránu 6000x1600, dvoukřídlová, uzamykatelná, vč. následného odstranění a likvidace</t>
  </si>
  <si>
    <t>1731917802</t>
  </si>
  <si>
    <t>100,4a-R</t>
  </si>
  <si>
    <t>Dodávka + montáž nového oplocení z drátěného pletiva a se zabetonovanými sloukpy, vč. napínacího a ostnatého drátu</t>
  </si>
  <si>
    <t>-996714966</t>
  </si>
  <si>
    <t>5</t>
  </si>
  <si>
    <t>100,5a-R</t>
  </si>
  <si>
    <t>Náklady na provedení kopané sondy pro ověření polohy odlehčovací stoky DN1400</t>
  </si>
  <si>
    <t>ks</t>
  </si>
  <si>
    <t>807992912</t>
  </si>
  <si>
    <t>Zemní práce</t>
  </si>
  <si>
    <t>6</t>
  </si>
  <si>
    <t>115,1-R</t>
  </si>
  <si>
    <t>Dodávka + montáž čerpací studny betonová trouba DN600 dl.1000mm, vč. pomocných zemních prací</t>
  </si>
  <si>
    <t>1391612787</t>
  </si>
  <si>
    <t>Dodávka + montáž čerpací studny betonová trouba DN600, vč. pomocných zemních prací</t>
  </si>
  <si>
    <t>Poznámka k položce:_x000d_
viz TZ př.č. D.1.1.0 a v.č. D.1.1.3.1</t>
  </si>
  <si>
    <t>7</t>
  </si>
  <si>
    <t>115101201</t>
  </si>
  <si>
    <t>Čerpání vody na dopravní výšku do 10 m průměrný přítok do 500 l/min</t>
  </si>
  <si>
    <t>hod</t>
  </si>
  <si>
    <t>CS ÚRS 2019 01</t>
  </si>
  <si>
    <t>820612642</t>
  </si>
  <si>
    <t>Čerpání vody na dopravní výšku do 10 m s uvažovaným průměrným přítokem do 500 l/min</t>
  </si>
  <si>
    <t>120*12</t>
  </si>
  <si>
    <t>8</t>
  </si>
  <si>
    <t>115101301</t>
  </si>
  <si>
    <t>Pohotovost čerpací soupravy pro dopravní výšku do 10 m přítok do 500 l/min</t>
  </si>
  <si>
    <t>den</t>
  </si>
  <si>
    <t>1430283219</t>
  </si>
  <si>
    <t>Pohotovost záložní čerpací soupravy pro dopravní výšku do 10 m s uvažovaným průměrným přítokem do 500 l/min</t>
  </si>
  <si>
    <t>9</t>
  </si>
  <si>
    <t>121101101</t>
  </si>
  <si>
    <t>Sejmutí ornice s přemístěním na vzdálenost do 50 m</t>
  </si>
  <si>
    <t>m3</t>
  </si>
  <si>
    <t>1482592619</t>
  </si>
  <si>
    <t xml:space="preserve">Sejmutí ornice nebo lesní půdy  s vodorovným přemístěním na hromady v místě upotřebení nebo na dočasné či trvalé skládky se složením, na vzdálenost do 50 m</t>
  </si>
  <si>
    <t>14*8,8*0,15</t>
  </si>
  <si>
    <t>10</t>
  </si>
  <si>
    <t>131201202</t>
  </si>
  <si>
    <t>Hloubení jam zapažených v hornině tř. 3 objemu do 1000 m3</t>
  </si>
  <si>
    <t>-243069853</t>
  </si>
  <si>
    <t xml:space="preserve">Hloubení zapažených jam a zářezů  s urovnáním dna do předepsaného profilu a spádu v hornině tř. 3 přes 100 do 1 000 m3</t>
  </si>
  <si>
    <t>14*8,8*(5,92-0,15)</t>
  </si>
  <si>
    <t>11</t>
  </si>
  <si>
    <t>131201209</t>
  </si>
  <si>
    <t>Příplatek za lepivost u hloubení jam zapažených v hornině tř. 3</t>
  </si>
  <si>
    <t>1999255022</t>
  </si>
  <si>
    <t xml:space="preserve">Hloubení zapažených jam a zářezů  s urovnáním dna do předepsaného profilu a spádu Příplatek k cenám za lepivost horniny tř. 3</t>
  </si>
  <si>
    <t>710,864*0,5</t>
  </si>
  <si>
    <t>12</t>
  </si>
  <si>
    <t>151301200R</t>
  </si>
  <si>
    <t>Zřízení pažení stěn výkopu hl do 8 m pomocí ocelových pažnic Union přivařených ke štětovnicím</t>
  </si>
  <si>
    <t>-1544265948</t>
  </si>
  <si>
    <t>Poznámka k položce:_x000d_
viz TZ př.č. D.1.1.0 a v.č. D.1.1.2.1 až 4, statika TZ D.1.2.2.1 a v.č. D.1.2.2.2 až 9</t>
  </si>
  <si>
    <t>" vmístě křížení se stávající odlehčovaí stokou" 2,4*(12-1,8)*2</t>
  </si>
  <si>
    <t>13</t>
  </si>
  <si>
    <t>151301201R</t>
  </si>
  <si>
    <t xml:space="preserve">Odstranění pažení stěn výkopu hl do 8 m pomocí ocelových pažnic Union přivařených ke štětovnicím, vč. odpálení svarů pažnic </t>
  </si>
  <si>
    <t>-1996136688</t>
  </si>
  <si>
    <t>odstraněna pouze jedna strana, druhá ponechaná v zemi</t>
  </si>
  <si>
    <t>" vmístě křížení se stávající odlehčovací stokou" 2,4*(12-1,8)</t>
  </si>
  <si>
    <t>14</t>
  </si>
  <si>
    <t>153112112</t>
  </si>
  <si>
    <t>Nastražení ocelových štětovnic dl přes 10 m ve standardních podmínkách z terénu</t>
  </si>
  <si>
    <t>-1974651949</t>
  </si>
  <si>
    <t xml:space="preserve">Zřízení beraněných stěn z ocelových štětovnic  z terénu nastražení štětovnic ve standardních podmínkách, délky přes 10 m</t>
  </si>
  <si>
    <t>153112123</t>
  </si>
  <si>
    <t>Zaberanění ocelových štětovnic na dl do 12 m ve standardních podmínkách z terénu</t>
  </si>
  <si>
    <t>206141052</t>
  </si>
  <si>
    <t xml:space="preserve">Zřízení beraněných stěn z ocelových štětovnic  z terénu zaberanění štětovnic ve standardních podmínkách, délky do 12 m</t>
  </si>
  <si>
    <t>"obvod" 2*(14,4+9)*12</t>
  </si>
  <si>
    <t>"dělící mezi čísti A a B" 9*12</t>
  </si>
  <si>
    <t>"štětovnice beraněné s patou do vzálenosti max 300mm od horního líce zákl. deky" 0,85*12*2</t>
  </si>
  <si>
    <t>" vmístě křížení se stávající odlehčovaí stokou" -2,4*(12-1,8)*2</t>
  </si>
  <si>
    <t>Součet</t>
  </si>
  <si>
    <t>M</t>
  </si>
  <si>
    <t>159,1</t>
  </si>
  <si>
    <t>ocelová štětovnice Larsen IIIn</t>
  </si>
  <si>
    <t>t</t>
  </si>
  <si>
    <t>1024649980</t>
  </si>
  <si>
    <t>155,5kg/m2</t>
  </si>
  <si>
    <t>641,04*155,5/1000</t>
  </si>
  <si>
    <t>99,682*1,05 'Přepočtené koeficientem množství</t>
  </si>
  <si>
    <t>17</t>
  </si>
  <si>
    <t>153113113</t>
  </si>
  <si>
    <t>Vytažení ocelových štětovnic dl do 12 m zaberaněných do hl 12 m z terénu ve standardnich podmínkách</t>
  </si>
  <si>
    <t>1274614151</t>
  </si>
  <si>
    <t xml:space="preserve">Vytažení stěn z ocelových štětovnic zaberaněných  z terénu délky do 12 m ve standardních podmínkách, zaberaněných na hloubku do 12 m</t>
  </si>
  <si>
    <t>celková plocha štětovnic</t>
  </si>
  <si>
    <t>641,04</t>
  </si>
  <si>
    <t>plocha štětovnic ponechaná v zemi</t>
  </si>
  <si>
    <t>-25,6*12</t>
  </si>
  <si>
    <t>18</t>
  </si>
  <si>
    <t>162301101</t>
  </si>
  <si>
    <t>Vodorovné přemístění do 500 m výkopku/sypaniny z horniny tř. 1 až 4 - ornice na mezideponii a zpět</t>
  </si>
  <si>
    <t>355469177</t>
  </si>
  <si>
    <t xml:space="preserve">Vodorovné přemístění výkopku nebo sypaniny po suchu  na obvyklém dopravním prostředku, bez naložení výkopku, avšak se složením bez rozhrnutí z horniny tř. 1 až 4 na vzdálenost přes 50 do 500 m</t>
  </si>
  <si>
    <t>na mezideponii</t>
  </si>
  <si>
    <t>18,48</t>
  </si>
  <si>
    <t>zpět na stavu pro rozrostření v rámci terénních úprav</t>
  </si>
  <si>
    <t>123,2*0,15</t>
  </si>
  <si>
    <t>19</t>
  </si>
  <si>
    <t>162301101,1</t>
  </si>
  <si>
    <t>Vodorovné přemístění do 500 m výkopku/sypaniny z horniny tř. 1 až 4 - zemina na mezideponii a zpět</t>
  </si>
  <si>
    <t>-1821528397</t>
  </si>
  <si>
    <t>710,864</t>
  </si>
  <si>
    <t xml:space="preserve">zpět na stavbu </t>
  </si>
  <si>
    <t>118,156</t>
  </si>
  <si>
    <t>20</t>
  </si>
  <si>
    <t>162501102</t>
  </si>
  <si>
    <t>Vodorovné přemístění do 3000 m výkopku/sypaniny z horniny tř. 1 až 4 - na trvalou skládku</t>
  </si>
  <si>
    <t>475754027</t>
  </si>
  <si>
    <t xml:space="preserve">Vodorovné přemístění výkopku nebo sypaniny po suchu  na obvyklém dopravním prostředku, bez naložení výkopku, avšak se složením bez rozhrnutí z horniny tř. 1 až 4 na vzdálenost přes 2 500 do 3 000 m</t>
  </si>
  <si>
    <t>167101101</t>
  </si>
  <si>
    <t>Nakládání výkopku z hornin tř. 1 až 4 do 100 m3 - ornice zpět na stavbu</t>
  </si>
  <si>
    <t>585247408</t>
  </si>
  <si>
    <t xml:space="preserve">Nakládání, skládání a překládání neulehlého výkopku nebo sypaniny  nakládání, množství do 100 m3, z hornin tř. 1 až 4</t>
  </si>
  <si>
    <t>zpět na stavu pro rozrostření</t>
  </si>
  <si>
    <t>22</t>
  </si>
  <si>
    <t>167101101,1</t>
  </si>
  <si>
    <t>Nakládání výkopku z hornin tř. 1 až 4 do 100 m3 - zemina zpět na stavbu</t>
  </si>
  <si>
    <t>-686183286</t>
  </si>
  <si>
    <t>zásyp</t>
  </si>
  <si>
    <t>212,876</t>
  </si>
  <si>
    <t>pod komunikacemi</t>
  </si>
  <si>
    <t>-198,912/2,1</t>
  </si>
  <si>
    <t>23</t>
  </si>
  <si>
    <t>167101101,2</t>
  </si>
  <si>
    <t>Nakládání výkopku z hornin tř. 1 až 4 do 100 m3 - zemina na trvalou skládku</t>
  </si>
  <si>
    <t>-1075651109</t>
  </si>
  <si>
    <t>výkop</t>
  </si>
  <si>
    <t>zemina zpět na stavbu</t>
  </si>
  <si>
    <t>-118,156</t>
  </si>
  <si>
    <t>24</t>
  </si>
  <si>
    <t>171201211</t>
  </si>
  <si>
    <t>Poplatek za uložení stavebního odpadu - zeminy a kameniva na skládce</t>
  </si>
  <si>
    <t>1657738970</t>
  </si>
  <si>
    <t>Poplatek za uložení stavebního odpadu na skládce (skládkovné) zeminy a kameniva zatříděného do Katalogu odpadů pod kódem 170 504</t>
  </si>
  <si>
    <t>592,708*1,8 'Přepočtené koeficientem množství</t>
  </si>
  <si>
    <t>25</t>
  </si>
  <si>
    <t>174101101</t>
  </si>
  <si>
    <t>Zásyp jam, šachet rýh nebo kolem objektů sypaninou se zhutněním</t>
  </si>
  <si>
    <t>852570405</t>
  </si>
  <si>
    <t xml:space="preserve">Zásyp sypaninou z jakékoliv horniny  s uložením výkopku ve vrstvách se zhutněním jam, šachet, rýh nebo kolem objektů v těchto vykopávkách</t>
  </si>
  <si>
    <t>podsyp</t>
  </si>
  <si>
    <t>-12,32</t>
  </si>
  <si>
    <t>podkladní</t>
  </si>
  <si>
    <t>OP PČS</t>
  </si>
  <si>
    <t>"deska" -12,8*7,9*0,4</t>
  </si>
  <si>
    <t>-11,6*6,7*(5,72-0,15)</t>
  </si>
  <si>
    <t>26</t>
  </si>
  <si>
    <t>58981144</t>
  </si>
  <si>
    <t>recyklát betonový frakce 0/63</t>
  </si>
  <si>
    <t>802969310</t>
  </si>
  <si>
    <t>recyklát betonový frakce 32/63</t>
  </si>
  <si>
    <t>pod zpevněnou plochu</t>
  </si>
  <si>
    <t>(7,8+4)*1*5,92</t>
  </si>
  <si>
    <t>pod chodník</t>
  </si>
  <si>
    <t>4,2*1*5,92</t>
  </si>
  <si>
    <t>94,72*2,1 'Přepočtené koeficientem množství</t>
  </si>
  <si>
    <t>27</t>
  </si>
  <si>
    <t>181,2-R</t>
  </si>
  <si>
    <t>Zatravnění a ohumusování, vč. zálivky vodou a dodávky materiálů</t>
  </si>
  <si>
    <t>-586325464</t>
  </si>
  <si>
    <t>28</t>
  </si>
  <si>
    <t>181301102</t>
  </si>
  <si>
    <t>Rozprostření ornice tl vrstvy do 150 mm pl do 500 m2 v rovině nebo ve svahu do 1:5</t>
  </si>
  <si>
    <t>-288636773</t>
  </si>
  <si>
    <t>Rozprostření a urovnání ornice v rovině nebo ve svahu sklonu do 1:5 při souvislé ploše do 500 m2, tl. vrstvy přes 100 do 150 mm</t>
  </si>
  <si>
    <t>po provedení PČS</t>
  </si>
  <si>
    <t>8,8*14-11,6*6,7</t>
  </si>
  <si>
    <t>přebytek ornice pro drobné terénní úpravy</t>
  </si>
  <si>
    <t>11,6*6,7</t>
  </si>
  <si>
    <t>Zakládání</t>
  </si>
  <si>
    <t>29</t>
  </si>
  <si>
    <t>212752212</t>
  </si>
  <si>
    <t>Trativod z drenážních trubek plastových flexibilních D do 100 mm včetně lože otevřený výkop</t>
  </si>
  <si>
    <t>448936730</t>
  </si>
  <si>
    <t>Trativody z drenážních trubek se zřízením štěrkopískového lože pod trubky a s jejich obsypem v průměrném celkovém množství do 0,15 m3/m v otevřeném výkopu z trubek plastových flexibilních D přes 65 do 100 mm</t>
  </si>
  <si>
    <t>pro část A</t>
  </si>
  <si>
    <t>2*(8+6,85)</t>
  </si>
  <si>
    <t>pro část B</t>
  </si>
  <si>
    <t>2*(8+4,05)</t>
  </si>
  <si>
    <t>30</t>
  </si>
  <si>
    <t>215901101</t>
  </si>
  <si>
    <t>Zhutnění podloží z hornin soudržných do 92% PS nebo nesoudržných sypkých I(d) do 0,8</t>
  </si>
  <si>
    <t>-1882486017</t>
  </si>
  <si>
    <t xml:space="preserve">Zhutnění podloží pod násypy z rostlé horniny tř. 1 až 4  z hornin soudružných do 92 % PS a nesoudržných sypkých relativní ulehlosti I(d) do 0,8</t>
  </si>
  <si>
    <t>14*8,8</t>
  </si>
  <si>
    <t>31</t>
  </si>
  <si>
    <t>271572211</t>
  </si>
  <si>
    <t>Podsyp pod základové konstrukce se zhutněním z netříděného štěrkopísku</t>
  </si>
  <si>
    <t>-630525510</t>
  </si>
  <si>
    <t>Podsyp pod základové konstrukce se zhutněním a urovnáním povrchu ze štěrkopísku netříděného</t>
  </si>
  <si>
    <t>14*8,8*0,1</t>
  </si>
  <si>
    <t>32</t>
  </si>
  <si>
    <t>273313511</t>
  </si>
  <si>
    <t>Základové desky z betonu tř. C 12/15</t>
  </si>
  <si>
    <t>183071641</t>
  </si>
  <si>
    <t>Základy z betonu prostého desky z betonu kamenem neprokládaného tř. C 12/15</t>
  </si>
  <si>
    <t>33</t>
  </si>
  <si>
    <t>273362021</t>
  </si>
  <si>
    <t>Výztuž základových desek svařovanými sítěmi Kari</t>
  </si>
  <si>
    <t>-835020413</t>
  </si>
  <si>
    <t>Výztuž základů desek ze svařovaných sítí z drátů typu KARI</t>
  </si>
  <si>
    <t>14*8,8*6,5/1000*1,15</t>
  </si>
  <si>
    <t>34</t>
  </si>
  <si>
    <t>282,1-R</t>
  </si>
  <si>
    <t>Provedení vrtů průměru 25mm</t>
  </si>
  <si>
    <t>-398700849</t>
  </si>
  <si>
    <t>po obvodu</t>
  </si>
  <si>
    <t>2*(13+9)*4,3</t>
  </si>
  <si>
    <t>uvnitř jámy</t>
  </si>
  <si>
    <t>12*7*3,7</t>
  </si>
  <si>
    <t>35</t>
  </si>
  <si>
    <t>282,2-R</t>
  </si>
  <si>
    <t>Dodávka + osazení injektážních tyčí</t>
  </si>
  <si>
    <t>-1002677584</t>
  </si>
  <si>
    <t>36</t>
  </si>
  <si>
    <t>282,3-R</t>
  </si>
  <si>
    <t>Provedení injektáže injektážní PUR pěnou, vč. dodávky materiálu</t>
  </si>
  <si>
    <t>l</t>
  </si>
  <si>
    <t>1450552662</t>
  </si>
  <si>
    <t>na 1m3 zlepšené zeminy potřeba 10l PUR pěny</t>
  </si>
  <si>
    <t>387*10</t>
  </si>
  <si>
    <t>37</t>
  </si>
  <si>
    <t>292111111</t>
  </si>
  <si>
    <t>Montáž pomocné konstrukce ocelové pro zvláštní zakládání z terénu</t>
  </si>
  <si>
    <t>1251111043</t>
  </si>
  <si>
    <t xml:space="preserve">Pomocná konstrukce pro zvláštní zakládání staveb  ocelová z terénu zřízení</t>
  </si>
  <si>
    <t>15795,43/1000</t>
  </si>
  <si>
    <t>11342,23/1000</t>
  </si>
  <si>
    <t>38</t>
  </si>
  <si>
    <t>13010748</t>
  </si>
  <si>
    <t>ocel profilová I 160 jakost 11 375</t>
  </si>
  <si>
    <t>-840675638</t>
  </si>
  <si>
    <t>Poznámka k položce:_x000d_
Hmotnost: 16,20 kg/m</t>
  </si>
  <si>
    <t>(451,08+451,08)/1000</t>
  </si>
  <si>
    <t>0,902*1,05 'Přepočtené koeficientem množství</t>
  </si>
  <si>
    <t>39</t>
  </si>
  <si>
    <t>13010756</t>
  </si>
  <si>
    <t>ocel profilová I 240 jakost 11 375</t>
  </si>
  <si>
    <t>-633538102</t>
  </si>
  <si>
    <t>(5235,968+5096,96)/1000</t>
  </si>
  <si>
    <t>(3150,848+5096,96)/1000</t>
  </si>
  <si>
    <t>18,581*1,05 'Přepočtené koeficientem množství</t>
  </si>
  <si>
    <t>40</t>
  </si>
  <si>
    <t>13010938</t>
  </si>
  <si>
    <t>ocel profilová U 200 jakost 11 375</t>
  </si>
  <si>
    <t>429173536</t>
  </si>
  <si>
    <t>(3359,84+1084,864+566,72)/1000</t>
  </si>
  <si>
    <t>(1679,92+963,424)/1000</t>
  </si>
  <si>
    <t>7,654*1,05 'Přepočtené koeficientem množství</t>
  </si>
  <si>
    <t>41</t>
  </si>
  <si>
    <t>292111112</t>
  </si>
  <si>
    <t>Demontáž pomocné konstrukce ocelové pro zvláštní zakládáníz terénu</t>
  </si>
  <si>
    <t>1318561402</t>
  </si>
  <si>
    <t xml:space="preserve">Pomocná konstrukce pro zvláštní zakládání staveb  ocelová z terénu odstranění</t>
  </si>
  <si>
    <t>Poznámka k položce:_x000d_
viz TZ př.č. D.1.1 a v.č. D.1.2.až 9.2, D.1.11, výpis šachet D.1.10 a výpis materiálů D.1.12</t>
  </si>
  <si>
    <t>Svislé a kompletní konstrukce</t>
  </si>
  <si>
    <t>42</t>
  </si>
  <si>
    <t>358315115</t>
  </si>
  <si>
    <t>Bourání stoky kompletní nebo vybourání otvorů z prostého betonu plochy přes 4 m2</t>
  </si>
  <si>
    <t>192658567</t>
  </si>
  <si>
    <t>Bourání stoky kompletní nebo vybourání otvorů průřezové plochy přes 4 m2 ve stokách ze zdiva z prostého betonu</t>
  </si>
  <si>
    <t>betonové sedlo, průřezová plocha dle Autocad</t>
  </si>
  <si>
    <t>2,05*10,8</t>
  </si>
  <si>
    <t>380316243R</t>
  </si>
  <si>
    <t>Kompletní konstrukce ČOV, nádrží nebo vodojemů z betonu mrazuvzdorného tř. C 30/37 tl nad 300 mm, XC4, XD2, XF3, XA4 - spádový, vč. vytvarování do požadovaného tvaru</t>
  </si>
  <si>
    <t>-644514323</t>
  </si>
  <si>
    <t xml:space="preserve">Kompletní konstrukce čistíren odpadních vod, nádrží, vodojemů, kanálů z betonu prostého  pro prostředí s mrazovými cykly tř. C 30/37, tl. přes 300 mm</t>
  </si>
  <si>
    <t>Poznámka k položce:_x000d_
viz TZ př.č. D.1.1.0 a v.č. D.1.1.3.1, statika TZ D.1.2.3.1 a v.č. D.1.2.3.2 až 4</t>
  </si>
  <si>
    <t>"uklidňovací prostor" 4,2*3,6*0,2+4,2*0,3*2,1</t>
  </si>
  <si>
    <t>"akumulační prostor, průřez. plocha dle Autocad" 1,75*6,35</t>
  </si>
  <si>
    <t>"přítoková část, průřez. plocha dle Autocad" 3,75*4</t>
  </si>
  <si>
    <t>"odtoková část, průřez. plocha dle Autocad" 3,75*6,5</t>
  </si>
  <si>
    <t>44</t>
  </si>
  <si>
    <t>380326243</t>
  </si>
  <si>
    <t>Kompletní konstrukce ČOV, nádrží nebo vodojemů ze ŽB mrazuvzdorného tř. C 30/37 tl nad 300 mm XC4, XD2, XF3, XA4</t>
  </si>
  <si>
    <t>-1734397139</t>
  </si>
  <si>
    <t xml:space="preserve">Kompletní konstrukce čistíren odpadních vod, nádrží, vodojemů, kanálů z betonu železového  bez výztuže a bednění pro prostředí s mrazovými cykly tř. C 30/37, tl. přes 300 mm</t>
  </si>
  <si>
    <t>"deska" 12,8*7,9*0,4</t>
  </si>
  <si>
    <t>"stěny + strop" 11,6*6,7*6,45</t>
  </si>
  <si>
    <t>"uklidňovací prostor" -4,2*3,6*6,15</t>
  </si>
  <si>
    <t>"akumulační prostor" -6,35*3,6*6,15</t>
  </si>
  <si>
    <t>"přítoková část" -4*2*6,15</t>
  </si>
  <si>
    <t>"odtoková část" -6,5*2*6,15</t>
  </si>
  <si>
    <t>otvory</t>
  </si>
  <si>
    <t>"stropní deska" -1,6*1,2*0,3*4-0,8*0,6*0,3*5-2*0,6*0,3</t>
  </si>
  <si>
    <t>"odlehčovací stoka DN1400" -3,14*0,9*0,9*0,4*2</t>
  </si>
  <si>
    <t>"W5a" -3,14*0,9*0,9*0,3-3,6*0,85*0,25</t>
  </si>
  <si>
    <t>"W2" -4*1*0,3</t>
  </si>
  <si>
    <t>"větrací otvor" -0,75*0,35*0,4*4-0,75*0,25*0,4</t>
  </si>
  <si>
    <t>45</t>
  </si>
  <si>
    <t>380356231</t>
  </si>
  <si>
    <t>Bednění kompletních konstrukcí ČOV, nádrží nebo vodojemů neomítaných ploch rovinných zřízení</t>
  </si>
  <si>
    <t>-621741685</t>
  </si>
  <si>
    <t xml:space="preserve">Bednění kompletních konstrukcí čistíren odpadních vod, nádrží, vodojemů, kanálů  konstrukcí neomítaných z betonu prostého nebo železového ploch rovinných zřízení</t>
  </si>
  <si>
    <t>"deska" 2*(12,8+7,9)*0,4</t>
  </si>
  <si>
    <t>"stěny + strop" 2*(11,6+6,7)*6,45</t>
  </si>
  <si>
    <t>"uklidňovací prostor" 2*(4,2+3,6)*6,15</t>
  </si>
  <si>
    <t>"akumulační prostor" 2*(6,35+3,6)*6,15</t>
  </si>
  <si>
    <t>"přítoková část" 2*(4+2)*6,15</t>
  </si>
  <si>
    <t>"odtoková část" 2*(6,5+2)*6,15</t>
  </si>
  <si>
    <t>"stropní deska" 4,2*3,6+6,35*3,6+4*2+6,5*2</t>
  </si>
  <si>
    <t>"stropní deska" -1,6*1,2*4-0,8*0,6*5-2*0,6</t>
  </si>
  <si>
    <t>2*(1,6+1,2)*0,3*4+2*(0,8+0,6)*0,3*5+2*(2+0,6)*0,4</t>
  </si>
  <si>
    <t>"odlehčovací stoka DN1400" -3,14*0,9*0,9*2*2+2*3,14*0,9*0,4*2</t>
  </si>
  <si>
    <t>"W5a" -3,14*0,9*0,9*2*2+2*3,14*0,9*0,3*2</t>
  </si>
  <si>
    <t>-3,6*0,85+2*(3,6+0,85)*0,25</t>
  </si>
  <si>
    <t>"W2" -4*1+2*(4+1)*0,3</t>
  </si>
  <si>
    <t>"větrací otvor" -0,75*0,35*4-0,75*0,25</t>
  </si>
  <si>
    <t>2*(0,75+0,35)*0,4*4+2*(0,75+0,25)*0,4</t>
  </si>
  <si>
    <t>46</t>
  </si>
  <si>
    <t>380356232</t>
  </si>
  <si>
    <t>Bednění kompletních konstrukcí ČOV, nádrží nebo vodojemů neomítaných ploch rovinných odstranění</t>
  </si>
  <si>
    <t>755492580</t>
  </si>
  <si>
    <t xml:space="preserve">Bednění kompletních konstrukcí čistíren odpadních vod, nádrží, vodojemů, kanálů  konstrukcí neomítaných z betonu prostého nebo železového ploch rovinných odstranění</t>
  </si>
  <si>
    <t>47</t>
  </si>
  <si>
    <t>380,5-R</t>
  </si>
  <si>
    <t>Příplatek za vylamovací profily</t>
  </si>
  <si>
    <t>-1119165531</t>
  </si>
  <si>
    <t>19+8</t>
  </si>
  <si>
    <t>48</t>
  </si>
  <si>
    <t>380361006</t>
  </si>
  <si>
    <t>Výztuž kompletních konstrukcí ČOV, nádrží nebo vodojemů z betonářské oceli 10 505</t>
  </si>
  <si>
    <t>1895393481</t>
  </si>
  <si>
    <t xml:space="preserve">Výztuž kompletních konstrukcí čistíren odpadních vod, nádrží, vodojemů, kanálů  z oceli 10 505 (R) nebo BSt 500</t>
  </si>
  <si>
    <t>"základová deska" 4265,88/1000</t>
  </si>
  <si>
    <t>"stěny" 10078,23/1000</t>
  </si>
  <si>
    <t>"stropní deska" (1232,39+519,96)/1000</t>
  </si>
  <si>
    <t>Vodorovné konstrukce</t>
  </si>
  <si>
    <t>49</t>
  </si>
  <si>
    <t>411354313</t>
  </si>
  <si>
    <t>Zřízení podpěrné konstrukce stropů výšky do 4 m tl do 25 cm</t>
  </si>
  <si>
    <t>-346730098</t>
  </si>
  <si>
    <t>Podpěrná konstrukce stropů - desek, kleneb a skořepin výška podepření do 4 m tloušťka stropu přes 15 do 25 cm zřízení</t>
  </si>
  <si>
    <t>"uklidňovací prostor" 4,2*3,6-0,8*0,6*2</t>
  </si>
  <si>
    <t>"akumulační prostor" 6,35*3,6-1,6*1,2*4-0,8*0,6</t>
  </si>
  <si>
    <t>"přítoková část" 4*2-0,8*0,6</t>
  </si>
  <si>
    <t>"odtoková část" 6,5*2-1,2*0,6-0,8*0,6</t>
  </si>
  <si>
    <t>50</t>
  </si>
  <si>
    <t>411354314</t>
  </si>
  <si>
    <t>Odstranění podpěrné konstrukce stropů výšky do 4 m tl do 25 cm</t>
  </si>
  <si>
    <t>1950326249</t>
  </si>
  <si>
    <t>Podpěrná konstrukce stropů - desek, kleneb a skořepin výška podepření do 4 m tloušťka stropu přes 15 do 25 cm odstranění</t>
  </si>
  <si>
    <t>Trubní vedení</t>
  </si>
  <si>
    <t>51</t>
  </si>
  <si>
    <t>810521812R</t>
  </si>
  <si>
    <t>Bourání stávajícího potrubí z prefa betonových trub DN přes 1200 do 1400</t>
  </si>
  <si>
    <t>2127279111</t>
  </si>
  <si>
    <t>Bourání stávajícího potrubí z prefa betonových trubu DN přes 1200 do 1400
nejprve potrubí bude odbourané do poloviny výška profilu (700 mm), po osazení a stabilizování dočasného potrubí se doboruá zbylá část stoky</t>
  </si>
  <si>
    <t>10,8</t>
  </si>
  <si>
    <t>52</t>
  </si>
  <si>
    <t>871425222R</t>
  </si>
  <si>
    <t>Provedení prostupu vložením PVC chráničky DN600 do bednění, vč. stabilizace v bednění, vč. dodávky materiálu</t>
  </si>
  <si>
    <t>-768816173</t>
  </si>
  <si>
    <t>53</t>
  </si>
  <si>
    <t>899501411</t>
  </si>
  <si>
    <t>Stupadla do šachet ocelová PE povlak vidlicová s vysekáním otvoru v betonu</t>
  </si>
  <si>
    <t>kus</t>
  </si>
  <si>
    <t>101519348</t>
  </si>
  <si>
    <t xml:space="preserve">Stupadla do šachet a drobných objektů  ocelová s PE povlakem vidlicová s vysekáním otvoru v betonu</t>
  </si>
  <si>
    <t>"uklidňovací prostor" 23</t>
  </si>
  <si>
    <t>"akumulační prostor" 17</t>
  </si>
  <si>
    <t>"přítoková část" 12</t>
  </si>
  <si>
    <t>"odtoková část" 12</t>
  </si>
  <si>
    <t>Ostatní konstrukce a práce, bourání</t>
  </si>
  <si>
    <t>54</t>
  </si>
  <si>
    <t>900,1-R</t>
  </si>
  <si>
    <t>Dodávka + montáž žulového obkladu z kostek 300x300x300mm do betonu C30/37</t>
  </si>
  <si>
    <t>-613178111</t>
  </si>
  <si>
    <t>2,2*6,5</t>
  </si>
  <si>
    <t>55</t>
  </si>
  <si>
    <t>920,1-R</t>
  </si>
  <si>
    <t>Dodávka + montáž segmentového těsnění pro otvor DN600 a potrubí DN500</t>
  </si>
  <si>
    <t>78507343</t>
  </si>
  <si>
    <t>56</t>
  </si>
  <si>
    <t>933901111</t>
  </si>
  <si>
    <t>Provedení zkoušky vodotěsnosti nádrže do 1000 m3</t>
  </si>
  <si>
    <t>-423548027</t>
  </si>
  <si>
    <t xml:space="preserve">Zkoušky objektů a vymývání  provedení zkoušky vodotěsnosti betonové nádrže jakéhokoliv druhu a tvaru, o obsahu do 1000 m3</t>
  </si>
  <si>
    <t>4,2*3,6*6,15</t>
  </si>
  <si>
    <t>4*2*6,15</t>
  </si>
  <si>
    <t>6,35*3,6*6,15</t>
  </si>
  <si>
    <t>6,5*2*6,15</t>
  </si>
  <si>
    <t>57</t>
  </si>
  <si>
    <t>08211321</t>
  </si>
  <si>
    <t>voda pitná pro ostatní odběratele</t>
  </si>
  <si>
    <t>1034808932</t>
  </si>
  <si>
    <t>58</t>
  </si>
  <si>
    <t>953334118</t>
  </si>
  <si>
    <t>Bobtnavý pásek do pracovních spar betonových kcí bentonitový 20 x 15 mm</t>
  </si>
  <si>
    <t>547429306</t>
  </si>
  <si>
    <t>Bobtnavý pásek do pracovních spar betonových konstrukcí bentonitový, rozměru 20 x 15 mm</t>
  </si>
  <si>
    <t>" pracovní spára mezi stěnou a stropem" 2*(11,6+6,7)</t>
  </si>
  <si>
    <t>11,6+6,7</t>
  </si>
  <si>
    <t>"na odtokové potrubí DN1400 mezi bednění" 2*3,14*0,9*2</t>
  </si>
  <si>
    <t>59</t>
  </si>
  <si>
    <t>953334411</t>
  </si>
  <si>
    <t>Těsnící plech do pracovních spar betonových kcí s bitumenovým povrchem jednostranným š 125 mm, výšky 150mm</t>
  </si>
  <si>
    <t>411309883</t>
  </si>
  <si>
    <t>Těsnící plech do pracovních spar betonových konstrukcí horizontálních i vertikálních (podlaha - zeď, zeď - strop a technologických) délky do 2,5 m s nožičkou s bitumenovým povrchem jednostranným, šířky 125 mm</t>
  </si>
  <si>
    <t>"pracovní spára mezi dnem a stěnou" 53,3</t>
  </si>
  <si>
    <t>60</t>
  </si>
  <si>
    <t>953334521</t>
  </si>
  <si>
    <t>Těsnící a bednící křížový profil do pracovních spar betonových kcí s bitumenovým povrchem š 330 mm</t>
  </si>
  <si>
    <t>574486686</t>
  </si>
  <si>
    <t>Těsnící a bednící křížový profil z plechu do pracovních spar betonových konstrukcí kombinace perforovaného a těsnícího plechu k bednění jednotlivých záběrů betonáže desky a stěny, k utěsnění pracovní spáry s oboustranným bitumenovým povrchem, šířky 330 mm</t>
  </si>
  <si>
    <t>" pracovní spára ve dně" 6</t>
  </si>
  <si>
    <t>"pracovní spára ve stěně" 159,9</t>
  </si>
  <si>
    <t>997</t>
  </si>
  <si>
    <t>Přesun sutě</t>
  </si>
  <si>
    <t>61</t>
  </si>
  <si>
    <t>997013511</t>
  </si>
  <si>
    <t>Odvoz suti a vybouraných hmot z meziskládky na skládku do 1 km s naložením a se složením</t>
  </si>
  <si>
    <t>1721498541</t>
  </si>
  <si>
    <t xml:space="preserve">Odvoz suti a vybouraných hmot z meziskládky na skládku  s naložením a se složením, na vzdálenost do 1 km</t>
  </si>
  <si>
    <t>62</t>
  </si>
  <si>
    <t>997013509</t>
  </si>
  <si>
    <t>Příplatek k odvozu suti a vybouraných hmot na skládku ZKD 1 km přes 1 km</t>
  </si>
  <si>
    <t>-464758630</t>
  </si>
  <si>
    <t xml:space="preserve">Odvoz suti a vybouraných hmot na skládku nebo meziskládku  se složením, na vzdálenost Příplatek k ceně za každý další i započatý 1 km přes 1 km</t>
  </si>
  <si>
    <t>Poznámka k položce:_x000d_
odvoz na skládku - celkově do 3km</t>
  </si>
  <si>
    <t>67,324*2 'Přepočtené koeficientem množství</t>
  </si>
  <si>
    <t>63</t>
  </si>
  <si>
    <t>997013801</t>
  </si>
  <si>
    <t>Poplatek za uložení na skládce (skládkovné) stavebního odpadu betonového kód odpadu 170 101</t>
  </si>
  <si>
    <t>1327745582</t>
  </si>
  <si>
    <t>Poplatek za uložení stavebního odpadu na skládce (skládkovné) z prostého betonu zatříděného do Katalogu odpadů pod kódem 170 101</t>
  </si>
  <si>
    <t>998</t>
  </si>
  <si>
    <t>Přesun hmot</t>
  </si>
  <si>
    <t>64</t>
  </si>
  <si>
    <t>998142251</t>
  </si>
  <si>
    <t>Přesun hmot pro nádrže, jímky, zásobníky a jámy betonové monolitické v do 25 m</t>
  </si>
  <si>
    <t>-1701677647</t>
  </si>
  <si>
    <t xml:space="preserve">Přesun hmot pro nádrže, jímky, zásobníky a jámy pozemní mimo zemědělství  se svislou nosnou konstrukcí monolitickou betonovou tyčovou nebo plošnou vodorovná dopravní vzdálenost do 50 m výšky do 25 m</t>
  </si>
  <si>
    <t>741</t>
  </si>
  <si>
    <t>Elektroinstalace - silnoproud</t>
  </si>
  <si>
    <t>65</t>
  </si>
  <si>
    <t>741410022</t>
  </si>
  <si>
    <t>Montáž vodič uzemňovací pásek průřezu do 120 mm2 v průmyslové výstavbě v zemi</t>
  </si>
  <si>
    <t>-804291326</t>
  </si>
  <si>
    <t>Montáž uzemňovacího vedení s upevněním, propojením a připojením pomocí svorek v zemi s izolací spojů pásku průřezu do 120 mm2 v průmyslové výstavbě</t>
  </si>
  <si>
    <t>2*(11,6+6,7)+7*2</t>
  </si>
  <si>
    <t>66</t>
  </si>
  <si>
    <t>35442062</t>
  </si>
  <si>
    <t>pás zemnící 30x4mm FeZn</t>
  </si>
  <si>
    <t>1118231493</t>
  </si>
  <si>
    <t>67</t>
  </si>
  <si>
    <t>Z/1 - Dodávka + montáž nerez ocelové zábradlí, ocel tr. 17246, vč. kotvení do ŽB kce pomocí chemických kotev M10 s kotevním šroubem M10x165 A4 (150ks), spoje svařováním</t>
  </si>
  <si>
    <t>-991474308</t>
  </si>
  <si>
    <t>Dodávka + montáž nerez ocelové zábradlí, ocel tr. 17246, vč. kotvení do ŽB kce pomocí chemických kotev M10 s kotevním šroubem M10x165 A4 (150ks), spoje svařováním</t>
  </si>
  <si>
    <t>367,46</t>
  </si>
  <si>
    <t>68</t>
  </si>
  <si>
    <t>767,2-R</t>
  </si>
  <si>
    <t>Z/2 - Dodávka + montáž nerez ocelový košt varu U, ocel tr. 17246, vč. kotvení do ŽB kce pomocí chemických kotev M10 s kotevním šroubem M10x165 A4 (20ks), spoje svařováním</t>
  </si>
  <si>
    <t>1092968169</t>
  </si>
  <si>
    <t>Dodávka + montáž nerez ocelový košt varu U, ocel tr. 17246, vč. kotvení do ŽB kce pomocí chemických kotev M10 s kotevním šroubem M10x165 A4 (20ks), spoje svařováním</t>
  </si>
  <si>
    <t>79,4</t>
  </si>
  <si>
    <t>69</t>
  </si>
  <si>
    <t>767,3-R</t>
  </si>
  <si>
    <t>Z/3 - Dodávka + montáž nerez ocelový koš tvaru L, ocel tr. 17246, vč. kotvení do ŽB kce pomocí chemických kotev M10 s kotevním šroubem M10x165 A4 (20ks), spoje svařováním</t>
  </si>
  <si>
    <t>1510420047</t>
  </si>
  <si>
    <t>Dodávka + montáž nerez ocelový koš tvaru L, ocel tr. 17246, vč. kotvení do ŽB kce pomocí chemických kotev M10 s kotevním šroubem M10x165 A4 (20ks), spoje svařováním</t>
  </si>
  <si>
    <t>52,51</t>
  </si>
  <si>
    <t>70</t>
  </si>
  <si>
    <t>767,4-R</t>
  </si>
  <si>
    <t>Z/4 - Dodávka + montáž nerez ocelový žebřík, ocel tr. 17246, vč. kotvení do ŽB kce pomocí chemických kotev M10 s kotevním šroubem M10x165 A4 (12ks), spoje svařováním</t>
  </si>
  <si>
    <t>761783080</t>
  </si>
  <si>
    <t>Dodávka + montáž nerez ocelový žebřík, ocel tr. 17246, vč. kotvení do ŽB kce pomocí chemických kotev M10 s kotevním šroubem M10x165 A4 (12ks), spoje svařováním</t>
  </si>
  <si>
    <t>19,35</t>
  </si>
  <si>
    <t>71</t>
  </si>
  <si>
    <t>767,5-R</t>
  </si>
  <si>
    <t>Z/5 - Dodávka + montáž poklop z kompozitu 700x900mm, tl.30mm, vč. rámu L-profilu 55x35mm, zatížení pro 250kg/m2, kotvení pomocí pracen z nerez oceli</t>
  </si>
  <si>
    <t>1299052592</t>
  </si>
  <si>
    <t>Dodávka + montáž poklop z kompozitu 700x900mm, tl.30mm, vč. rámu L-profilu 55x35mm, zatížení pro 250kg/m2, kotvení pomocí pracen z nerez oceli</t>
  </si>
  <si>
    <t>72</t>
  </si>
  <si>
    <t>767,6-R</t>
  </si>
  <si>
    <t>Z/6 - Dodávka + montáž poklop z kompozitu 1300x1000+1300x700mm, tl.42mm, vč. rámu L-profilu 56x48mm, zatížení pro 250kg/m2, kotvení pomocí pracen z nerez oceli, vč. odnímatelného profilu I a kompozitní kotevní kapsy</t>
  </si>
  <si>
    <t>-170702037</t>
  </si>
  <si>
    <t>Dodávka + montáž poklop z kompozitu 1300x1000+1300x700mm, tl.42mm, vč. rámu L-profilu 56x48mm, zatížení pro 250kg/m2, kotvení pomocí pracen z nerez oceli, vč. odnímatelného profilu I a kompozitní kotevní kapsy</t>
  </si>
  <si>
    <t>73</t>
  </si>
  <si>
    <t>767,7-R</t>
  </si>
  <si>
    <t>Z/7 - Dodávka + montáž poklop z kompozitu 2x900x700+430x400mm, tl.42mm, vč. rámu L-profilu 56x48mm, zatížení pro 250kg/m2, kotvení pomocí pracen z nerez oceli, vč. odnímatelného profilu I a kompozitní kotevní kapsy</t>
  </si>
  <si>
    <t>-135906176</t>
  </si>
  <si>
    <t>Dodávka + montáž poklop z kompozitu 2x900x700+430x400mm, tl.42mm, vč. rámu L-profilu 56x48mm, zatížení pro 250kg/m2, kotvení pomocí pracen z nerez oceli, vč. odnímatelného profilu I a kompozitní kotevní kapsy</t>
  </si>
  <si>
    <t>74</t>
  </si>
  <si>
    <t>767,8-R</t>
  </si>
  <si>
    <t>Dodávka + montáž větrací mřížka z vysoce kvalitního extrudovaného hliníku s výztuhou 800x400mm, barva bílá</t>
  </si>
  <si>
    <t>-582940908</t>
  </si>
  <si>
    <t>75</t>
  </si>
  <si>
    <t>767,9-R</t>
  </si>
  <si>
    <t>Dodávka + montáž větrací mřížka z vysoce kvalitního extrudovaného hliníku s výztuhou 800x300mm, barva bílá</t>
  </si>
  <si>
    <t>-1128407066</t>
  </si>
  <si>
    <t>Práce a dodávky M</t>
  </si>
  <si>
    <t>23-M</t>
  </si>
  <si>
    <t>Montáže potrubí</t>
  </si>
  <si>
    <t>76</t>
  </si>
  <si>
    <t>230011213</t>
  </si>
  <si>
    <t>Montáž potrubí trouby ocelové hladké tř.11-13 D 914 mm, tl 5,0 mm, na krajích bude potrubí uloženo do betonu C12/15</t>
  </si>
  <si>
    <t>1234705531</t>
  </si>
  <si>
    <t xml:space="preserve">Montáž potrubí z trub ocelových  hladkých tř. 11 až 13 Ø 914 mm, tl. 5,0 mm</t>
  </si>
  <si>
    <t>dočasné převedení srážek</t>
  </si>
  <si>
    <t>11,8</t>
  </si>
  <si>
    <t>77</t>
  </si>
  <si>
    <t>140,1-R</t>
  </si>
  <si>
    <t>trubka ocelová bezešvá hladká jakost 11 353 914x5,0mm</t>
  </si>
  <si>
    <t>128</t>
  </si>
  <si>
    <t>-359478173</t>
  </si>
  <si>
    <t>78</t>
  </si>
  <si>
    <t>M23,1-R</t>
  </si>
  <si>
    <t>Příplatek za zavěšení potrubí na ocelové rozpěrné rámy, jeho stabilizaci a rozepření dřevěnými klíny v horní části, spodní část potrubí utěsněno pomocí jílu a beton C12/15</t>
  </si>
  <si>
    <t>-1700818829</t>
  </si>
  <si>
    <t>79</t>
  </si>
  <si>
    <t>M23-2-R</t>
  </si>
  <si>
    <t>Demontáž dočasného ocelového potrubí DN 914x5,0mm, vč. odvozu a likvidace</t>
  </si>
  <si>
    <t>-165010611</t>
  </si>
  <si>
    <t>003 - SO 03 Měrná šachta (MŠ)</t>
  </si>
  <si>
    <t>100,6a-R</t>
  </si>
  <si>
    <t>Náklady na provedení kopané sondy pro ověření polohy odtoku DN500</t>
  </si>
  <si>
    <t>-1319982310</t>
  </si>
  <si>
    <t xml:space="preserve">Poznámka k položce:_x000d_
viz TZ př.č. D.1.1.0 a v.č. D.1.1.3.1 </t>
  </si>
  <si>
    <t>-83643398</t>
  </si>
  <si>
    <t>308633676</t>
  </si>
  <si>
    <t>60*12</t>
  </si>
  <si>
    <t>-1087331359</t>
  </si>
  <si>
    <t>-1031742066</t>
  </si>
  <si>
    <t>3,8*4,1*0,15</t>
  </si>
  <si>
    <t>955184564</t>
  </si>
  <si>
    <t>3,7*4*(4,05-0,15)</t>
  </si>
  <si>
    <t>-853424158</t>
  </si>
  <si>
    <t>57,72*0,5</t>
  </si>
  <si>
    <t>Zřízení pažení stěn výkopu hl do 8 m pomocí ocelových pažnic Union kladených vodorovně</t>
  </si>
  <si>
    <t>814260432</t>
  </si>
  <si>
    <t>v místě pod stávajícím porubím</t>
  </si>
  <si>
    <t>0,8*0,65*2</t>
  </si>
  <si>
    <t>-1075909202</t>
  </si>
  <si>
    <t>151301202</t>
  </si>
  <si>
    <t>Zřízení hnaného pažení stěn výkopu hl do 8 m</t>
  </si>
  <si>
    <t>-58213649</t>
  </si>
  <si>
    <t xml:space="preserve">Zřízení pažení stěn výkopu bez rozepření nebo vzepření  hnané, hloubky do 8 m</t>
  </si>
  <si>
    <t>2*(4*3,7)*4,05</t>
  </si>
  <si>
    <t>"pod stávajícím potrubím vodorovně" -1,04</t>
  </si>
  <si>
    <t>151301212</t>
  </si>
  <si>
    <t>Odstranění pažení stěn hnaného hl do 8 m</t>
  </si>
  <si>
    <t>-306108585</t>
  </si>
  <si>
    <t xml:space="preserve">Odstranění pažení stěn výkopu  s uložením pažin na vzdálenost do 3 m od okraje výkopu hnané, hloubky do 8 m</t>
  </si>
  <si>
    <t>1051479224</t>
  </si>
  <si>
    <t>2,337</t>
  </si>
  <si>
    <t>15,58*0,15</t>
  </si>
  <si>
    <t>1045234676</t>
  </si>
  <si>
    <t>57,72</t>
  </si>
  <si>
    <t>-388317742</t>
  </si>
  <si>
    <t>-1842499611</t>
  </si>
  <si>
    <t>57,72*1,8 'Přepočtené koeficientem množství</t>
  </si>
  <si>
    <t>261876475</t>
  </si>
  <si>
    <t>-1,48</t>
  </si>
  <si>
    <t>OP MŠ</t>
  </si>
  <si>
    <t>-2*1,7*3,85</t>
  </si>
  <si>
    <t>-44017381</t>
  </si>
  <si>
    <t>41,67*2,1 'Přepočtené koeficientem množství</t>
  </si>
  <si>
    <t>-955132073</t>
  </si>
  <si>
    <t>1405859506</t>
  </si>
  <si>
    <t>4,1*3,8</t>
  </si>
  <si>
    <t>-1712936327</t>
  </si>
  <si>
    <t>2*(4+3,7)</t>
  </si>
  <si>
    <t>-851867395</t>
  </si>
  <si>
    <t>4*3,7</t>
  </si>
  <si>
    <t>1439488875</t>
  </si>
  <si>
    <t>4*3,7*0,1</t>
  </si>
  <si>
    <t>636568268</t>
  </si>
  <si>
    <t>3,7*4*0,1</t>
  </si>
  <si>
    <t>609125145</t>
  </si>
  <si>
    <t>3,7*4*6,5/1000*1,15</t>
  </si>
  <si>
    <t>-1554451651</t>
  </si>
  <si>
    <t>16*4,9</t>
  </si>
  <si>
    <t>9*1,4</t>
  </si>
  <si>
    <t>129925426</t>
  </si>
  <si>
    <t>-1002151615</t>
  </si>
  <si>
    <t>46,6*10</t>
  </si>
  <si>
    <t>833514769</t>
  </si>
  <si>
    <t>2569/1000</t>
  </si>
  <si>
    <t>13010746</t>
  </si>
  <si>
    <t>ocel profilová I 140 jakost 11 375</t>
  </si>
  <si>
    <t>1624863433</t>
  </si>
  <si>
    <t>ocel profilová IPE 1 jakost 11 375</t>
  </si>
  <si>
    <t>572/1000</t>
  </si>
  <si>
    <t>0,572*1,05 'Přepočtené koeficientem množství</t>
  </si>
  <si>
    <t>13010752</t>
  </si>
  <si>
    <t>ocel profilová I 200 jakost 11 375</t>
  </si>
  <si>
    <t>2102628362</t>
  </si>
  <si>
    <t>(864,6+262+870,4)/1000</t>
  </si>
  <si>
    <t>-1857524007</t>
  </si>
  <si>
    <t>1873816527</t>
  </si>
  <si>
    <t>0,16*1,7</t>
  </si>
  <si>
    <t>891808189</t>
  </si>
  <si>
    <t>"průřez. plocha dle Autocad" 1,2*1,5*0,33</t>
  </si>
  <si>
    <t>380326242</t>
  </si>
  <si>
    <t>Kompletní konstrukce ČOV, nádrží nebo vodojemů ze ŽB mrazuvzdorného tř. C 30/37 tl 300 mm XC4, XD2, XF3, XA4</t>
  </si>
  <si>
    <t>-320631574</t>
  </si>
  <si>
    <t xml:space="preserve">Kompletní konstrukce čistíren odpadních vod, nádrží, vodojemů, kanálů z betonu železového  bez výztuže a bednění pro prostředí s mrazovými cykly tř. C 30/37, tl. přes 150 do 300 mm</t>
  </si>
  <si>
    <t>2*1,7*4,37</t>
  </si>
  <si>
    <t>-1,5*1,2*3,87</t>
  </si>
  <si>
    <t>"stropní deska" -0,6*0,8*0,2-0,4*0,3*0,2</t>
  </si>
  <si>
    <t>"potrubí ve stěnách, DN500" -3,14*0,25*0,25*0,25*2</t>
  </si>
  <si>
    <t>-1402868912</t>
  </si>
  <si>
    <t>2*(2+1,7)*4,37</t>
  </si>
  <si>
    <t>2*(1,5+1,2)*3,87</t>
  </si>
  <si>
    <t>"stropní deska" 1,5*1,2</t>
  </si>
  <si>
    <t>"stropní deska" -0,8*0,6-0,4*0,3</t>
  </si>
  <si>
    <t>2*(0,8+0,6)*0,2+2*(0,4+0,3)*0,2</t>
  </si>
  <si>
    <t>-727712126</t>
  </si>
  <si>
    <t>2106229990</t>
  </si>
  <si>
    <t>1991,44/1000</t>
  </si>
  <si>
    <t>-1861970899</t>
  </si>
  <si>
    <t>1,5*1,2</t>
  </si>
  <si>
    <t>-0,4*0,3</t>
  </si>
  <si>
    <t>-0,8*0,6</t>
  </si>
  <si>
    <t>389770720</t>
  </si>
  <si>
    <t>800,1-R</t>
  </si>
  <si>
    <t>Dodávka + montáž PVC půlžlábek DN500, výška 150mm</t>
  </si>
  <si>
    <t>7272109</t>
  </si>
  <si>
    <t>1,2</t>
  </si>
  <si>
    <t>810441811R</t>
  </si>
  <si>
    <t>Bourání stávajícího potrubí z prefa betonových trub DN přes 400 do 600</t>
  </si>
  <si>
    <t>-559702150</t>
  </si>
  <si>
    <t>Bourání stávajícího potrubí z betonu v otevřeném výkopu DN přes 400 do 600
nejprve potrubí bude odbourané do poloviny výška profilu (250 mm), po osazení a stabilizování dočasného potrubí se doboruá zbylá část potrubí</t>
  </si>
  <si>
    <t>1,7</t>
  </si>
  <si>
    <t>850,1-R</t>
  </si>
  <si>
    <t>Náklady na provizorní převedení odpadních vod při výstavbě plastovým potrubím DN300 /2x hrdlový kus, dl.1m), vč. jeho stabilizace dřevěnými klíny, osazení do betonového lóže tl.200mm C12/15, vč. následného odstranění</t>
  </si>
  <si>
    <t>1277530235</t>
  </si>
  <si>
    <t>90782827</t>
  </si>
  <si>
    <t>960,1-R</t>
  </si>
  <si>
    <t>Dodávka + montáž vodočetná lať, délka 3,5m, šířka 160mm, provedení kompozit, vč. kotvení na ŽB stěnu</t>
  </si>
  <si>
    <t>512</t>
  </si>
  <si>
    <t>1286561289</t>
  </si>
  <si>
    <t>Dodávka + montáž vodočetná lať, délka 3,5m, šířka 160mm, provedení kompozit, vč. kotvení na ŽB stěnu, popis vzhledu viz výkresová část</t>
  </si>
  <si>
    <t>858995134</t>
  </si>
  <si>
    <t>1,5*1,2*3,87</t>
  </si>
  <si>
    <t>-379367575</t>
  </si>
  <si>
    <t>-941554504</t>
  </si>
  <si>
    <t>" pracovní spára mezi stěnou a stropem" 2*(2+1,7)</t>
  </si>
  <si>
    <t>"na odtokovém potrubí DN1400 mezi bednění" 2*3,14*0,25*2</t>
  </si>
  <si>
    <t>687778684</t>
  </si>
  <si>
    <t>"pracovní spára mezi dnem a stěnou" 2*(2+1,7)</t>
  </si>
  <si>
    <t>1828614248</t>
  </si>
  <si>
    <t>-140617750</t>
  </si>
  <si>
    <t>1,84*2 'Přepočtené koeficientem množství</t>
  </si>
  <si>
    <t>-381319208</t>
  </si>
  <si>
    <t>-1966368054</t>
  </si>
  <si>
    <t>-674218012</t>
  </si>
  <si>
    <t>2*(2+1,7)+7</t>
  </si>
  <si>
    <t>-1051261858</t>
  </si>
  <si>
    <t>Z/1 - Dodávka + montáž poklop z kompozitu 900x700mm, tl.30mm, vč. rámu L-profilu 55x35mm, zatížení pro 250kg/m2, kotvení pomocí pracen z nerez oceli</t>
  </si>
  <si>
    <t>-2064353923</t>
  </si>
  <si>
    <t>Z/2 - Dodávka + montáž nerez madlo ocel tr. 17246, vč. kotvení do ŽB kce pomocí chemických kotev M10 s kotevním šroubem M10x165 A4 (8ks), spoje svařováním</t>
  </si>
  <si>
    <t>1856862618</t>
  </si>
  <si>
    <t>22,07</t>
  </si>
  <si>
    <t>Z/3 - Dodávka + montáž poklop z kompozitu 900x700mm, tl.30mm, vč. rámu L-profilu 55x35mm, zatížení pro 250kg/m2, kotvení pomocí pracen z nerez oceli</t>
  </si>
  <si>
    <t>-901009104</t>
  </si>
  <si>
    <t>004 - SO 04 Zpevněné plochy</t>
  </si>
  <si>
    <t xml:space="preserve">    5 - Komunikace pozemní</t>
  </si>
  <si>
    <t xml:space="preserve">    6 - Úpravy povrchů, podlahy a osazování výplní</t>
  </si>
  <si>
    <t>113106121</t>
  </si>
  <si>
    <t>Rozebrání dlažeb z betonových nebo kamenných dlaždic komunikací pro pěší ručně</t>
  </si>
  <si>
    <t>493379514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</si>
  <si>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</si>
  <si>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Poznámka k položce:_x000d_
viz TZ př.č. D.1.1.0 a v.č. D.1.1.4.1 až 3_x000d_
materiál se uskladní a zpětně použije na obnovu chodníčku</t>
  </si>
  <si>
    <t xml:space="preserve">rozebrání okapového chodníčku </t>
  </si>
  <si>
    <t>6,5*0,5</t>
  </si>
  <si>
    <t>113107163</t>
  </si>
  <si>
    <t>Odstranění podkladu z kameniva drceného tl 250 mm strojně pl přes 50 do 200 m2</t>
  </si>
  <si>
    <t>-719452339</t>
  </si>
  <si>
    <t>Odstranění podkladů nebo krytů strojně plochy jednotlivě přes 50 m2 do 200 m2 s přemístěním hmot na skládku na vzdálenost do 20 m nebo s naložením na dopravní prostředek z kameniva hrubého drceného, o tl. vrstvy přes 200 do 300 mm</t>
  </si>
  <si>
    <t>chodník u PČS</t>
  </si>
  <si>
    <t>4,2*1</t>
  </si>
  <si>
    <t>chodník kolem MŠ</t>
  </si>
  <si>
    <t>4*3,7-2*1,7</t>
  </si>
  <si>
    <t>kabelová trasa k MŠ</t>
  </si>
  <si>
    <t>2,5</t>
  </si>
  <si>
    <t>113107165R</t>
  </si>
  <si>
    <t>Odstranění podkladu z kameniva drceného tl 620 mm strojně pl přes 50 do 200 m2</t>
  </si>
  <si>
    <t>-612757508</t>
  </si>
  <si>
    <t>Odstranění podkladů nebo krytů strojně plochy jednotlivě přes 50 m2 do 200 m2 s přemístěním hmot na skládku na vzdálenost do 20 m nebo s naložením na dopravní prostředek z kameniva hrubého drceného, o tl. vrstvy přes 400 do 500 mm</t>
  </si>
  <si>
    <t>Poznámka k položce:_x000d_
viz TZ př.č. D.1.1.0 a v.č. D.1.1.4.1 až 3</t>
  </si>
  <si>
    <t>zpevněná plocha u PČS</t>
  </si>
  <si>
    <t>(7,8+4)*1</t>
  </si>
  <si>
    <t>kabelová rýha k PČS</t>
  </si>
  <si>
    <t>4,3</t>
  </si>
  <si>
    <t>-1874967157</t>
  </si>
  <si>
    <t>zpevněná plocha, tl.620mm</t>
  </si>
  <si>
    <t>(175,7+4,3)*0,15</t>
  </si>
  <si>
    <t>"betonový recyklát" -16,1*0,15</t>
  </si>
  <si>
    <t>chodníky tl.250mm</t>
  </si>
  <si>
    <t>(5,6+16,7+23,2)*0,15</t>
  </si>
  <si>
    <t>"betonový recyklát" -18,1*0,15</t>
  </si>
  <si>
    <t>122202201</t>
  </si>
  <si>
    <t>Odkopávky a prokopávky nezapažené pro silnice objemu do 100 m3 v hornině tř. 3</t>
  </si>
  <si>
    <t>1858544072</t>
  </si>
  <si>
    <t xml:space="preserve">Odkopávky a prokopávky nezapažené pro silnice  s přemístěním výkopku v příčných profilech na vzdálenost do 15 m nebo s naložením na dopravní prostředek v hornině tř. 3 do 100 m3</t>
  </si>
  <si>
    <t>(175,7+4,3)*(0,62-0,15)</t>
  </si>
  <si>
    <t>"betonový recyklát" -16,1*(0,62-0,15)</t>
  </si>
  <si>
    <t>v mistě šachty EL7, do hloubky 0,62m vykopáno viz zpevněné plochy</t>
  </si>
  <si>
    <t>2,9*2,9*0,2-1,4*1,4*0,2</t>
  </si>
  <si>
    <t>chodníky</t>
  </si>
  <si>
    <t>(37,7+2,5)*(0,25-0,15)</t>
  </si>
  <si>
    <t>"betonový recyklát" -18,1*(0,25-0,15)</t>
  </si>
  <si>
    <t>122202209</t>
  </si>
  <si>
    <t>Příplatek k odkopávkám a prokopávkám pro silnice v hornině tř. 3 za lepivost</t>
  </si>
  <si>
    <t>-300782718</t>
  </si>
  <si>
    <t xml:space="preserve">Odkopávky a prokopávky nezapažené pro silnice  s přemístěním výkopku v příčných profilech na vzdálenost do 15 m nebo s naložením na dopravní prostředek v hornině tř. 3 Příplatek k cenám za lepivost horniny tř. 3</t>
  </si>
  <si>
    <t>80,533/2</t>
  </si>
  <si>
    <t>-596123818</t>
  </si>
  <si>
    <t>28,695</t>
  </si>
  <si>
    <t>191,3*0,15</t>
  </si>
  <si>
    <t>-601456177</t>
  </si>
  <si>
    <t>80,533</t>
  </si>
  <si>
    <t>1449015341</t>
  </si>
  <si>
    <t>-1857508821</t>
  </si>
  <si>
    <t>80,533*1,8 'Přepočtené koeficientem množství</t>
  </si>
  <si>
    <t>893934358</t>
  </si>
  <si>
    <t>-39598833</t>
  </si>
  <si>
    <t>1,29*2,1 'Přepočtené koeficientem množství</t>
  </si>
  <si>
    <t>-216857043</t>
  </si>
  <si>
    <t>-1935098776</t>
  </si>
  <si>
    <t>28,695/0,15</t>
  </si>
  <si>
    <t>-850470312</t>
  </si>
  <si>
    <t>zpevněná plocha</t>
  </si>
  <si>
    <t>175,7+4,3</t>
  </si>
  <si>
    <t>37,7+2,5</t>
  </si>
  <si>
    <t>-1097222877</t>
  </si>
  <si>
    <t>úprava šachty EL7</t>
  </si>
  <si>
    <t>1,4*1,4*0,42</t>
  </si>
  <si>
    <t>-1*1*0,42</t>
  </si>
  <si>
    <t>Kompletní konstrukce ČOV, nádrží nebo vodojemů betonová mrazuvzdorného tř. C 30/37 tl 300 mm XC4, XD2, XF3, XA4</t>
  </si>
  <si>
    <t>134658066</t>
  </si>
  <si>
    <t>Kompletní konstrukce čistíren odpadních vod, nádrží, vodojemů, kanálů z betonu bez výztuže a bednění pro prostředí s mrazovými cykly tř. C 30/37, tl. přes 150 do 300 mm</t>
  </si>
  <si>
    <t>1,4*1,4*0,3</t>
  </si>
  <si>
    <t>-3,14*0,3*0,3*0,3</t>
  </si>
  <si>
    <t>29840945</t>
  </si>
  <si>
    <t>2*(1,4+1,4)*0,3</t>
  </si>
  <si>
    <t>1*1-3,14*0,3*0,3+2*3,14*0,3*0,3</t>
  </si>
  <si>
    <t>605046191</t>
  </si>
  <si>
    <t>-395768400</t>
  </si>
  <si>
    <t>1*1-3,14*0,3*0,3</t>
  </si>
  <si>
    <t>105265738</t>
  </si>
  <si>
    <t>452112111</t>
  </si>
  <si>
    <t>Osazení betonových prstenců nebo rámů v do 100 mm</t>
  </si>
  <si>
    <t>541339224</t>
  </si>
  <si>
    <t>Osazení betonových dílců prstenců nebo rámů pod poklopy a mříže, výšky do 100 mm</t>
  </si>
  <si>
    <t>úprava šachty EL 7</t>
  </si>
  <si>
    <t>1+1</t>
  </si>
  <si>
    <t>59224187</t>
  </si>
  <si>
    <t>prstenec šachtový vyrovnávací betonový 625x120x100mm</t>
  </si>
  <si>
    <t>-610709097</t>
  </si>
  <si>
    <t>59224185</t>
  </si>
  <si>
    <t>prstenec šachtový vyrovnávací betonový 625x120x60mm</t>
  </si>
  <si>
    <t>1100636144</t>
  </si>
  <si>
    <t>Komunikace pozemní</t>
  </si>
  <si>
    <t>564281111</t>
  </si>
  <si>
    <t>Podklad nebo podsyp ze štěrkopísku ŠP tl 300 mm fr 0/63mm</t>
  </si>
  <si>
    <t>-815498192</t>
  </si>
  <si>
    <t xml:space="preserve">Podklad nebo podsyp ze štěrkopísku ŠP  s rozprostřením, vlhčením a zhutněním, po zhutnění tl. 300 mm</t>
  </si>
  <si>
    <t>zpevněná plocha nová</t>
  </si>
  <si>
    <t>175,7</t>
  </si>
  <si>
    <t>obnova stávající komunikace pro kabelovou trasu k PČS</t>
  </si>
  <si>
    <t>564762113</t>
  </si>
  <si>
    <t>Podklad z vibrovaného štěrku VŠ tl 220 mm</t>
  </si>
  <si>
    <t>1103914483</t>
  </si>
  <si>
    <t xml:space="preserve">Podklad nebo kryt z vibrovaného štěrku VŠ  s rozprostřením, vlhčením a zhutněním, po zhutnění tl. 220 mm</t>
  </si>
  <si>
    <t>565135111</t>
  </si>
  <si>
    <t>Asfaltový beton vrstva podkladní ACP 16 (obalované kamenivo OKS) tl 50 mm š do 3 m</t>
  </si>
  <si>
    <t>1930388280</t>
  </si>
  <si>
    <t xml:space="preserve">Asfaltový beton vrstva podkladní ACP 16 (obalované kamenivo střednězrnné - OKS)  s rozprostřením a zhutněním v pruhu šířky do 3 m, po zhutnění tl. 50 mm</t>
  </si>
  <si>
    <t>573111113</t>
  </si>
  <si>
    <t>Postřik živičný infiltrační s posypem z asfaltu množství 1,5 kg/m2</t>
  </si>
  <si>
    <t>980871689</t>
  </si>
  <si>
    <t>Postřik infiltrační PI z asfaltu silničního s posypem kamenivem, v množství 1,50 kg/m2</t>
  </si>
  <si>
    <t>577144131</t>
  </si>
  <si>
    <t>Asfaltový beton vrstva obrusná ACO 11 (ABS) tř. I tl 50 mm š do 3 m z modifikovaného asfaltu</t>
  </si>
  <si>
    <t>1094213663</t>
  </si>
  <si>
    <t xml:space="preserve">Asfaltový beton vrstva obrusná ACO 11 (ABS)  s rozprostřením a se zhutněním z modifikovaného asfaltu v pruhu šířky do 3 m, po zhutnění tl. 50 mm</t>
  </si>
  <si>
    <t>564851111</t>
  </si>
  <si>
    <t>Podklad ze štěrkodrtě ŠD tl 150 mm</t>
  </si>
  <si>
    <t>-1039983516</t>
  </si>
  <si>
    <t xml:space="preserve">Podklad ze štěrkodrti ŠD  s rozprostřením a zhutněním, po zhutnění tl. 150 mm</t>
  </si>
  <si>
    <t>chodníky nové</t>
  </si>
  <si>
    <t>37,7</t>
  </si>
  <si>
    <t>obnova stávajícího pro kabelovou trasu u MŠ</t>
  </si>
  <si>
    <t>596211120</t>
  </si>
  <si>
    <t>Kladení zámkové dlažby komunikací pro pěší tl 60 mm skupiny B pl do 50 m2</t>
  </si>
  <si>
    <t>673202586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</si>
  <si>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B, pro plochy do 50 m2</t>
  </si>
  <si>
    <t>59245295</t>
  </si>
  <si>
    <t>dlažba betonová 200x100x60mm</t>
  </si>
  <si>
    <t>192734728</t>
  </si>
  <si>
    <t>40,2*1,05 'Přepočtené koeficientem množství</t>
  </si>
  <si>
    <t>Úpravy povrchů, podlahy a osazování výplní</t>
  </si>
  <si>
    <t>631311113</t>
  </si>
  <si>
    <t>Mazanina tl do 80 mm z betonu prostého bez zvýšených nároků na prostředí tř. C 12/15</t>
  </si>
  <si>
    <t>906306125</t>
  </si>
  <si>
    <t xml:space="preserve">Mazanina z betonu  prostého bez zvýšených nároků na prostředí tl. přes 50 do 80 mm tř. C 12/15</t>
  </si>
  <si>
    <t>1,4*1,4*0,065-3,14*0,3*0,3*0,065</t>
  </si>
  <si>
    <t>637211221</t>
  </si>
  <si>
    <t>Provedení okapového chodníku kladených do písku, materiál použit stávající</t>
  </si>
  <si>
    <t>559045377</t>
  </si>
  <si>
    <t>899104112</t>
  </si>
  <si>
    <t>Osazení poklopů litinových nebo ocelových včetně rámů pro třídu zatížení D400, E600</t>
  </si>
  <si>
    <t>200047261</t>
  </si>
  <si>
    <t>Osazení poklopů litinových a ocelových včetně rámů pro třídu zatížení D400, E600</t>
  </si>
  <si>
    <t>286,1-R</t>
  </si>
  <si>
    <t>poklop šachtový litinový DN 600 pro třídu zatížení D400, vodotěsný, vč. rámu</t>
  </si>
  <si>
    <t>1853468558</t>
  </si>
  <si>
    <t>poklop šachtový litinový DN 600 pro třídu zatížení D400, vodotěsný</t>
  </si>
  <si>
    <t>899104211</t>
  </si>
  <si>
    <t>Demontáž poklopů litinových nebo ocelových včetně rámů hmotnosti přes 150 kg</t>
  </si>
  <si>
    <t>632575860</t>
  </si>
  <si>
    <t>Demontáž poklopů litinových a ocelových včetně rámů, hmotnosti jednotlivě přes 150 Kg</t>
  </si>
  <si>
    <t>75111631</t>
  </si>
  <si>
    <t>916131213</t>
  </si>
  <si>
    <t>Osazení silničního obrubníku betonového stojatého s boční opěrou do lože z betonu prostého</t>
  </si>
  <si>
    <t>-2087925111</t>
  </si>
  <si>
    <t>Osazení silničního obrubníku betonového se zřízením lože, s vyplněním a zatřením spár cementovou maltou stojatého s boční opěrou z betonu prostého, do lože z betonu prostého</t>
  </si>
  <si>
    <t>46,7+39,9</t>
  </si>
  <si>
    <t>59217034</t>
  </si>
  <si>
    <t>obrubník betonový silniční 1000x150x300mm</t>
  </si>
  <si>
    <t>-631903855</t>
  </si>
  <si>
    <t>86,6*1,05 'Přepočtené koeficientem množství</t>
  </si>
  <si>
    <t>916231213</t>
  </si>
  <si>
    <t>Osazení chodníkového obrubníku betonového stojatého s boční opěrou do lože z betonu prostého</t>
  </si>
  <si>
    <t>-536370885</t>
  </si>
  <si>
    <t>Osazení chodníkového obrubníku betonového se zřízením lože, s vyplněním a zatřením spár cementovou maltou stojatého s boční opěrou z betonu prostého, do lože z betonu prostého</t>
  </si>
  <si>
    <t>5,6+16,7+23,2</t>
  </si>
  <si>
    <t>59217002</t>
  </si>
  <si>
    <t>obrubník betonový zahradní šedý 1000x50x200mm</t>
  </si>
  <si>
    <t>-1416483900</t>
  </si>
  <si>
    <t>45,5*1,05 'Přepočtené koeficientem množství</t>
  </si>
  <si>
    <t>168549350</t>
  </si>
  <si>
    <t>úpravy šachty EL7</t>
  </si>
  <si>
    <t>2*(1,4+1,4)</t>
  </si>
  <si>
    <t>953945113R</t>
  </si>
  <si>
    <t>Trn R 8 dl 500 mm pro střední zatížení do betonu, ŽB nebo kamene s vyvrtáním otvoru, kotvení chemickou kotvou</t>
  </si>
  <si>
    <t>-738057431</t>
  </si>
  <si>
    <t>pa cca 200mm</t>
  </si>
  <si>
    <t>2*(1,4+1,4)/0,2</t>
  </si>
  <si>
    <t>997221551</t>
  </si>
  <si>
    <t>Vodorovná doprava suti ze sypkých materiálů do 1 km</t>
  </si>
  <si>
    <t>1729249277</t>
  </si>
  <si>
    <t xml:space="preserve">Vodorovná doprava suti  bez naložení, ale se složením a s hrubým urovnáním ze sypkých materiálů, na vzdálenost do 1 km</t>
  </si>
  <si>
    <t>997221559</t>
  </si>
  <si>
    <t>Příplatek ZKD 1 km u vodorovné dopravy suti ze sypkých materiálů</t>
  </si>
  <si>
    <t>-956031557</t>
  </si>
  <si>
    <t xml:space="preserve">Vodorovná doprava suti  bez naložení, ale se složením a s hrubým urovnáním Příplatek k ceně za každý další i započatý 1 km přes 1 km</t>
  </si>
  <si>
    <t>23,989*2 'Přepočtené koeficientem množství</t>
  </si>
  <si>
    <t>997221611</t>
  </si>
  <si>
    <t>Nakládání suti na dopravní prostředky pro vodorovnou dopravu</t>
  </si>
  <si>
    <t>1996985880</t>
  </si>
  <si>
    <t xml:space="preserve">Nakládání na dopravní prostředky  pro vodorovnou dopravu suti</t>
  </si>
  <si>
    <t>997221815</t>
  </si>
  <si>
    <t>-416752903</t>
  </si>
  <si>
    <t>997221855</t>
  </si>
  <si>
    <t>Poplatek za uložení na skládce (skládkovné) zeminy a kameniva kód odpadu 170 504</t>
  </si>
  <si>
    <t>-881362936</t>
  </si>
  <si>
    <t>998225111</t>
  </si>
  <si>
    <t>Přesun hmot pro pozemní komunikace s krytem z kamene, monolitickým betonovým nebo živičným</t>
  </si>
  <si>
    <t>-2132881771</t>
  </si>
  <si>
    <t xml:space="preserve">Přesun hmot pro komunikace s krytem z kameniva, monolitickým betonovým nebo živičným  dopravní vzdálenost do 200 m jakékoliv délky objektu</t>
  </si>
  <si>
    <t>005 - SO 05 Ostatní objekty</t>
  </si>
  <si>
    <t>Úroveň 3:</t>
  </si>
  <si>
    <t>0001 - SO 05.1 Stávající objekt garáže</t>
  </si>
  <si>
    <t>HSV - Práce a dodávky HSV</t>
  </si>
  <si>
    <t>Práce a dodávky HSV</t>
  </si>
  <si>
    <t>132201201</t>
  </si>
  <si>
    <t>Hloubení rýh š do 2000 mm v hornině tř. 3 objemu do 100 m3</t>
  </si>
  <si>
    <t>1512867287</t>
  </si>
  <si>
    <t xml:space="preserve">Hloubení zapažených i nezapažených rýh šířky přes 600 do 2 000 mm  s urovnáním dna do předepsaného profilu a spádu v hornině tř. 3 do 100 m3</t>
  </si>
  <si>
    <t>Poznámka k položce:_x000d_
viz TZ př.č. D.1.1.0 a v.č. D.1.1.5.1</t>
  </si>
  <si>
    <t>pro pásy</t>
  </si>
  <si>
    <t>2*(5,7+3,3)*0,9*0,6</t>
  </si>
  <si>
    <t>132201209</t>
  </si>
  <si>
    <t>Příplatek za lepivost k hloubení rýh š do 2000 mm v hornině tř. 3</t>
  </si>
  <si>
    <t>22662878</t>
  </si>
  <si>
    <t xml:space="preserve">Hloubení zapažených i nezapažených rýh šířky přes 600 do 2 000 mm  s urovnáním dna do předepsaného profilu a spádu v hornině tř. 3 Příplatek k cenám za lepivost horniny tř. 3</t>
  </si>
  <si>
    <t>9,72/2</t>
  </si>
  <si>
    <t>132103307</t>
  </si>
  <si>
    <t>-246417870</t>
  </si>
  <si>
    <t>9,72*1,8 'Přepočtené koeficientem množství</t>
  </si>
  <si>
    <t>-1623057739</t>
  </si>
  <si>
    <t>5,7*3,3</t>
  </si>
  <si>
    <t>1900414344</t>
  </si>
  <si>
    <t>5,7*3,3*0,1</t>
  </si>
  <si>
    <t>kolem pásů</t>
  </si>
  <si>
    <t>9,72</t>
  </si>
  <si>
    <t>OP pásu</t>
  </si>
  <si>
    <t>-2*(5,7+3,3)*0,3*0,5</t>
  </si>
  <si>
    <t>-1,881</t>
  </si>
  <si>
    <t>-1838704331</t>
  </si>
  <si>
    <t>273322611</t>
  </si>
  <si>
    <t>Základové desky a pásy ze ŽB se zvýšenými nároky na prostředí tř. C 30/37, XC4, XD2, XF3, XA4</t>
  </si>
  <si>
    <t>-782118890</t>
  </si>
  <si>
    <t>Základy z betonu železového (bez výztuže) desky z betonu se zvýšenými nároky na prostředí tř. C 30/37</t>
  </si>
  <si>
    <t>5,7*3,3*0,2</t>
  </si>
  <si>
    <t>2*(5,7+3,3)*0,3*0,5</t>
  </si>
  <si>
    <t>274351121</t>
  </si>
  <si>
    <t>Zřízení bednění základových pasů rovného</t>
  </si>
  <si>
    <t>203511379</t>
  </si>
  <si>
    <t>Bednění základů pasů rovné zřízení</t>
  </si>
  <si>
    <t>2*(5,7+3,3)*0,7</t>
  </si>
  <si>
    <t>2*(5,1+2,7)*0,5</t>
  </si>
  <si>
    <t>274351122</t>
  </si>
  <si>
    <t>Odstranění bednění základových pasů rovného</t>
  </si>
  <si>
    <t>164416526</t>
  </si>
  <si>
    <t>Bednění základů pasů rovné odstranění</t>
  </si>
  <si>
    <t>274362021</t>
  </si>
  <si>
    <t>Výztuž základových desek a pásů svařovanými sítěmi Kari</t>
  </si>
  <si>
    <t>-1226674596</t>
  </si>
  <si>
    <t>Výztuž základů pasů ze svařovaných sítí z drátů typu KARI</t>
  </si>
  <si>
    <t>42*6,5/1000*1,1</t>
  </si>
  <si>
    <t>930,1-R</t>
  </si>
  <si>
    <t>Dodávka + montáž korugovaná ohebná chránička 90/75 se zátkou a kolenem</t>
  </si>
  <si>
    <t>-438070909</t>
  </si>
  <si>
    <t>961044111</t>
  </si>
  <si>
    <t>Bourání základů z betonu prostého</t>
  </si>
  <si>
    <t>-1692673000</t>
  </si>
  <si>
    <t xml:space="preserve">Bourání základů z betonu  prostého</t>
  </si>
  <si>
    <t>3,3*6,3*0,15</t>
  </si>
  <si>
    <t>990,1-R</t>
  </si>
  <si>
    <t>Náklady na přesun prefa garáže pomocí jeřábu na předem určené místo zpevněné plochy u vstupní čerpací stanice, vč. následného přesunu a usazení zpět</t>
  </si>
  <si>
    <t>souobr</t>
  </si>
  <si>
    <t>62494197</t>
  </si>
  <si>
    <t>990,2-R</t>
  </si>
  <si>
    <t>Náklady na odpojení rozvaděče před přesunem garáže, vč. následného zapojení po ukončení prací</t>
  </si>
  <si>
    <t>soubor</t>
  </si>
  <si>
    <t>1092795192</t>
  </si>
  <si>
    <t>2087296101</t>
  </si>
  <si>
    <t>1008057915</t>
  </si>
  <si>
    <t>6,238*2 'Přepočtené koeficientem množství</t>
  </si>
  <si>
    <t>1863187639</t>
  </si>
  <si>
    <t>581834426</t>
  </si>
  <si>
    <t>-448946542</t>
  </si>
  <si>
    <t>2*(5,7+3,3)+2</t>
  </si>
  <si>
    <t>-686374841</t>
  </si>
  <si>
    <t xml:space="preserve">0002 - SO 05.2 Výšková úprava poklopu stávající šachty Š2 </t>
  </si>
  <si>
    <t>1406615492</t>
  </si>
  <si>
    <t xml:space="preserve">Poznámka k položce:_x000d_
viz TZ př.č. D.1.1.0 a v.č. D.1.1.5.2 </t>
  </si>
  <si>
    <t>3*3*0,15</t>
  </si>
  <si>
    <t>-0,9*0,9*0,15</t>
  </si>
  <si>
    <t>131201101</t>
  </si>
  <si>
    <t>Hloubení jam nezapažených v hornině tř. 3 objemu do 100 m3</t>
  </si>
  <si>
    <t>1834559665</t>
  </si>
  <si>
    <t>Hloubení nezapažených jam a zářezů s urovnáním dna do předepsaného profilu a spádu v hornině tř. 3 do 100 m3</t>
  </si>
  <si>
    <t>2,5*2,5*0,1</t>
  </si>
  <si>
    <t>-0,9*0,9*0,1</t>
  </si>
  <si>
    <t>131201109</t>
  </si>
  <si>
    <t>Příplatek za lepivost u hloubení jam nezapažených v hornině tř. 3</t>
  </si>
  <si>
    <t>888247509</t>
  </si>
  <si>
    <t>Hloubení nezapažených jam a zářezů s urovnáním dna do předepsaného profilu a spádu Příplatek k cenám za lepivost horniny tř. 3</t>
  </si>
  <si>
    <t>0,544/2</t>
  </si>
  <si>
    <t>41560467</t>
  </si>
  <si>
    <t>1,228</t>
  </si>
  <si>
    <t>-1921139190</t>
  </si>
  <si>
    <t>0,544</t>
  </si>
  <si>
    <t>zpět na stavbu</t>
  </si>
  <si>
    <t>1047542087</t>
  </si>
  <si>
    <t>8,19*0,15</t>
  </si>
  <si>
    <t>1789450299</t>
  </si>
  <si>
    <t>-813539378</t>
  </si>
  <si>
    <t>-69516967</t>
  </si>
  <si>
    <t>60251009</t>
  </si>
  <si>
    <t>3*3</t>
  </si>
  <si>
    <t>-0,9*0,9</t>
  </si>
  <si>
    <t>540389367</t>
  </si>
  <si>
    <t>0,9*0,9*0,25</t>
  </si>
  <si>
    <t>-0,6*0,6*0,25</t>
  </si>
  <si>
    <t>380316242</t>
  </si>
  <si>
    <t>Kompletní konstrukce ČOV, nádrží nebo vodojemů z betonu mrazuvzdorného tř. C 30/37 tl do 300 mm, XC4, XD2, XF3, XA4</t>
  </si>
  <si>
    <t>-1002046792</t>
  </si>
  <si>
    <t xml:space="preserve">Kompletní konstrukce čistíren odpadních vod, nádrží, vodojemů, kanálů z betonu prostého  pro prostředí s mrazovými cykly tř. C 30/37, tl. přes 150 do 300 mm</t>
  </si>
  <si>
    <t>1*1*0,66</t>
  </si>
  <si>
    <t>-0,6*0,6*0,66</t>
  </si>
  <si>
    <t>-256418756</t>
  </si>
  <si>
    <t>2*(1+1)*0,66</t>
  </si>
  <si>
    <t>2*(0,6+0,6)*0,66</t>
  </si>
  <si>
    <t>-256686035</t>
  </si>
  <si>
    <t>-66717764</t>
  </si>
  <si>
    <t>Poznámka k položce:_x000d_
viz TZ př.č. D.1.1.0 a v.č. D.1.1.5.2 _x000d_
poklop bude předán provozovateli ČOV</t>
  </si>
  <si>
    <t>-1947882107</t>
  </si>
  <si>
    <t>2*(1+1)</t>
  </si>
  <si>
    <t>953945114R</t>
  </si>
  <si>
    <t>Trn R 10 dl 400 mm pro střední zatížení do betonu, ŽB nebo kamene s vyvrtáním otvoru, kotvení chemickou kotvou</t>
  </si>
  <si>
    <t>522186263</t>
  </si>
  <si>
    <t>341881979</t>
  </si>
  <si>
    <t>0,249*2 'Přepočtené koeficientem množství</t>
  </si>
  <si>
    <t>-915681795</t>
  </si>
  <si>
    <t>-1468840036</t>
  </si>
  <si>
    <t>-514491464</t>
  </si>
  <si>
    <t>Dodávka + montáž poklop z kompozitu 600x600mm, tl.42mm, vč. rámu L-profilu 56x48mm, barva šedá, zatížení pro 250kg/m2, kotvení pomocí pracen z nerez oceli</t>
  </si>
  <si>
    <t>255364297</t>
  </si>
  <si>
    <t>Dodávka + montáž poklop z kompozitu 600x600mm, tl.42mm, vč. rámu L-profilu 56x48mm, zatížení pro 250kg/m2, kotvení pomocí pracen z nerez oceli</t>
  </si>
  <si>
    <t xml:space="preserve">0003 - SO 05.3 Výšková úprava poklopu stávající šachty Š3 na odlehčovací stoce </t>
  </si>
  <si>
    <t>Poznámka k položce:_x000d_
viz TZ př.č. D.1.1.0 a v.č. D.1.1.5.3 a 4, statika TZ př.č. D.1.2.5.1 a v.č. D.1.2.5.6 až 8</t>
  </si>
  <si>
    <t>3,72*2,6*0,15</t>
  </si>
  <si>
    <t>"svah" 2*(5,96+4,8)*1,23*0,15</t>
  </si>
  <si>
    <t>391100285</t>
  </si>
  <si>
    <t>5,92*4,8*(1,9-0,15)</t>
  </si>
  <si>
    <t>997562254</t>
  </si>
  <si>
    <t>49,728*0,5</t>
  </si>
  <si>
    <t>151301201</t>
  </si>
  <si>
    <t>Zřízení hnaného pažení stěn výkopu hl do 4 m</t>
  </si>
  <si>
    <t>-1600832441</t>
  </si>
  <si>
    <t xml:space="preserve">Zřízení pažení stěn výkopu bez rozepření nebo vzepření  hnané, hloubky do 4 m</t>
  </si>
  <si>
    <t>2*(5,32+4,2)*1,59</t>
  </si>
  <si>
    <t>151301211</t>
  </si>
  <si>
    <t>Odstranění pažení stěn hnaného hl do 4 m</t>
  </si>
  <si>
    <t>-552750792</t>
  </si>
  <si>
    <t xml:space="preserve">Odstranění pažení stěn výkopu  s uložením pažin na vzdálenost do 3 m od okraje výkopu hnané, hloubky do 4 m</t>
  </si>
  <si>
    <t>5,421</t>
  </si>
  <si>
    <t>9,672*0,15</t>
  </si>
  <si>
    <t>26,47*0,15</t>
  </si>
  <si>
    <t>-1934077422</t>
  </si>
  <si>
    <t>41,583</t>
  </si>
  <si>
    <t>1240160975</t>
  </si>
  <si>
    <t>49,728</t>
  </si>
  <si>
    <t>-41,583</t>
  </si>
  <si>
    <t>-46039124</t>
  </si>
  <si>
    <t>8,145*1,8 'Přepočtené koeficientem množství</t>
  </si>
  <si>
    <t>OP prefa komínke</t>
  </si>
  <si>
    <t>-3,14*0,62*0,62*1,9</t>
  </si>
  <si>
    <t>OP monol. komínek</t>
  </si>
  <si>
    <t>-2,2*1,4*1,9</t>
  </si>
  <si>
    <t>3,72*2,6</t>
  </si>
  <si>
    <t>181,3-R</t>
  </si>
  <si>
    <t>Zatravnění a ohumusování, vč. zálivky vodou a dodávky materiálů ve svahu</t>
  </si>
  <si>
    <t>-698579161</t>
  </si>
  <si>
    <t>182201101</t>
  </si>
  <si>
    <t>Svahování násypů</t>
  </si>
  <si>
    <t>-3508797</t>
  </si>
  <si>
    <t xml:space="preserve">Svahování trvalých svahů do projektovaných profilů  s potřebným přemístěním výkopku při svahování násypů v jakékoliv hornině</t>
  </si>
  <si>
    <t>182301122</t>
  </si>
  <si>
    <t>Rozprostření ornice pl do 500 m2 ve svahu přes 1:5 tl vrstvy do 150 mm</t>
  </si>
  <si>
    <t>587319299</t>
  </si>
  <si>
    <t>Rozprostření a urovnání ornice ve svahu sklonu přes 1:5 při souvislé ploše do 500 m2, tl. vrstvy přes 100 do 150 mm</t>
  </si>
  <si>
    <t>"svah" 2*(5,96+4,8)*1,23</t>
  </si>
  <si>
    <t>-2070868698</t>
  </si>
  <si>
    <t>2055,34/1000</t>
  </si>
  <si>
    <t>956962500</t>
  </si>
  <si>
    <t>(163,192+342,2)/1000</t>
  </si>
  <si>
    <t>0,505*1,05 'Přepočtené koeficientem množství</t>
  </si>
  <si>
    <t>-986558956</t>
  </si>
  <si>
    <t>(272,48+836,304+440,16)/1000</t>
  </si>
  <si>
    <t>197600346</t>
  </si>
  <si>
    <t>358,4-R</t>
  </si>
  <si>
    <t>Příplatek za provedení vybourání řezáním</t>
  </si>
  <si>
    <t>1726908382</t>
  </si>
  <si>
    <t>2*(1,8+1)</t>
  </si>
  <si>
    <t>358325115</t>
  </si>
  <si>
    <t xml:space="preserve">Bourání stoky kompletní nebo vybourání otvorů z železobetonu plochy přes 4 m2 </t>
  </si>
  <si>
    <t>799882027</t>
  </si>
  <si>
    <t>Bourání stoky kompletní nebo vybourání otvorů průřezové plochy přes 4 m2 ve stokách ze zdiva z železobetonu</t>
  </si>
  <si>
    <t>1,8*1*0,2</t>
  </si>
  <si>
    <t>Kompletní konstrukce ČOV, nádrží nebo vodojemů ze ŽB mrazuvzdorného tř. C 30/37 tl 300 mm, XC4, XD2, XF3, XA4</t>
  </si>
  <si>
    <t>-1953947989</t>
  </si>
  <si>
    <t>monol. komínek</t>
  </si>
  <si>
    <t>2,2*1,4*2,35</t>
  </si>
  <si>
    <t>-1*1,8*2,15</t>
  </si>
  <si>
    <t>"tvor" -1*1,2*0,2</t>
  </si>
  <si>
    <t>2*(2,2+1,4)*2,35</t>
  </si>
  <si>
    <t>2*(1,8+1)*2,15</t>
  </si>
  <si>
    <t>"strop" 1,8*1-1,2*1</t>
  </si>
  <si>
    <t>"otvor" 2*(1+1,2)*0,2</t>
  </si>
  <si>
    <t>-240795778</t>
  </si>
  <si>
    <t>444,5/1000</t>
  </si>
  <si>
    <t>-1644884385</t>
  </si>
  <si>
    <t>1*0,6</t>
  </si>
  <si>
    <t>1833631234</t>
  </si>
  <si>
    <t>-707786816</t>
  </si>
  <si>
    <t>prefa komínek</t>
  </si>
  <si>
    <t>59224184</t>
  </si>
  <si>
    <t>prstenec šachtový vyrovnávací betonový 625x120x40mm</t>
  </si>
  <si>
    <t>-2089105960</t>
  </si>
  <si>
    <t>890411851</t>
  </si>
  <si>
    <t>Bourání šachet z prefabrikovaných skruží strojně obestavěného prostoru do 1,5 m3</t>
  </si>
  <si>
    <t>-1640742087</t>
  </si>
  <si>
    <t>Bourání šachet strojně velikosti obestavěného prostoru do 1,5 m3 z prefabrikovaných skruží</t>
  </si>
  <si>
    <t>Poznámka k položce:_x000d_
viz TZ př.č. D.1.1.0 a v.č. D.1.1.5.3 a 4, statika TZ př.č. D.1.2.5.1 a v.č. D.1.2.5.6 až 8_x000d_
skruže budou odevzdány provozovateli ČOV</t>
  </si>
  <si>
    <t>3,14*0,62*0,62*1,35</t>
  </si>
  <si>
    <t>-3,14*0,5*0,5*1,35</t>
  </si>
  <si>
    <t>894411311</t>
  </si>
  <si>
    <t>Osazení železobetonových dílců pro šachty skruží rovných, vč. přibetonování beton C12/15 a vyspravení povrchu mezi skruží a deskou cementovou maltou</t>
  </si>
  <si>
    <t>77986699</t>
  </si>
  <si>
    <t>Osazení železobetonových dílců pro šachty skruží rovných</t>
  </si>
  <si>
    <t>59224160</t>
  </si>
  <si>
    <t>skruž kanalizační s ocelovými stupadly 100 x 25 x 12 cm, vč. povrchové úpravy</t>
  </si>
  <si>
    <t>1359506663</t>
  </si>
  <si>
    <t>skruž kanalizační s ocelovými stupadly 100 x 25 x 12 cm</t>
  </si>
  <si>
    <t>59224162</t>
  </si>
  <si>
    <t>skruž kanalizační s ocelovými stupadly 100 x 100 x 12 cm, vč. povrchové úpravy</t>
  </si>
  <si>
    <t>1378353793</t>
  </si>
  <si>
    <t>skruž kanalizační s ocelovými stupadly 100 x 100 x 12 cm</t>
  </si>
  <si>
    <t>894412411</t>
  </si>
  <si>
    <t>Osazení železobetonových dílců pro šachty skruží přechodových</t>
  </si>
  <si>
    <t>-1169260064</t>
  </si>
  <si>
    <t>59224168</t>
  </si>
  <si>
    <t>skruž betonová přechodová 62,5/100x60x12 cm, stupadla poplastovaná kapsová</t>
  </si>
  <si>
    <t>-1118804141</t>
  </si>
  <si>
    <t>Osazení poklopů litinových nebo ocelových včetně rámů pro třídu zatížení D400, E600, vč. přibetonování beton C12/15</t>
  </si>
  <si>
    <t>1248790659</t>
  </si>
  <si>
    <t>1213905637</t>
  </si>
  <si>
    <t>Poznámka k položce:_x000d_
viz TZ př.č. D.1.1.0 a v.č. D.1.1.5.3 a 4, statika TZ př.č. D.1.2.5.1 a v.č. D.1.2.5.6 až 8_x000d_
poklop bude předán provozovateli ČOV</t>
  </si>
  <si>
    <t>940,1-R</t>
  </si>
  <si>
    <t>Zatěsnění prostupu pro nerez potrubí DN206x3mm a tvor DN300 těsnícími řetězy, vč. dodávky materiálu</t>
  </si>
  <si>
    <t>-309243306</t>
  </si>
  <si>
    <t>monol komínek</t>
  </si>
  <si>
    <t>"dno + strop" 2*(2,2+1,4)*2</t>
  </si>
  <si>
    <t>po cca 200mm, monol komínek</t>
  </si>
  <si>
    <t>2*(2,2+1,4)/0,2</t>
  </si>
  <si>
    <t>985131111</t>
  </si>
  <si>
    <t>Očištění ploch stěn, rubu kleneb a podlah tlakovou vodou</t>
  </si>
  <si>
    <t>-871829714</t>
  </si>
  <si>
    <t>2*(2,2+1,4)*0,5</t>
  </si>
  <si>
    <t>985321111</t>
  </si>
  <si>
    <t>Ochranný nátěr výztuže na cementové bázi stěn, líce kleneb a podhledů 1 vrstva tl 1 mm</t>
  </si>
  <si>
    <t>1888306119</t>
  </si>
  <si>
    <t>Ochranný nátěr betonářské výztuže 1 vrstva tloušťky 1 mm na cementové bázi stěn, líce kleneb a podhledů</t>
  </si>
  <si>
    <t>2*(1,8+1)*0,2</t>
  </si>
  <si>
    <t>0,864*2 'Přepočtené koeficientem množství</t>
  </si>
  <si>
    <t>Z/1 - Dodávka + montáž potrubí výtlaku, nerez ocel DN200, třída 17246, spoje svarem</t>
  </si>
  <si>
    <t>836956347</t>
  </si>
  <si>
    <t>monol .komínek</t>
  </si>
  <si>
    <t>62,01</t>
  </si>
  <si>
    <t>Z/2 - Dodávka + montáž průchodka s límci 500x500mm, nerez ocel DN300, třída 17246, spoje svarem, vloženo do bednění, , vč. vypálením otvoru pro DN200</t>
  </si>
  <si>
    <t>1490703170</t>
  </si>
  <si>
    <t>monol .komínek, prostup pro výtlak</t>
  </si>
  <si>
    <t>22,55</t>
  </si>
  <si>
    <t>Z/3 - Dodávka + montáž poklop z kompozitu 1300x1000mm, tl.42mm, vč. rámu L-profilu 56x48mm, barva šedá, zatížení pro 250kg/m2, kotvení pomocí pracen z nerez oceli</t>
  </si>
  <si>
    <t>Z/4 - Dodávka + montáž přípravek pro ukotvení potrubí, nerez ocel, třída 17246, spoje svarem, vč. 4ks chemických kotev+závitová tyč dl.150mm DN12mm nerez + podložky s maticemi nerez</t>
  </si>
  <si>
    <t>-383214624</t>
  </si>
  <si>
    <t>18,92</t>
  </si>
  <si>
    <t xml:space="preserve">0004 - SO 05.4 Nový objekt čerpací stanice u stáv. měrného objektu (ČSMO) </t>
  </si>
  <si>
    <t>-1986641631</t>
  </si>
  <si>
    <t>Poznámka k položce:_x000d_
viz TZ př.č. D.1.1.0 a v.č. D.1.1.5.5.1 a 2, statika TZ př.č. D.1.2.5.1 a v.č. D.1.2.5.2 až 5</t>
  </si>
  <si>
    <t>-2020002718</t>
  </si>
  <si>
    <t>45*12</t>
  </si>
  <si>
    <t>-1570828848</t>
  </si>
  <si>
    <t>4,6*3,1*0,15</t>
  </si>
  <si>
    <t>4,5*2,5*(2,57-0,15)</t>
  </si>
  <si>
    <t>"ve svahu" 1,4*4,5*0,7</t>
  </si>
  <si>
    <t>31,635*0,5</t>
  </si>
  <si>
    <t>(2,5+2,5+4,5)*2,66</t>
  </si>
  <si>
    <t>2,139</t>
  </si>
  <si>
    <t>14,26*0,15</t>
  </si>
  <si>
    <t>31,632</t>
  </si>
  <si>
    <t>19,252</t>
  </si>
  <si>
    <t>22,156</t>
  </si>
  <si>
    <t>zásyp pod chodníkem</t>
  </si>
  <si>
    <t>-6,098/2,1</t>
  </si>
  <si>
    <t>31,635</t>
  </si>
  <si>
    <t>zásyp zeminou</t>
  </si>
  <si>
    <t>-19,252</t>
  </si>
  <si>
    <t>12,383*1,8 'Přepočtené koeficientem množství</t>
  </si>
  <si>
    <t>OP ČS</t>
  </si>
  <si>
    <t>-2,5*1,5*2,32</t>
  </si>
  <si>
    <t>-0,563</t>
  </si>
  <si>
    <t xml:space="preserve">podkladní </t>
  </si>
  <si>
    <t>-0,216</t>
  </si>
  <si>
    <t>740830033</t>
  </si>
  <si>
    <t>1,2*1*2,42</t>
  </si>
  <si>
    <t>2,904*2,1 'Přepočtené koeficientem množství</t>
  </si>
  <si>
    <t>4,6*3,1</t>
  </si>
  <si>
    <t>1707294980</t>
  </si>
  <si>
    <t>2,5+2,5+4,5</t>
  </si>
  <si>
    <t>-417040456</t>
  </si>
  <si>
    <t>4,5*2,5</t>
  </si>
  <si>
    <t>884554441</t>
  </si>
  <si>
    <t>2,5*4,5*0,05</t>
  </si>
  <si>
    <t>2102011402</t>
  </si>
  <si>
    <t>2,7*1,6*0,05</t>
  </si>
  <si>
    <t>1897,92/1000</t>
  </si>
  <si>
    <t>(294,008+110,51)/1000</t>
  </si>
  <si>
    <t>0,405*1,05 'Přepočtené koeficientem množství</t>
  </si>
  <si>
    <t>(157,2+943,2+393)/1000</t>
  </si>
  <si>
    <t>2,5*1,5*2,95</t>
  </si>
  <si>
    <t>-2*1*2,45</t>
  </si>
  <si>
    <t>"orvor" -1,48*1*0,2</t>
  </si>
  <si>
    <t>2*(2,5+1,5)*2,95</t>
  </si>
  <si>
    <t>2*(2+1)*2,45</t>
  </si>
  <si>
    <t>"strop" 2*1-1,48*1</t>
  </si>
  <si>
    <t>"otvor" 2*(1+1,48)*0,2</t>
  </si>
  <si>
    <t>619,91/1000</t>
  </si>
  <si>
    <t>0,52*1</t>
  </si>
  <si>
    <t>-1830060105</t>
  </si>
  <si>
    <t>920,2-R</t>
  </si>
  <si>
    <t>Dodávka + montáž segmentového těsnění pro otvor DN500 a potrubí DN400</t>
  </si>
  <si>
    <t>1476182780</t>
  </si>
  <si>
    <t>Zatěsnění prostupu pro nerez potrubí DN156x3mm těsnícími řetězy, vč. dodávky materiálu</t>
  </si>
  <si>
    <t>953331121</t>
  </si>
  <si>
    <t>Vložky do svislých dilatačních spár z těžkých asfaltových pásů natavených</t>
  </si>
  <si>
    <t>881690171</t>
  </si>
  <si>
    <t xml:space="preserve">Vložky svislé do dilatačních spár z lepenky  natavením, včetně dodání a osazení, v jakémkoliv zdivu, těžké asfaltové pásy</t>
  </si>
  <si>
    <t>styk stávajícího měrného objektu a nové ČS</t>
  </si>
  <si>
    <t>2,5*2,1*2</t>
  </si>
  <si>
    <t>2141110906</t>
  </si>
  <si>
    <t>"stěny+strop" 2*(2,5+1,5)</t>
  </si>
  <si>
    <t>-1377068001</t>
  </si>
  <si>
    <t>"pracovní spára mezi dnem a stěnou" 2*(2,5+1,5)</t>
  </si>
  <si>
    <t>960,2-R</t>
  </si>
  <si>
    <t>Dodávka + montáž vodočetná lať, délka 1,7m, šířka 160mm, provedení kompozit, vč. kotvení na ŽB stěnu</t>
  </si>
  <si>
    <t>848910153</t>
  </si>
  <si>
    <t>Dodávka + montáž vodočetná lať, délka 1,7m, šířka 160mm, provedení kompozit, vč. kotvení na ŽB stěnu, popis vzhledu viz výkresová část</t>
  </si>
  <si>
    <t>970,1-R</t>
  </si>
  <si>
    <t>Náklady na dočasné utěsnění potrubí DN400 nafukovacím těsnícím vakem, vč. následného odstranění po dokončení realizace ČS</t>
  </si>
  <si>
    <t>2119411045</t>
  </si>
  <si>
    <t>977151133</t>
  </si>
  <si>
    <t>Jádrové vrty diamantovými korunkami do D 500 mm do stavebních materiálů</t>
  </si>
  <si>
    <t>-1801683914</t>
  </si>
  <si>
    <t>Jádrové vrty diamantovými korunkami do stavebních materiálů (železobetonu, betonu, cihel, obkladů, dlažeb, kamene) průměru přes 450 do 500 mm</t>
  </si>
  <si>
    <t>přes stěnu stávajícího měrného objektu</t>
  </si>
  <si>
    <t>1*0,35</t>
  </si>
  <si>
    <t>0,303*2 'Přepočtené koeficientem množství</t>
  </si>
  <si>
    <t>535143689</t>
  </si>
  <si>
    <t>2*(2,5+1,5)+4</t>
  </si>
  <si>
    <t>1638258986</t>
  </si>
  <si>
    <t>Z/1 - Dodávka + montáž průchodka s límci 500x500mm, nerez ocel DN300, třída 17246, spoje svarem, vloženo do bednění, , vč. vypálením otvoru pro DN200</t>
  </si>
  <si>
    <t>23,69</t>
  </si>
  <si>
    <t>Z/2 - Dodávka + montáž průchodka s límci 500x500mm, nerez ocel DN400, třída 17246, spoje svarem, vloženo do bednění</t>
  </si>
  <si>
    <t>24,16</t>
  </si>
  <si>
    <t>Z/3 - Dodávka + montáž potrubí výtlaku, nerez ocel DN150, třída 17246, spoje svarem, vč. redukce DN200/150 a berez příruby DN200, PN10</t>
  </si>
  <si>
    <t>19,63</t>
  </si>
  <si>
    <t>Z/4 - Dodávka + montáž nerez zábradlí v=1,1m, třída 17 246, vč. kotvení do ŽB kce chemickými kotvami se šroubem a maticemi M10 -12ks, vč. okapového plechu</t>
  </si>
  <si>
    <t>28,4</t>
  </si>
  <si>
    <t>K/1 - Dodávka + montáž poklop z kompozitu 1580x1000mm, tl.30mm, vč. rámu L-profilu 55x35mm, barva šedá, zatížení pro 250kg/m2, kotvení pomocí pracen z nerez oceli, vč. odnímatelného I profilu a kompozitní kotevní kapsy</t>
  </si>
  <si>
    <t>-758339224</t>
  </si>
  <si>
    <t>0005 - SO 05.5 Nový výtlak z ČSMO – DN200</t>
  </si>
  <si>
    <t>-436901374</t>
  </si>
  <si>
    <t>Poznámka k položce:_x000d_
viz TZ př.č. D.1.1.0 a v.č. D.1.1.5.6 a 9</t>
  </si>
  <si>
    <t>40,75*2*0,15</t>
  </si>
  <si>
    <t>1658524079</t>
  </si>
  <si>
    <t>46,75*1,1*(1,6-0,15)</t>
  </si>
  <si>
    <t>-607418338</t>
  </si>
  <si>
    <t>74,566/2</t>
  </si>
  <si>
    <t>151811132</t>
  </si>
  <si>
    <t>Osazení pažicího boxu hl výkopu do 4 m š do 2,5 m</t>
  </si>
  <si>
    <t>-921654050</t>
  </si>
  <si>
    <t>Zřízení pažicích boxů pro pažení a rozepření stěn rýh podzemního vedení hloubka výkopu do 4 m, šířka přes 1,2 do 2,5 m</t>
  </si>
  <si>
    <t>40,75*1,6*2</t>
  </si>
  <si>
    <t>151811232</t>
  </si>
  <si>
    <t>Odstranění pažicího boxu hl výkopu do 4 m š do 2,5 m</t>
  </si>
  <si>
    <t>-1619176385</t>
  </si>
  <si>
    <t>Odstranění pažicích boxů pro pažení a rozepření stěn rýh podzemního vedení hloubka výkopu do 4 m, šířka přes 1,2 do 2,5 m</t>
  </si>
  <si>
    <t>161101102</t>
  </si>
  <si>
    <t>Svislé přemístění výkopku z horniny tř. 1 až 4 hl výkopu do 4 m</t>
  </si>
  <si>
    <t>1505846832</t>
  </si>
  <si>
    <t xml:space="preserve">Svislé přemístění výkopku  bez naložení do dopravní nádoby avšak s vyprázdněním dopravní nádoby na hromadu nebo do dopravního prostředku z horniny tř. 1 až 4, při hloubce výkopu přes 2,5 do 4 m</t>
  </si>
  <si>
    <t>74,566*0,55</t>
  </si>
  <si>
    <t>-1352250904</t>
  </si>
  <si>
    <t>12,225</t>
  </si>
  <si>
    <t>81,5*0,15</t>
  </si>
  <si>
    <t>-1517765568</t>
  </si>
  <si>
    <t>74,566</t>
  </si>
  <si>
    <t>46,519</t>
  </si>
  <si>
    <t>1276187213</t>
  </si>
  <si>
    <t>813186867</t>
  </si>
  <si>
    <t>1049904249</t>
  </si>
  <si>
    <t>-1890139808</t>
  </si>
  <si>
    <t>-46,519</t>
  </si>
  <si>
    <t>-1274586992</t>
  </si>
  <si>
    <t>28,047*1,8 'Přepočtené koeficientem množství</t>
  </si>
  <si>
    <t>-535974652</t>
  </si>
  <si>
    <t>lóže</t>
  </si>
  <si>
    <t>-4,483</t>
  </si>
  <si>
    <t>obsyp</t>
  </si>
  <si>
    <t>-23,533</t>
  </si>
  <si>
    <t>podkladní bloky</t>
  </si>
  <si>
    <t>-0,031</t>
  </si>
  <si>
    <t>175111101</t>
  </si>
  <si>
    <t>Obsypání potrubí ručně sypaninou bez prohození sítem, uloženou do 3 m</t>
  </si>
  <si>
    <t>-1763661860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</si>
  <si>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</si>
  <si>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"D 225" 40,75*1,1*0,525</t>
  </si>
  <si>
    <t>581,1-R</t>
  </si>
  <si>
    <t>písek fr 0-8mm, vč. dopravy</t>
  </si>
  <si>
    <t>1409697970</t>
  </si>
  <si>
    <t>písek, vč. dopravy</t>
  </si>
  <si>
    <t>23,533*2 'Přepočtené koeficientem množství</t>
  </si>
  <si>
    <t>-921643555</t>
  </si>
  <si>
    <t>563434281</t>
  </si>
  <si>
    <t>40,75*2</t>
  </si>
  <si>
    <t>938791947</t>
  </si>
  <si>
    <t>40,75*1,1</t>
  </si>
  <si>
    <t>451573111</t>
  </si>
  <si>
    <t>Lože pod potrubí otevřený výkop z písku fr 0-8mm</t>
  </si>
  <si>
    <t>1843638710</t>
  </si>
  <si>
    <t>Lože pod potrubí, stoky a drobné objekty v otevřeném výkopu z písku a štěrkopísku do 63 mm</t>
  </si>
  <si>
    <t>"D225" 40,75*1,1*0,1</t>
  </si>
  <si>
    <t>452313151</t>
  </si>
  <si>
    <t>Podkladní bloky z betonu prostého tř. C 20/25 otevřený výkop XC2</t>
  </si>
  <si>
    <t>-19053958</t>
  </si>
  <si>
    <t>Podkladní a zajišťovací konstrukce z betonu prostého v otevřeném výkopu bloky pro potrubí z betonu tř. C 20/25</t>
  </si>
  <si>
    <t>0,031</t>
  </si>
  <si>
    <t>452353101</t>
  </si>
  <si>
    <t>Bednění podkladních bloků otevřený výkop</t>
  </si>
  <si>
    <t>1240036383</t>
  </si>
  <si>
    <t>Bednění podkladních a zajišťovacích konstrukcí v otevřeném výkopu bloků pro potrubí</t>
  </si>
  <si>
    <t>0,38</t>
  </si>
  <si>
    <t>871354302</t>
  </si>
  <si>
    <t>Montáž kanalizačního potrubí z PE SDR17 otevřený výkop sklon do 20 % svařovaných na tupo D 225x13,4</t>
  </si>
  <si>
    <t>771585245</t>
  </si>
  <si>
    <t>Montáž kanalizačního potrubí z plastů z polyetylenu PE 100 svařovaných na tupo v otevřeném výkopu ve sklonu do 20 % SDR 17/PN 10 D 225 x 13,4 mm</t>
  </si>
  <si>
    <t>40,75</t>
  </si>
  <si>
    <t>28613432</t>
  </si>
  <si>
    <t>potrubí kanalizační tlakové PE100 SDR 17 tyče 12m se signalizační vrstvou 225x13,4mm</t>
  </si>
  <si>
    <t>-1583078073</t>
  </si>
  <si>
    <t>40,75*1,05 'Přepočtené koeficientem množství</t>
  </si>
  <si>
    <t>877355202</t>
  </si>
  <si>
    <t>Montáž elektrospojek na kanalizačním potrubí z PE trub d 225</t>
  </si>
  <si>
    <t>-1075759215</t>
  </si>
  <si>
    <t>Montáž tvarovek na kanalizačním plastovém potrubí z polyetylenu PE 100 elektrotvarovek spojek nebo oblouků d 225</t>
  </si>
  <si>
    <t>2+2+8</t>
  </si>
  <si>
    <t>28614926</t>
  </si>
  <si>
    <t>elektrospojka SDR 17 PE 100 PN 10 D 225mm</t>
  </si>
  <si>
    <t>2005637242</t>
  </si>
  <si>
    <t>28653156</t>
  </si>
  <si>
    <t>nákružek lemový PE 100 SDR 17 225mm</t>
  </si>
  <si>
    <t>-779313233</t>
  </si>
  <si>
    <t>točivá příruba DN200 ocel/PP</t>
  </si>
  <si>
    <t>1122311100</t>
  </si>
  <si>
    <t>točivá příruba DN200 ocel/PE</t>
  </si>
  <si>
    <t>286,2-R</t>
  </si>
  <si>
    <t>oblouk 30° d225</t>
  </si>
  <si>
    <t>-1771067536</t>
  </si>
  <si>
    <t>877365212</t>
  </si>
  <si>
    <t>Montáž elektrokolen 90° na kanalizačním potrubí z PE trub d 225</t>
  </si>
  <si>
    <t>-1791655254</t>
  </si>
  <si>
    <t xml:space="preserve">Montáž tvarovek na kanalizačním plastovém potrubí z polyetylenu PE 100 elektrotvarovek  kolen 90° d 225</t>
  </si>
  <si>
    <t>28614833</t>
  </si>
  <si>
    <t>koleno 90° SDR 17 PE 100 PN 10 D 225mm</t>
  </si>
  <si>
    <t>1157045470</t>
  </si>
  <si>
    <t>892351111</t>
  </si>
  <si>
    <t>Tlaková zkouška potrubí DN 150 nebo 200</t>
  </si>
  <si>
    <t>386615787</t>
  </si>
  <si>
    <t>Tlakové zkoušky na potrubí DN 150 nebo 200</t>
  </si>
  <si>
    <t>892353122</t>
  </si>
  <si>
    <t>Proplach a dezinfekce vodovodního potrubí DN 150 nebo 200</t>
  </si>
  <si>
    <t>337182653</t>
  </si>
  <si>
    <t>899,9-R</t>
  </si>
  <si>
    <t>Provedení vyvedení signalizačního vodiče ve volném terénu (průchodka+základový betonový blok+šoupátkový poklop+označení vývodů vodičů+elektrinstalační rozvodná krabička+signalizační vodič), vč. dodávky materiálu</t>
  </si>
  <si>
    <t>-2104961167</t>
  </si>
  <si>
    <t>Poznámka k položce:_x000d_
viz TZ př.č. D.1.1.0 a v.č. D.1.1.5.7</t>
  </si>
  <si>
    <t>899721111</t>
  </si>
  <si>
    <t>Signalizační vodič DN do 150 mm na potrubí CYY 4mm</t>
  </si>
  <si>
    <t>1624752518</t>
  </si>
  <si>
    <t>Signalizační vodič na potrubí DN do 150 mm</t>
  </si>
  <si>
    <t>899722113</t>
  </si>
  <si>
    <t xml:space="preserve">Krytí potrubí z plastů výstražnou fólií z PVC 34cm s nápisem "pozor vodovod" </t>
  </si>
  <si>
    <t>1379580400</t>
  </si>
  <si>
    <t>Krytí potrubí z plastů výstražnou fólií z PVC šířky 34cm</t>
  </si>
  <si>
    <t>998276101</t>
  </si>
  <si>
    <t>Přesun hmot pro trubní vedení z trub z plastických hmot otevřený výkop</t>
  </si>
  <si>
    <t>-1799913323</t>
  </si>
  <si>
    <t>Přesun hmot pro trubní vedení hloubené z trub z plastických hmot nebo sklolaminátových pro vodovody nebo kanalizace v otevřeném výkopu dopravní vzdálenost do 15 m</t>
  </si>
  <si>
    <t>006 - PS 01 Strojní část</t>
  </si>
  <si>
    <t xml:space="preserve">    21-M - Strojně technologická část - PS 01 Odvodnění kalu</t>
  </si>
  <si>
    <t xml:space="preserve">    D1 - Potrubí výtlaku povodňových čerpadel v povodňové jímce ČS (pol.01.6) - potrubní větev č. 01-1</t>
  </si>
  <si>
    <t xml:space="preserve">    D2 - Potrubí výtlaku čerpadla pro dočerpání sací jímky čerpadel v PČS (pol.01.6) - potrubní větev č. 01-2</t>
  </si>
  <si>
    <t xml:space="preserve">    D3 - Potrubí výtlaku čerpadla v ČS na odtoku z ČOV (pol.01.6) - potrubní větev č. 01-3</t>
  </si>
  <si>
    <t xml:space="preserve">    OST - Ostatní</t>
  </si>
  <si>
    <t>21-M</t>
  </si>
  <si>
    <t>Strojně technologická část - PS 01 Odvodnění kalu</t>
  </si>
  <si>
    <t>Pol 01.1</t>
  </si>
  <si>
    <t>Dodávka + montáž vřetenové šoupátko DN 1400 se servopohonem</t>
  </si>
  <si>
    <t>komplet</t>
  </si>
  <si>
    <t>-1987519049</t>
  </si>
  <si>
    <t>Montáž vřetenové šoupátko DN 1400 se servopohonem</t>
  </si>
  <si>
    <t xml:space="preserve">Poznámka k položce:_x000d_
viz TZ př.č. D.2.1.1, př.č a v.č  D.2.1.2 až 5</t>
  </si>
  <si>
    <t>"detailní popis viz. D.2.1.2 - Seznam strojů, zařízení a technická specifikace, položka 01.1"</t>
  </si>
  <si>
    <t>Pol 01.2</t>
  </si>
  <si>
    <t>Dodávka + montáž ponorné kalové čerpadlo, Q=470 l/s, H=4,75m</t>
  </si>
  <si>
    <t>1359796915</t>
  </si>
  <si>
    <t>"detailní popis viz. D.2.1.2 - Seznam strojů, zařízení a technická specifikace, položka 01.2"</t>
  </si>
  <si>
    <t>Pol 01.3</t>
  </si>
  <si>
    <t>Dodávka + montáž ponorné kalové čerpadlo, Q=10 l/s, H=5m</t>
  </si>
  <si>
    <t>-13539039</t>
  </si>
  <si>
    <t>"detailní popis viz. D.2.1.2 - Seznam strojů, zařízení a technická specifikace, položka 01.3"</t>
  </si>
  <si>
    <t>Pol 01.4</t>
  </si>
  <si>
    <t>Dodávka + montáž ponorné kalové čerpadlo, Q=38 l/s, H=3m</t>
  </si>
  <si>
    <t>-616506864</t>
  </si>
  <si>
    <t>"detailní popis viz. D.2.1.2 - Seznam strojů, zařízení a technická specifikace, položka 01.4"</t>
  </si>
  <si>
    <t>Pol 01.5</t>
  </si>
  <si>
    <t>Dodávka + montáž Otočný přenosný jeřábek s kotevní patkou, Nosnost 150kg, 2ks patek</t>
  </si>
  <si>
    <t>757092756</t>
  </si>
  <si>
    <t>"detailní popis viz. D.2.1.2 - Seznam strojů, zařízení a technická specifikace, položka 01.5"</t>
  </si>
  <si>
    <t>D1</t>
  </si>
  <si>
    <t>Potrubí výtlaku povodňových čerpadel v povodňové jímce ČS (pol.01.6) - potrubní větev č. 01-1</t>
  </si>
  <si>
    <t>Pol 01.6.1.1</t>
  </si>
  <si>
    <t>Montáž - Trubka, DN500 (prům. 508x4), nerez ocel DIN 1.4301</t>
  </si>
  <si>
    <t>1686734319</t>
  </si>
  <si>
    <t>Pol01.6.1.1a</t>
  </si>
  <si>
    <t>Dodávka - Trubka, DN500 (prům. 508x4), nerez ocel DIN 1.4301</t>
  </si>
  <si>
    <t>-1506238522</t>
  </si>
  <si>
    <t>Pol 01.6.1.2</t>
  </si>
  <si>
    <t>Montáž - Trubka, DN350 (prům. 355x4), nerez ocel DIN 1.4301</t>
  </si>
  <si>
    <t>770253980</t>
  </si>
  <si>
    <t>Pol01.6.1.2a</t>
  </si>
  <si>
    <t>Dodávka - Trubka, DN350 (prům. 355x4), nerez ocel DIN 1.4301</t>
  </si>
  <si>
    <t>1362608357</t>
  </si>
  <si>
    <t>Pol 01.6.1.3</t>
  </si>
  <si>
    <t>Montáž - Koleno 90° DN500 (prům. 508x4), nerez ocel DIN 1.4301</t>
  </si>
  <si>
    <t>927597447</t>
  </si>
  <si>
    <t>Pol01.6.1.3a</t>
  </si>
  <si>
    <t>Dodávka - Koleno 90° DN500 (prům. 508x4), nerez ocel DIN 1.4301</t>
  </si>
  <si>
    <t>2145194067</t>
  </si>
  <si>
    <t>Dodávka - DN350 (prům. 355x4), nerez ocel DIN 1.4301</t>
  </si>
  <si>
    <t>Pol 01.6.1.4</t>
  </si>
  <si>
    <t>Montáž - Redukce centrická DN500/DN350, tl. stěny 4mm, nerez ocel DIN 1.4301</t>
  </si>
  <si>
    <t>-1664777450</t>
  </si>
  <si>
    <t>Pol01.6.1.4a</t>
  </si>
  <si>
    <t>Dodávka - Redukce centrická DN500/DN350, tl. stěny 4mm, nerez ocel DIN 1.4301</t>
  </si>
  <si>
    <t>1163002456</t>
  </si>
  <si>
    <t>Pol 01.6.1.5</t>
  </si>
  <si>
    <t>Montáž - Příruba plochá DN350, PN10, nerez ocel DIN 1.4301</t>
  </si>
  <si>
    <t>1067474961</t>
  </si>
  <si>
    <t>Pol01.6.1.5a</t>
  </si>
  <si>
    <t>Dodávka - Příruba plochá DN350, PN10, nerez ocel DIN 1.4301</t>
  </si>
  <si>
    <t>-677519010</t>
  </si>
  <si>
    <t>Pol 01.6.1.6</t>
  </si>
  <si>
    <t>Montáž - Přírubový spoj DN350, PN10, nerez ocel DIN 1.4301</t>
  </si>
  <si>
    <t>-381164942</t>
  </si>
  <si>
    <t>Pol01.6.1.6a</t>
  </si>
  <si>
    <t>Dodávka - Přírubový spoj DN350, PN10, nerez ocel DIN 1.43011</t>
  </si>
  <si>
    <t>-1475624171</t>
  </si>
  <si>
    <t>Pol 01.6.1.7</t>
  </si>
  <si>
    <t>Značení potrubí a armatur</t>
  </si>
  <si>
    <t>sada</t>
  </si>
  <si>
    <t>-2115370654</t>
  </si>
  <si>
    <t>D2</t>
  </si>
  <si>
    <t>Potrubí výtlaku čerpadla pro dočerpání sací jímky čerpadel v PČS (pol.01.6) - potrubní větev č. 01-2</t>
  </si>
  <si>
    <t>Pol 01.6.2.1</t>
  </si>
  <si>
    <t>Montáž - Trubka, DN100 (prům. 114x4), nerez ocel DIN 1.4301</t>
  </si>
  <si>
    <t>-890024702</t>
  </si>
  <si>
    <t>Pol01.6.2.1a</t>
  </si>
  <si>
    <t>Dodávka - Trubka, DN100 (prům. 114x4), nerez ocel DIN 1.4301</t>
  </si>
  <si>
    <t>800302189</t>
  </si>
  <si>
    <t>Pol 01.6.2.2</t>
  </si>
  <si>
    <t>Montáž - Koleno 90°, DN100 (prům. 114x4), nerez ocel DIN 1.4301</t>
  </si>
  <si>
    <t>1774546370</t>
  </si>
  <si>
    <t>Pol01.6.2.2a</t>
  </si>
  <si>
    <t>Dodávka - Koleno 90°, DN100 (prům. 114x4), nerez ocel DIN 1.4301</t>
  </si>
  <si>
    <t>-1352640312</t>
  </si>
  <si>
    <t>Pol 01.6.2.3</t>
  </si>
  <si>
    <t>Montáž - Koleno 45°, DN100 (prům. 114x4), nerez ocel DIN 1.4301</t>
  </si>
  <si>
    <t>419880621</t>
  </si>
  <si>
    <t>Pol01.6.2.3a</t>
  </si>
  <si>
    <t>Dodávka - Koleno 45°, DN100 (prům. 114x4), nerez ocel DIN 1.4301</t>
  </si>
  <si>
    <t>843039966</t>
  </si>
  <si>
    <t>Pol 01.6.2.4</t>
  </si>
  <si>
    <t>Montáž - Příruba přivařovací plochá, DN100/PN10, nerez ocel DIN 1.4301</t>
  </si>
  <si>
    <t>903934155</t>
  </si>
  <si>
    <t>Pol01.6.2.4a</t>
  </si>
  <si>
    <t>Dodávka - Příruba přivařovací plochá, DN100/PN10, nerez ocel DIN 1.4301</t>
  </si>
  <si>
    <t>-2145537936</t>
  </si>
  <si>
    <t>Pol 01.6.2.5</t>
  </si>
  <si>
    <t>Montáž - Spoj přírubový , DN100/PN10, nerez ocel DIN 1.4301</t>
  </si>
  <si>
    <t>1320193206</t>
  </si>
  <si>
    <t>Pol01.6.2.5a</t>
  </si>
  <si>
    <t>Dodávka - Spoj přírubový , DN100/PN10, nerez ocel DIN 1.4301</t>
  </si>
  <si>
    <t>-998175526</t>
  </si>
  <si>
    <t>Pol 01.6.2.6</t>
  </si>
  <si>
    <t>-28590558</t>
  </si>
  <si>
    <t>Pol 01.6.2.7</t>
  </si>
  <si>
    <t>Montáž - Podpěrné konzoly a závěsy včetně kotvení a třmenů , nerez ocel DIN 1.4301, 2 ks</t>
  </si>
  <si>
    <t>1498456373</t>
  </si>
  <si>
    <t>Pol01.6.2.7a</t>
  </si>
  <si>
    <t>Dodávka - Podpěrné konzoly a závěsy včetně kotvení a třmenů , nerez ocel DIN 1.4301, 2 ks</t>
  </si>
  <si>
    <t>-1689806084</t>
  </si>
  <si>
    <t>D3</t>
  </si>
  <si>
    <t>Potrubí výtlaku čerpadla v ČS na odtoku z ČOV (pol.01.6) - potrubní větev č. 01-3</t>
  </si>
  <si>
    <t>Pol 01.6.3.1</t>
  </si>
  <si>
    <t>Montáž - Trubka, DN150 (prům. 168,3x4), nerez ocel DIN 1.4301</t>
  </si>
  <si>
    <t>545729549</t>
  </si>
  <si>
    <t>0,5</t>
  </si>
  <si>
    <t>Pol01.6.3.1a</t>
  </si>
  <si>
    <t>Dodávka - Trubka, DN150 (prům. 168,3x4), nerez ocel DIN 1.4301</t>
  </si>
  <si>
    <t>988768784</t>
  </si>
  <si>
    <t>Pol 01.6.3.2</t>
  </si>
  <si>
    <t>Montáž - Koleno 90°, DN150 (prům. 168,3x4), nerez ocel DIN 1.4301</t>
  </si>
  <si>
    <t>-2053527402</t>
  </si>
  <si>
    <t>Pol01.6.3.2a</t>
  </si>
  <si>
    <t>Dodávka - Koleno 90°, DN150 (prům. 168,3x4), nerez ocel DIN 1.4301</t>
  </si>
  <si>
    <t>66202249</t>
  </si>
  <si>
    <t>Pol 01.6.3.3</t>
  </si>
  <si>
    <t>Montáž - Příruba přivařovací plochá, DN150/PN10, nerez ocel DIN 1.4301</t>
  </si>
  <si>
    <t>622592669</t>
  </si>
  <si>
    <t>Pol01.6.3.3a</t>
  </si>
  <si>
    <t>Dodávka - Příruba přivařovací plochá, DN150/PN10, nerez ocel DIN 1.4301</t>
  </si>
  <si>
    <t>587837424</t>
  </si>
  <si>
    <t>Pol 01.6.3.4</t>
  </si>
  <si>
    <t>Montáž - Spoj přírubový , DN150/PN10, nerez ocel DIN 1.4301</t>
  </si>
  <si>
    <t>-132306507</t>
  </si>
  <si>
    <t>Pol01.6.3.4a</t>
  </si>
  <si>
    <t>Dodávka - spoj přírubový , DN150/PN10, nerez ocel DIN 1.4301</t>
  </si>
  <si>
    <t>-1089741381</t>
  </si>
  <si>
    <t>Dodávka - Spoj přírubový , DN150/PN10, nerez ocel DIN 1.4301</t>
  </si>
  <si>
    <t>Pol 01.6.3.5</t>
  </si>
  <si>
    <t>-1540698104</t>
  </si>
  <si>
    <t>OST</t>
  </si>
  <si>
    <t>Ostatní</t>
  </si>
  <si>
    <t>Pol530</t>
  </si>
  <si>
    <t>Uvedení do provozu, provedení komplexních zkoušek, zaškolení obsluhy</t>
  </si>
  <si>
    <t>518521217</t>
  </si>
  <si>
    <t>007 - PS 02 Elektro část</t>
  </si>
  <si>
    <t xml:space="preserve">    D1 - Rozvaděče</t>
  </si>
  <si>
    <t xml:space="preserve">    D2 - Náhradní zdroj, UPS</t>
  </si>
  <si>
    <t xml:space="preserve">    D3 - Polní instrumentace, MaR</t>
  </si>
  <si>
    <t xml:space="preserve">    D4 - Zemnění, pospojování</t>
  </si>
  <si>
    <t xml:space="preserve">    D5 - Kabely, kabelové trasy</t>
  </si>
  <si>
    <t xml:space="preserve">    D6 - Komunikační sítě</t>
  </si>
  <si>
    <t xml:space="preserve">    D7 - Zhotovení zemních kabelových tras</t>
  </si>
  <si>
    <t xml:space="preserve">    D8 - Stavební a zednické práce</t>
  </si>
  <si>
    <t xml:space="preserve">    D9 - Ostatní činnosti</t>
  </si>
  <si>
    <t>Rozvaděče</t>
  </si>
  <si>
    <t>Pol1</t>
  </si>
  <si>
    <t>Montáž rozvaděče RM8, uvedení do provozu, funkční zkoušky</t>
  </si>
  <si>
    <t xml:space="preserve">Poznámka k položce:_x000d_
viz TZ př.č. D.2.2.1, technické specifikace D.2.2.2 a v.č  D.2.3 až 12</t>
  </si>
  <si>
    <t>Pol2</t>
  </si>
  <si>
    <t>Rozvaděč RM8</t>
  </si>
  <si>
    <t>Pol3</t>
  </si>
  <si>
    <t>Montáž - úpravy rozvaděče DT1, uvedení do provozu, funkční zkoušky</t>
  </si>
  <si>
    <t>Pol4</t>
  </si>
  <si>
    <t>Materiál rozvaděč DT1</t>
  </si>
  <si>
    <t>Pol5</t>
  </si>
  <si>
    <t>Montáž - úpravy rozvaděče DT2, jejich uvedení do provozu, funkční zkoušky</t>
  </si>
  <si>
    <t>Pol6</t>
  </si>
  <si>
    <t>Materiál rozvaděč DT2</t>
  </si>
  <si>
    <t>Pol7</t>
  </si>
  <si>
    <t>Přechodová svorkovnicová skříň pro připojení 4 ks čerpadel.</t>
  </si>
  <si>
    <t>Pol8</t>
  </si>
  <si>
    <t>Společná místní ovládací skříň povodňových čerpadel v PČS</t>
  </si>
  <si>
    <t>Pol9</t>
  </si>
  <si>
    <t>Místní ovládací skříň ponorného čerpadla v PČS a v ČSMO</t>
  </si>
  <si>
    <t>Pol10</t>
  </si>
  <si>
    <t>Místní ovládací skříň servopohonu</t>
  </si>
  <si>
    <t>Náhradní zdroj, UPS</t>
  </si>
  <si>
    <t>Pol11</t>
  </si>
  <si>
    <t>Montáž motorfenerátoru, uvedení do provozu, funkční zkoušky</t>
  </si>
  <si>
    <t>Pol12</t>
  </si>
  <si>
    <t>Náhradní zdroj - motorgenerátor 225kVA,180kW; 400V/230V; 50Hz, Součástí dodávky bude: , -Doprava na stanoviště, manipulace, -Revize, provozní zkoušky, zaškolení obsluhy, -Rozšířené palivové hospodářství (přídavná nádrž na 24h provozu)</t>
  </si>
  <si>
    <t>Náhradní zdroj - motorgenerátor 225kVA,180kW; 400V/230V; 50Hz, Součástí dodávky bude: , -Doprava na stanoviště, manipulace, -Revize, provozní zkoušky, zaškolení obsluhy, -Rozšířené palivové hospodářství (přídavná nádrž na 24h provozu), -řídící panel pro automatický start při výpadku sítě, - Rozvaděč ATS pro automatické přepínání sítě a napětí z motorgenerátoru, -komunikační karta RS 232/RS485, - Retenční vana, - Protihlukový kryt 67dB (7m), - Tlumič výfuku, Součástí dodávky nejsou provozní náplň a palivo</t>
  </si>
  <si>
    <t>Pol13</t>
  </si>
  <si>
    <t>Převodník Profibus / RS232, RS485 - rozhraní určit dle dodaného motorgenerátoru a jeho komunikační výbavy</t>
  </si>
  <si>
    <t>Poznámka k položce:_x000d_
UPS Online 2000VA - posílení zálohování PLC v rozvaděči DT1; UPS Online 2000VA - posílení zálohování PLC v rozvaděči DT2</t>
  </si>
  <si>
    <t>Polní instrumentace, MaR</t>
  </si>
  <si>
    <t>Pol14</t>
  </si>
  <si>
    <t>kontrolér pro ultrazvuk. měření, jednokanálová verze, výstup: 1x analogový 4-20 mA, 6x relé, napájení 230 V, LCD displej, nástěnná montáž, prostředí BNV, komunikace PROFIBUS DP</t>
  </si>
  <si>
    <t>Pol15</t>
  </si>
  <si>
    <t>ultrazvukový snímač hladiny, rozsah do 15 m, integrovaný teplotní senzor, připojení - závit R1“ (BSPT), kabel 5 m, ATEX II 2G D (pro měřenívýšky hladiny v měřící šachtě)</t>
  </si>
  <si>
    <t>Pol16</t>
  </si>
  <si>
    <t>ultrazvukový snímač hladiny, rozsah do 5 m, integrovaný teplotní senzor, připojení - závit R1“ (BSPT), kabel 5 m, ATEX II 2G D (pro měřenívýšky hladiny v měřící šachtě)</t>
  </si>
  <si>
    <t>Pol17</t>
  </si>
  <si>
    <t>Submergence shield kit pro ultrazvokový snímač</t>
  </si>
  <si>
    <t>Pol18</t>
  </si>
  <si>
    <t>Montážní zadní deska - pro montáž převodníku na trubku</t>
  </si>
  <si>
    <t>Pol19</t>
  </si>
  <si>
    <t>Kovové třmeny se závitem pro upevnění pro montáž převodníku na trubku</t>
  </si>
  <si>
    <t>Pol20</t>
  </si>
  <si>
    <t xml:space="preserve">Nerezový držák  ultrazvukového sensoru</t>
  </si>
  <si>
    <t>Pol21</t>
  </si>
  <si>
    <t xml:space="preserve">Nerezový držák - trubka s podstavcem +  pro upevnění kontroléru ultrazvukového měření výšky hladiny</t>
  </si>
  <si>
    <t>Pol22</t>
  </si>
  <si>
    <t>Nerezová stříška nad převodník LUT430</t>
  </si>
  <si>
    <t>Pol23</t>
  </si>
  <si>
    <t>Elektrodový snímač výšky hladiny</t>
  </si>
  <si>
    <t>Pol24</t>
  </si>
  <si>
    <t>Nerezová sonda pro elektrodový snímač hladiny vš. kabelu</t>
  </si>
  <si>
    <t>Pol25</t>
  </si>
  <si>
    <t>Plovákový spínač pro měření výšky hladiny, vč. kabelu a závaží.</t>
  </si>
  <si>
    <t>D4</t>
  </si>
  <si>
    <t>Zemnění, pospojování</t>
  </si>
  <si>
    <t>Pol26</t>
  </si>
  <si>
    <t>Montáž zemnících vodičů, pásek, drát - zemnění nových objektů</t>
  </si>
  <si>
    <t>kpl</t>
  </si>
  <si>
    <t>Pol27</t>
  </si>
  <si>
    <t>Montáž zemnících vodičů, pásek, drát - přeložka (úprava trasy a naspojkování) stávajícího zemnění u objektu měrné šachty</t>
  </si>
  <si>
    <t>Pol28</t>
  </si>
  <si>
    <t>Zemnící pásek FeZn 30x4 - balení 25kg</t>
  </si>
  <si>
    <t>bal.</t>
  </si>
  <si>
    <t>Pol29</t>
  </si>
  <si>
    <t>Zemnící drát 10mm s plastovou izolací</t>
  </si>
  <si>
    <t>Pol30</t>
  </si>
  <si>
    <t>SR03 svorka spojovaci</t>
  </si>
  <si>
    <t>Pol31</t>
  </si>
  <si>
    <t>Montáž vodičů do 16mm, ukončení a zapojení</t>
  </si>
  <si>
    <t>Pol32</t>
  </si>
  <si>
    <t xml:space="preserve">Vodič  CYA 6</t>
  </si>
  <si>
    <t>Pol33</t>
  </si>
  <si>
    <t>Montáž a zapojení ekvipotenciální svorkovnice</t>
  </si>
  <si>
    <t>Pol34</t>
  </si>
  <si>
    <t>Ekvipotencionální svorkovnice s krytem - hlavní ochranná přípojnice (HOP) objektu</t>
  </si>
  <si>
    <t>Pol35</t>
  </si>
  <si>
    <t>Krabice pro umístění ekvipotenciální svorkovnice</t>
  </si>
  <si>
    <t>Pol36</t>
  </si>
  <si>
    <t>Materiál pro doplňující pospojování jako jsou svorky, měděné pásky, spojovací materiál…</t>
  </si>
  <si>
    <t>D5</t>
  </si>
  <si>
    <t>Kabely, kabelové trasy</t>
  </si>
  <si>
    <t>Pol37</t>
  </si>
  <si>
    <t>Montáž kabelových tras</t>
  </si>
  <si>
    <t>Pol38</t>
  </si>
  <si>
    <t>Trubka tuhá 320 N HF Černá/RAL 9005, vnitřní průměr 45,1mm</t>
  </si>
  <si>
    <t>Pol39</t>
  </si>
  <si>
    <t>Chránička kabelová DN ohebná 50/41,2mm , ohebná 750N/5 cm</t>
  </si>
  <si>
    <t>Pol40</t>
  </si>
  <si>
    <t>HDPE Trubka hladká d 90x8,2</t>
  </si>
  <si>
    <t>80</t>
  </si>
  <si>
    <t>Pol41</t>
  </si>
  <si>
    <t>Konstrukční ocel</t>
  </si>
  <si>
    <t>82</t>
  </si>
  <si>
    <t>Pol42</t>
  </si>
  <si>
    <t>Kabelový drátěný rošt 100/100mm zinkovaný</t>
  </si>
  <si>
    <t>84</t>
  </si>
  <si>
    <t>Pol43</t>
  </si>
  <si>
    <t>Kabelový drátěný rošt 50/100mm zinkovaný</t>
  </si>
  <si>
    <t>86</t>
  </si>
  <si>
    <t>Pol44</t>
  </si>
  <si>
    <t>Kabelový žlab NEREZOVý uzavíratelný, včetně víka, kolen a příslušenství - pro kabelové trasy napovrchu PČS</t>
  </si>
  <si>
    <t>88</t>
  </si>
  <si>
    <t>Pol45</t>
  </si>
  <si>
    <t>Kabelová elektroinstalační pevná trubka DN 25 - vysoká mechanická odolnost</t>
  </si>
  <si>
    <t>90</t>
  </si>
  <si>
    <t>Pol46</t>
  </si>
  <si>
    <t>Ohebná kovová trubka 750N, vnější průměr 18,9</t>
  </si>
  <si>
    <t>92</t>
  </si>
  <si>
    <t>Pol47</t>
  </si>
  <si>
    <t>Montáž kabelů do 240mm, ukončení a zapojení</t>
  </si>
  <si>
    <t>94</t>
  </si>
  <si>
    <t>Pol48</t>
  </si>
  <si>
    <t>Kabel celoplastový silový CYKY-J 3x185+95</t>
  </si>
  <si>
    <t>96</t>
  </si>
  <si>
    <t>Pol49</t>
  </si>
  <si>
    <t>Montáž kabelů do 10mm, ukončení a zapojení</t>
  </si>
  <si>
    <t>98</t>
  </si>
  <si>
    <t>Pol50</t>
  </si>
  <si>
    <t>Kabel celoplastový silový CYKY-J 4x2,5</t>
  </si>
  <si>
    <t>100</t>
  </si>
  <si>
    <t>Pol51</t>
  </si>
  <si>
    <t>Kabel celoplastový silový CYKY-J 4x1,5</t>
  </si>
  <si>
    <t>102</t>
  </si>
  <si>
    <t>Pol52</t>
  </si>
  <si>
    <t>Kabel celoplastový silový CYKY-J 3Cx1.5</t>
  </si>
  <si>
    <t>104</t>
  </si>
  <si>
    <t>Pol53</t>
  </si>
  <si>
    <t>Kabel celoplastový silový CYKY-J 5x1,5</t>
  </si>
  <si>
    <t>106</t>
  </si>
  <si>
    <t>Pol54</t>
  </si>
  <si>
    <t>Kabel celoplastový silový CYKY-J 3x1.5</t>
  </si>
  <si>
    <t>108</t>
  </si>
  <si>
    <t>Pol55</t>
  </si>
  <si>
    <t>Kabel celoplastový silový CYKY-J 37x1,5</t>
  </si>
  <si>
    <t>110</t>
  </si>
  <si>
    <t>Pol56</t>
  </si>
  <si>
    <t>Kabel celoplastový silový CYKY-J 7x1,5</t>
  </si>
  <si>
    <t>112</t>
  </si>
  <si>
    <t>Pol57</t>
  </si>
  <si>
    <t>Kabel celoplastový silový CYKY-J 12x1,5</t>
  </si>
  <si>
    <t>114</t>
  </si>
  <si>
    <t>Pol58</t>
  </si>
  <si>
    <t>Kabel celoplastový silový, stíněný NYCWY 3x35 SM/16</t>
  </si>
  <si>
    <t>116</t>
  </si>
  <si>
    <t>Pol59</t>
  </si>
  <si>
    <t>Kabel celoplastový silový, stíněný NYCWY-J 3x2,5 SM/2,5</t>
  </si>
  <si>
    <t>118</t>
  </si>
  <si>
    <t>Pol60</t>
  </si>
  <si>
    <t xml:space="preserve">Kabel sdělovací celoplastový  TCEPKFE 12Px1</t>
  </si>
  <si>
    <t>120</t>
  </si>
  <si>
    <t>Pol61</t>
  </si>
  <si>
    <t xml:space="preserve">Kabel sdělovací celoplastový  TCEPKFE 7Px1</t>
  </si>
  <si>
    <t>122</t>
  </si>
  <si>
    <t>Pol62</t>
  </si>
  <si>
    <t xml:space="preserve">Kabel sdělovací celoplastový  TCEPKFE 2Px1</t>
  </si>
  <si>
    <t>124</t>
  </si>
  <si>
    <t>Pol63</t>
  </si>
  <si>
    <t>Montáže - ostatní práce, nátěry a finální úpravy</t>
  </si>
  <si>
    <t>126</t>
  </si>
  <si>
    <t>Pol64</t>
  </si>
  <si>
    <t>Spojovací a spotřební materiál - hmoždinky, vruty, šrouby, elektrody, vázací pásky atd.</t>
  </si>
  <si>
    <t>Pol65</t>
  </si>
  <si>
    <t>Ostatní montážní a pomocný materiál</t>
  </si>
  <si>
    <t>130</t>
  </si>
  <si>
    <t>Pol66</t>
  </si>
  <si>
    <t>Další nespecifikovaný materiál</t>
  </si>
  <si>
    <t>132</t>
  </si>
  <si>
    <t>Pol67</t>
  </si>
  <si>
    <t>Ostatní práce, nátěry a finální úpravy</t>
  </si>
  <si>
    <t>134</t>
  </si>
  <si>
    <t>Pol68</t>
  </si>
  <si>
    <t>136</t>
  </si>
  <si>
    <t>Pol69</t>
  </si>
  <si>
    <t>138</t>
  </si>
  <si>
    <t>D6</t>
  </si>
  <si>
    <t>Komunikační sítě</t>
  </si>
  <si>
    <t>Pol70</t>
  </si>
  <si>
    <t xml:space="preserve">Montáž komunikační síť Modbus - zapojení kabelů a koncoveksítě Profibus, instalace a  zapojení repeatrů, komunikační karty PLC a dalších prvků Profibus,  uvedení do porvozu</t>
  </si>
  <si>
    <t>140</t>
  </si>
  <si>
    <t>Pol71</t>
  </si>
  <si>
    <t>Konektor Profibus přívod, vývod</t>
  </si>
  <si>
    <t>142</t>
  </si>
  <si>
    <t>Pol72</t>
  </si>
  <si>
    <t>144</t>
  </si>
  <si>
    <t>Pol73</t>
  </si>
  <si>
    <t xml:space="preserve">Kabel seriový RS485  pro průmyslovou komunikaci - venkovní provedení Kabel PROFIBUS DP</t>
  </si>
  <si>
    <t>146</t>
  </si>
  <si>
    <t>Pol74</t>
  </si>
  <si>
    <t>Zakončovací impedance Profibus</t>
  </si>
  <si>
    <t>148</t>
  </si>
  <si>
    <t>Pol75</t>
  </si>
  <si>
    <t>Materiál pro ukončení a označování vodičů a kabelů</t>
  </si>
  <si>
    <t>sd</t>
  </si>
  <si>
    <t>150</t>
  </si>
  <si>
    <t>D7</t>
  </si>
  <si>
    <t>Zhotovení zemních kabelových tras</t>
  </si>
  <si>
    <t>Pol76</t>
  </si>
  <si>
    <t>Zaměření a zobrazení kabel. trasy na pevný bod 100m</t>
  </si>
  <si>
    <t>152</t>
  </si>
  <si>
    <t>Pol77</t>
  </si>
  <si>
    <t>Výkop kabelové rýhy hl.80cm, šířka 35cm, hor.3</t>
  </si>
  <si>
    <t>154</t>
  </si>
  <si>
    <t>Pol78</t>
  </si>
  <si>
    <t>Výkop kabelové rýhy hl.100cm, šířka 50cm, hor.3</t>
  </si>
  <si>
    <t>156</t>
  </si>
  <si>
    <t>Pol79</t>
  </si>
  <si>
    <t>Převoz a uskladnění výkopku</t>
  </si>
  <si>
    <t>158</t>
  </si>
  <si>
    <t>Pol80</t>
  </si>
  <si>
    <t>Zához rýhy, hor.3</t>
  </si>
  <si>
    <t>160</t>
  </si>
  <si>
    <t>81</t>
  </si>
  <si>
    <t>Pol81</t>
  </si>
  <si>
    <t>Provizorní úprava terénu</t>
  </si>
  <si>
    <t>162</t>
  </si>
  <si>
    <t>Pol82</t>
  </si>
  <si>
    <t>Řezání spáry v asfaltu nebo betonu v tloušťce vrstvy do 8-10cm</t>
  </si>
  <si>
    <t>164</t>
  </si>
  <si>
    <t>83</t>
  </si>
  <si>
    <t>Pol83</t>
  </si>
  <si>
    <t>Zához při dodržení skladby komunikace, hutnění, zaasfaltování řezané spáry</t>
  </si>
  <si>
    <t>166</t>
  </si>
  <si>
    <t>Pol84</t>
  </si>
  <si>
    <t>Zřízení kabelového lože v rýze š. do 65 cm z písku ltloušťky 25cm</t>
  </si>
  <si>
    <t>168</t>
  </si>
  <si>
    <t>85</t>
  </si>
  <si>
    <t>Pol85</t>
  </si>
  <si>
    <t>Písek kopaný ZPM 0-4mm</t>
  </si>
  <si>
    <t>170</t>
  </si>
  <si>
    <t>Pol86</t>
  </si>
  <si>
    <t>Uložení chráničky ve výkopu do DN 110mm</t>
  </si>
  <si>
    <t>172</t>
  </si>
  <si>
    <t>87</t>
  </si>
  <si>
    <t>Pol87</t>
  </si>
  <si>
    <t>Krougovaná chránička prům.110</t>
  </si>
  <si>
    <t>174</t>
  </si>
  <si>
    <t>Pol88</t>
  </si>
  <si>
    <t>Chránička kabelová korugovaná 90/75mm</t>
  </si>
  <si>
    <t>176</t>
  </si>
  <si>
    <t>D8</t>
  </si>
  <si>
    <t>Stavební a zednické práce</t>
  </si>
  <si>
    <t>89</t>
  </si>
  <si>
    <t>Pol89</t>
  </si>
  <si>
    <t>Provrtání otvorů v železobetonové stěně povodňové čerpací stanice D=100mm</t>
  </si>
  <si>
    <t>178</t>
  </si>
  <si>
    <t>Pol90</t>
  </si>
  <si>
    <t>Provrtání otvorů v železobetonové stěně měřící šachty D=60mm</t>
  </si>
  <si>
    <t>180</t>
  </si>
  <si>
    <t>91</t>
  </si>
  <si>
    <t>Pol91</t>
  </si>
  <si>
    <t>Universální těsnění jsou určena ke spolehlivému utěsnění kabelů s možností přizpůsobení se jejich průměrům.</t>
  </si>
  <si>
    <t>182</t>
  </si>
  <si>
    <t>Pol92</t>
  </si>
  <si>
    <t>Zatěsnění kabelových prostupů - zazdění a zednické zapravení</t>
  </si>
  <si>
    <t>184</t>
  </si>
  <si>
    <t>93</t>
  </si>
  <si>
    <t>Pol93</t>
  </si>
  <si>
    <t>Zednický materiál, malta, beton</t>
  </si>
  <si>
    <t>186</t>
  </si>
  <si>
    <t>D9</t>
  </si>
  <si>
    <t>Ostatní činnosti</t>
  </si>
  <si>
    <t>Pol94</t>
  </si>
  <si>
    <t>Individuální a komplexní vyzkoušení výše uvedených dodávek a prací</t>
  </si>
  <si>
    <t>188</t>
  </si>
  <si>
    <t>95</t>
  </si>
  <si>
    <t>Pol95</t>
  </si>
  <si>
    <t>Výchozí revize</t>
  </si>
  <si>
    <t>190</t>
  </si>
  <si>
    <t>Pol96</t>
  </si>
  <si>
    <t xml:space="preserve">Zhotovení algoritmů řízení technologického procesu povodňové ČS a navazujících objektů včetně návazností na provoz ČOV  - ve spolupráci s technologem, dodavateli strojní části a provozovatelem</t>
  </si>
  <si>
    <t>192</t>
  </si>
  <si>
    <t>97</t>
  </si>
  <si>
    <t>Pol97</t>
  </si>
  <si>
    <t>Software PLC (v DT1 a DT2) - programové vybavení pro řízení technologického zařízení povodňové ČS, měrného objektu, ČSMO uzavírání servopohonu v přítovkové šachtě a souvisejících objektů včetně návazností na provoz ČOV</t>
  </si>
  <si>
    <t>194</t>
  </si>
  <si>
    <t xml:space="preserve">Software PLC (v DT1 a DT2) - programové vybavení pro řízení technologického zařízení povodňové ČS, měrného objektu, ČSMO uzavírání servopohonu v přítovkové šachtě a souvisejících objektů včetně návazností na provoz ČOV  </t>
  </si>
  <si>
    <t>Pol98</t>
  </si>
  <si>
    <t>Software SCADA aplikace - nové obrazovky technologie PČS, MŠ, ČSMO.</t>
  </si>
  <si>
    <t>196</t>
  </si>
  <si>
    <t>99</t>
  </si>
  <si>
    <t>Pol99</t>
  </si>
  <si>
    <t>Nastavení a seřízení ultrazvukové sondy v MO, PČS a ČSMO</t>
  </si>
  <si>
    <t>198</t>
  </si>
  <si>
    <t>Pol100</t>
  </si>
  <si>
    <t>Vedení zakázky, kontrolní dny stavby,obchodní činnost, kontrolní dny stavby</t>
  </si>
  <si>
    <t>200</t>
  </si>
  <si>
    <t>101</t>
  </si>
  <si>
    <t>Pol101</t>
  </si>
  <si>
    <t>Přeprava dodávek a materiálu, manipulace</t>
  </si>
  <si>
    <t>202</t>
  </si>
  <si>
    <t>Pol104</t>
  </si>
  <si>
    <t>Montážní plošiny, lešení, zvedací technika</t>
  </si>
  <si>
    <t>208</t>
  </si>
  <si>
    <t>103</t>
  </si>
  <si>
    <t>Pol105</t>
  </si>
  <si>
    <t>Další nespecifikované náklady</t>
  </si>
  <si>
    <t>210</t>
  </si>
  <si>
    <t>008 - Ostatní a vedlejší náklady</t>
  </si>
  <si>
    <t xml:space="preserve">    1.1 - Zařízení staveniště</t>
  </si>
  <si>
    <t xml:space="preserve">      1.1.1 - Zřízení, údržba a odstranění prostor dodavatele</t>
  </si>
  <si>
    <t xml:space="preserve">      1.1.4 - Geodetické vytyčení stavby</t>
  </si>
  <si>
    <t xml:space="preserve">    1.3 - Související činnosti</t>
  </si>
  <si>
    <t xml:space="preserve">      1.3.5 - Dokumentace realizační, dílenská, technologické postupy</t>
  </si>
  <si>
    <t xml:space="preserve">      1.3.7 - Podklady pro provoz stavby</t>
  </si>
  <si>
    <t xml:space="preserve">      1.3.9 - Koordinační a inženýrská činnost</t>
  </si>
  <si>
    <t xml:space="preserve">      1.3.14 - Geolog a geotechnik</t>
  </si>
  <si>
    <t xml:space="preserve">      1.3.15 - Zkoušky</t>
  </si>
  <si>
    <t xml:space="preserve">    1.4 - Pasportizace</t>
  </si>
  <si>
    <t xml:space="preserve">      1.4.1 - Pasportizace stávajících objektů</t>
  </si>
  <si>
    <t xml:space="preserve">    1.5 - Monitoring</t>
  </si>
  <si>
    <t xml:space="preserve">      1.5.1 - Monitoring stávajícíh objektů</t>
  </si>
  <si>
    <t>1.1</t>
  </si>
  <si>
    <t>Zařízení staveniště</t>
  </si>
  <si>
    <t>1.1.1</t>
  </si>
  <si>
    <t>Zřízení, údržba a odstranění prostor dodavatele</t>
  </si>
  <si>
    <t>1.1.1.1</t>
  </si>
  <si>
    <t>ZS zhotovitele</t>
  </si>
  <si>
    <t>983301074</t>
  </si>
  <si>
    <t xml:space="preserve">Šatny, sociální objekty (mobilní WC...), kancelář pro stavbyvedoucího a mistra,a pro jednání ostatní dozorů, kryté plechové uzamyk. sklady, volné sklady - potrubí, prefa díly, sypké materiály, apod. Oplocení, osvětlení, napojení na média, vč. případných poplatků majiteli veřejných pozemků za dočasný pronájem ploch pro zařízení staveniště a poplatků za energie            </t>
  </si>
  <si>
    <t>1.1.1.2</t>
  </si>
  <si>
    <t>Plochy pro meziskládku ornice a zeminy</t>
  </si>
  <si>
    <t>-1357962764</t>
  </si>
  <si>
    <t>Náklady na sejmutí ornice (0,15 m) z plochy meziskládky, po skončení stavby rozprostření ornice (0,15m), urovnání a osetá travním semenem.</t>
  </si>
  <si>
    <t>1.1.4</t>
  </si>
  <si>
    <t>Geodetické vytyčení stavby</t>
  </si>
  <si>
    <t>1.1.4.1</t>
  </si>
  <si>
    <t xml:space="preserve">Náklady na vytýčení všech inženýrských sítí na staveništi u jednotlivých správců a majitelů,  před zahájením stavebních prací </t>
  </si>
  <si>
    <t>76398825</t>
  </si>
  <si>
    <t xml:space="preserve">Zhotovitel  zajistí aktualizaci vyjádření majitelů všech stávajících inženýrských sítí a následně zajistí vytyčení všech stávajících inženýrských sítí na staveništi u jednotlivých správců a majitelů</t>
  </si>
  <si>
    <t>1.1.4.2</t>
  </si>
  <si>
    <t>Náklady na vytýčení celé stavby před zahájením stavebních prací</t>
  </si>
  <si>
    <t>-1425548778</t>
  </si>
  <si>
    <t xml:space="preserve">Zhotovitel  zajistí geodetické vytýčení všech objektů oprávněným geodetem stavby,s předáním protokolu o vytýčení stavby</t>
  </si>
  <si>
    <t>1.3</t>
  </si>
  <si>
    <t>Související činnosti</t>
  </si>
  <si>
    <t>1.3.5</t>
  </si>
  <si>
    <t>Dokumentace realizační, dílenská, technologické postupy</t>
  </si>
  <si>
    <t>1.3.5.1</t>
  </si>
  <si>
    <t>Dokumentace realizační</t>
  </si>
  <si>
    <t>-371271725</t>
  </si>
  <si>
    <t>Vypracování realizační dokumentace stavby jednotlivých dílčích staveb celého komplexu. Realizační dokumentace bude vypracována 4x v tištěné verzi a 2x v digitální verzi na CD., vč. schválení TDS a AD
Náklady na vypracování realizační dokumentace stavby, včetně strojní a elektro části. Realizační dokumentace strojní a elektro části bude zpracovaná na základě podkladů od Zbotovitele stavby a bude koordinována se stavební částí stavby. RD bude vypracována 4x v tištěné verzi a 2x v digitální verzi na CD., vč. schválení TDS a AD
- 	vytyčovací výkresy všech SO se zohledněním změn v průběhu realizace stavby
- 	dokumentaci jednotlivých SO a PS na základě podkladů od vybraného dodavatele stavby (konkrétní výrobky strojního a elektro zařízení), se zohledněním dopadů vybraného strojního zařízení do stavební a elektro části stavby a do systému řízení provozu mavrhované stavby.</t>
  </si>
  <si>
    <t>1.3.5.2</t>
  </si>
  <si>
    <t>Dokumentace dílenská</t>
  </si>
  <si>
    <t>-2099369791</t>
  </si>
  <si>
    <t>Vypracování dílenské dokumentace stavby jednotlivých dílčích staveb celého komplexu. Realizační dokumentace bude vypracována 4x v tištěné verzi a 2x v digitální verzi na CD., vč. schválení TDS a AD</t>
  </si>
  <si>
    <t>1.3.5.3</t>
  </si>
  <si>
    <t>Technologické postupy</t>
  </si>
  <si>
    <t>1481839460</t>
  </si>
  <si>
    <t>Náklady na vypracování technologických postupů jednotlivých celků stavby, vč. schválení provozovatelem ČOV, TDS a AD
Technologické postupy jednotlivých činností (bourací práce, vrtání, izolace, betonáž, atd.) prováděných v rámci dodávky díla. Technologické postupy budou vypracovány 3x v tištěné verzi a 3x v digitální verzi na CD, vč. schválení provozovatelem ČOV, TDS a AD</t>
  </si>
  <si>
    <t>1.3.5.5</t>
  </si>
  <si>
    <t>Náklady na zajištění provizorních (dočasných) přeložek stávajících inženýrských sítí vyplyvající ze zvoleného postupu realizace sravby</t>
  </si>
  <si>
    <t>1950364364</t>
  </si>
  <si>
    <t xml:space="preserve">Zhotovitel na své náklady nutná provizoria a dočasné přeložky stávajících inženýrských sítí (např. dočasné přepojení plynovodu, VO a NN a napájecích kabelů v rámci přeložky mostu, která budou vyplývat ze zvoleného postupu realizace stavby) </t>
  </si>
  <si>
    <t>1.3.7</t>
  </si>
  <si>
    <t>Podklady pro provoz stavby</t>
  </si>
  <si>
    <t>1.3.7.1</t>
  </si>
  <si>
    <t>Náklady na zpracování kontrolního a zkušebního plánu stavby</t>
  </si>
  <si>
    <t>952273910</t>
  </si>
  <si>
    <t xml:space="preserve">Náklady na zpracování kontrolního  a zkušebního plánu jednotlivých činností prováděných na stavbě – bude vypracovaný 2x v tištěné verzi a 2x v digitální verzi na CD, vč. schválení TDS a AD.</t>
  </si>
  <si>
    <t>1.3.7.2</t>
  </si>
  <si>
    <t xml:space="preserve">Náklady na zpracování provozního řádu </t>
  </si>
  <si>
    <t>-1375202963</t>
  </si>
  <si>
    <t>Náklady na zpracování aktualizace provozního řádu ČOV Lipník nad Bečvou - bude vypracovaný 6x v tištěné verzi a 6x v digitální verzi na CD, vč. schválení provozovatelem ČOV Lipník nad Bečvou (Vodovody a kanalizace Přerov, a.s.) a příslušným vodoprávním úřadem, který vedl vodoprávní řízení.</t>
  </si>
  <si>
    <t>1.3.9</t>
  </si>
  <si>
    <t>Koordinační a inženýrská činnost</t>
  </si>
  <si>
    <t>1.3.9.1</t>
  </si>
  <si>
    <t>-1882792441</t>
  </si>
  <si>
    <t xml:space="preserve">Zhotovitel  zajistí projednání podmínek stavby se správci inženýrských sítí a s  majiteli dotčených pozemků a zajistí potřebná povolení pro realizaci stavby včetně projednání a odsouhlasení připojení příslušných nemovitostí. Součástí je zajištění písemného souhlasu vlastníka příslušné nemovitosti a jeho podpisu předávacího protokolu o zřízení přípojky. Včetně ZUK pro potřeby stavby a souvisejících opatření, vč. ověření stávajícíh výustních objektů</t>
  </si>
  <si>
    <t>1.3.9.2</t>
  </si>
  <si>
    <t>Výchozí revize el. zařízení + stanovisko TIČR</t>
  </si>
  <si>
    <t>-1167902816</t>
  </si>
  <si>
    <t>Výchozí revize a revizní zprávy k technologickým zařízením a elektro zařízením, vč. zajištění vydání odborného a závazného stanoviska organizace státního odborného dohledu (TI ČR) ke všem vyhrazeným zařízením před jejich uvedením do provozu.</t>
  </si>
  <si>
    <t>1.3.9.3</t>
  </si>
  <si>
    <t>Ochrana zeleně v prostoru stavebiště</t>
  </si>
  <si>
    <t>-1981088198</t>
  </si>
  <si>
    <t>Zajištění ochrany veškeré zeleně v prostoru staveniště a v jeho bezprostřední blízkosti proti poškození během realizace stavby</t>
  </si>
  <si>
    <t>1.3.14</t>
  </si>
  <si>
    <t>Geolog a geotechnik</t>
  </si>
  <si>
    <t>1.3.14.1</t>
  </si>
  <si>
    <t>Náklady na geologa stavby</t>
  </si>
  <si>
    <t>-2001133103</t>
  </si>
  <si>
    <t>Zhotovitel na své náklady účast zodpovědného geologa, který se bude účastnit zkoušek hutnění a bude potvrzovat výsledky hutnících zkoušek (převzetí základové spáry apod.).</t>
  </si>
  <si>
    <t>1.3.15</t>
  </si>
  <si>
    <t>Zkoušky</t>
  </si>
  <si>
    <t>1.3.15.1</t>
  </si>
  <si>
    <t>Náklady na geologa a geotechnika stavby</t>
  </si>
  <si>
    <t>1719831901</t>
  </si>
  <si>
    <t>Zhotovitel na své náklady účast zodpovědného geologa a geotechnika, který se bude účastnit zkoušek hutnění a bude potvrzovat výsledky hutnících zkoušek (převzetí základové spáry apod.).</t>
  </si>
  <si>
    <t>1.3.15.2</t>
  </si>
  <si>
    <t>Náklady na provedení zkoušek pevnosti betonů, vč. vypracování záznamu o zkoušce, zkoušky budou prováděné podle příslušných ČSN a EN</t>
  </si>
  <si>
    <t>1711737036</t>
  </si>
  <si>
    <t>1.4</t>
  </si>
  <si>
    <t>Pasportizace</t>
  </si>
  <si>
    <t>1.4.1</t>
  </si>
  <si>
    <t>Pasportizace stávajících objektů</t>
  </si>
  <si>
    <t>1.4.1.1</t>
  </si>
  <si>
    <t>Pasportizace stávajících nemovitostí v blízkosti navrhovaného staveniště</t>
  </si>
  <si>
    <t>2144161878</t>
  </si>
  <si>
    <t>Náklady na pasportizace stávajících nemovitostí v blízkosti navrhovaného staveniště, pasportizace se bude provádět před zahájením a po realizaci celé stavby</t>
  </si>
  <si>
    <t>1.5</t>
  </si>
  <si>
    <t>Monitoring</t>
  </si>
  <si>
    <t>1.5.1</t>
  </si>
  <si>
    <t>Monitoring stávajícíh objektů</t>
  </si>
  <si>
    <t>1.5.1.1</t>
  </si>
  <si>
    <t>Monitoring stávajích rizikových nemovitostí</t>
  </si>
  <si>
    <t>668995715</t>
  </si>
  <si>
    <t>Náklady na monitoring stávajích rizikových objektů dotčených stavbou po dobu výstavby a min. 1 rok po skončení stavby. monitoring bude prováděn odborným statikem s autorizací</t>
  </si>
  <si>
    <t>1.5.1.2</t>
  </si>
  <si>
    <t>Náklady na zpracování, projednání a schválení plánu monitoringu</t>
  </si>
  <si>
    <t>-1992924612</t>
  </si>
  <si>
    <t>Náklady na zpracování, projednání a schválení plánu monitoringu, plán monitoringu bude odsouhlašen provozovatelem ČOV, autorským dozorem a technickým dozorem stavby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</si>
</sst>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8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7" fillId="0" borderId="0" xfId="0" applyNumberFormat="1" applyFont="1" applyAlignment="1" applyProtection="1">
      <alignment horizontal="righ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34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theme" Target="theme/theme1.xml" /><Relationship Id="rId16" Type="http://schemas.openxmlformats.org/officeDocument/2006/relationships/calcChain" Target="calcChain.xml" /><Relationship Id="rId1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35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36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37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38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39</v>
      </c>
      <c r="E29" s="45"/>
      <c r="F29" s="31" t="s">
        <v>40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30"/>
    </row>
    <row r="30" s="2" customFormat="1" ht="14.4" customHeight="1">
      <c r="B30" s="44"/>
      <c r="C30" s="45"/>
      <c r="D30" s="45"/>
      <c r="E30" s="45"/>
      <c r="F30" s="31" t="s">
        <v>41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30"/>
    </row>
    <row r="31" hidden="1" s="2" customFormat="1" ht="14.4" customHeight="1">
      <c r="B31" s="44"/>
      <c r="C31" s="45"/>
      <c r="D31" s="45"/>
      <c r="E31" s="45"/>
      <c r="F31" s="31" t="s">
        <v>42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30"/>
    </row>
    <row r="32" hidden="1" s="2" customFormat="1" ht="14.4" customHeight="1">
      <c r="B32" s="44"/>
      <c r="C32" s="45"/>
      <c r="D32" s="45"/>
      <c r="E32" s="45"/>
      <c r="F32" s="31" t="s">
        <v>43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30"/>
    </row>
    <row r="33" hidden="1" s="2" customFormat="1" ht="14.4" customHeight="1">
      <c r="B33" s="44"/>
      <c r="C33" s="45"/>
      <c r="D33" s="45"/>
      <c r="E33" s="45"/>
      <c r="F33" s="31" t="s">
        <v>44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0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0"/>
    </row>
    <row r="35" s="1" customFormat="1" ht="25.92" customHeight="1">
      <c r="B35" s="37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6.96" customHeight="1"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2"/>
    </row>
    <row r="41" s="1" customFormat="1" ht="6.96" customHeight="1"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2"/>
    </row>
    <row r="42" s="1" customFormat="1" ht="24.96" customHeight="1">
      <c r="B42" s="37"/>
      <c r="C42" s="22" t="s">
        <v>48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</row>
    <row r="43" s="1" customFormat="1" ht="6.96" customHeight="1"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</row>
    <row r="44" s="1" customFormat="1" ht="12" customHeight="1">
      <c r="B44" s="37"/>
      <c r="C44" s="31" t="s">
        <v>13</v>
      </c>
      <c r="D44" s="38"/>
      <c r="E44" s="38"/>
      <c r="F44" s="38"/>
      <c r="G44" s="38"/>
      <c r="H44" s="38"/>
      <c r="I44" s="38"/>
      <c r="J44" s="38"/>
      <c r="K44" s="38"/>
      <c r="L44" s="38" t="str">
        <f>K5</f>
        <v>HDP_Brno-218076</v>
      </c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42"/>
    </row>
    <row r="45" s="3" customFormat="1" ht="36.96" customHeight="1">
      <c r="B45" s="60"/>
      <c r="C45" s="61" t="s">
        <v>16</v>
      </c>
      <c r="D45" s="62"/>
      <c r="E45" s="62"/>
      <c r="F45" s="62"/>
      <c r="G45" s="62"/>
      <c r="H45" s="62"/>
      <c r="I45" s="62"/>
      <c r="J45" s="62"/>
      <c r="K45" s="62"/>
      <c r="L45" s="63" t="str">
        <f>K6</f>
        <v>ČOV Lipník nad Bečvou - povodňová čerpací stanice</v>
      </c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4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</row>
    <row r="47" s="1" customFormat="1" ht="12" customHeight="1">
      <c r="B47" s="37"/>
      <c r="C47" s="31" t="s">
        <v>20</v>
      </c>
      <c r="D47" s="38"/>
      <c r="E47" s="38"/>
      <c r="F47" s="38"/>
      <c r="G47" s="38"/>
      <c r="H47" s="38"/>
      <c r="I47" s="38"/>
      <c r="J47" s="38"/>
      <c r="K47" s="38"/>
      <c r="L47" s="65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22</v>
      </c>
      <c r="AJ47" s="38"/>
      <c r="AK47" s="38"/>
      <c r="AL47" s="38"/>
      <c r="AM47" s="66" t="str">
        <f>IF(AN8= "","",AN8)</f>
        <v>29. 5. 2019</v>
      </c>
      <c r="AN47" s="66"/>
      <c r="AO47" s="38"/>
      <c r="AP47" s="38"/>
      <c r="AQ47" s="38"/>
      <c r="AR47" s="42"/>
    </row>
    <row r="48" s="1" customFormat="1" ht="6.96" customHeight="1"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</row>
    <row r="49" s="1" customFormat="1" ht="24.9" customHeight="1">
      <c r="B49" s="37"/>
      <c r="C49" s="31" t="s">
        <v>24</v>
      </c>
      <c r="D49" s="38"/>
      <c r="E49" s="38"/>
      <c r="F49" s="38"/>
      <c r="G49" s="38"/>
      <c r="H49" s="38"/>
      <c r="I49" s="38"/>
      <c r="J49" s="38"/>
      <c r="K49" s="38"/>
      <c r="L49" s="38" t="str">
        <f>IF(E11= "","",E11)</f>
        <v>Vodovody a kanalizace Přerov, a.s.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30</v>
      </c>
      <c r="AJ49" s="38"/>
      <c r="AK49" s="38"/>
      <c r="AL49" s="38"/>
      <c r="AM49" s="67" t="str">
        <f>IF(E17="","",E17)</f>
        <v>Sweco Hydroprojekt a.s., divize Morava</v>
      </c>
      <c r="AN49" s="38"/>
      <c r="AO49" s="38"/>
      <c r="AP49" s="38"/>
      <c r="AQ49" s="38"/>
      <c r="AR49" s="42"/>
      <c r="AS49" s="68" t="s">
        <v>49</v>
      </c>
      <c r="AT49" s="69"/>
      <c r="AU49" s="70"/>
      <c r="AV49" s="70"/>
      <c r="AW49" s="70"/>
      <c r="AX49" s="70"/>
      <c r="AY49" s="70"/>
      <c r="AZ49" s="70"/>
      <c r="BA49" s="70"/>
      <c r="BB49" s="70"/>
      <c r="BC49" s="70"/>
      <c r="BD49" s="71"/>
    </row>
    <row r="50" s="1" customFormat="1" ht="13.65" customHeight="1">
      <c r="B50" s="37"/>
      <c r="C50" s="31" t="s">
        <v>28</v>
      </c>
      <c r="D50" s="38"/>
      <c r="E50" s="38"/>
      <c r="F50" s="38"/>
      <c r="G50" s="38"/>
      <c r="H50" s="38"/>
      <c r="I50" s="38"/>
      <c r="J50" s="38"/>
      <c r="K50" s="38"/>
      <c r="L50" s="38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33</v>
      </c>
      <c r="AJ50" s="38"/>
      <c r="AK50" s="38"/>
      <c r="AL50" s="38"/>
      <c r="AM50" s="67" t="str">
        <f>IF(E20="","",E20)</f>
        <v xml:space="preserve"> </v>
      </c>
      <c r="AN50" s="38"/>
      <c r="AO50" s="38"/>
      <c r="AP50" s="38"/>
      <c r="AQ50" s="38"/>
      <c r="AR50" s="42"/>
      <c r="AS50" s="72"/>
      <c r="AT50" s="73"/>
      <c r="AU50" s="74"/>
      <c r="AV50" s="74"/>
      <c r="AW50" s="74"/>
      <c r="AX50" s="74"/>
      <c r="AY50" s="74"/>
      <c r="AZ50" s="74"/>
      <c r="BA50" s="74"/>
      <c r="BB50" s="74"/>
      <c r="BC50" s="74"/>
      <c r="BD50" s="75"/>
    </row>
    <row r="51" s="1" customFormat="1" ht="10.8" customHeight="1"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76"/>
      <c r="AT51" s="77"/>
      <c r="AU51" s="78"/>
      <c r="AV51" s="78"/>
      <c r="AW51" s="78"/>
      <c r="AX51" s="78"/>
      <c r="AY51" s="78"/>
      <c r="AZ51" s="78"/>
      <c r="BA51" s="78"/>
      <c r="BB51" s="78"/>
      <c r="BC51" s="78"/>
      <c r="BD51" s="79"/>
    </row>
    <row r="52" s="1" customFormat="1" ht="29.28" customHeight="1">
      <c r="B52" s="37"/>
      <c r="C52" s="80" t="s">
        <v>50</v>
      </c>
      <c r="D52" s="81"/>
      <c r="E52" s="81"/>
      <c r="F52" s="81"/>
      <c r="G52" s="81"/>
      <c r="H52" s="82"/>
      <c r="I52" s="83" t="s">
        <v>51</v>
      </c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4" t="s">
        <v>52</v>
      </c>
      <c r="AH52" s="81"/>
      <c r="AI52" s="81"/>
      <c r="AJ52" s="81"/>
      <c r="AK52" s="81"/>
      <c r="AL52" s="81"/>
      <c r="AM52" s="81"/>
      <c r="AN52" s="83" t="s">
        <v>53</v>
      </c>
      <c r="AO52" s="81"/>
      <c r="AP52" s="85"/>
      <c r="AQ52" s="86" t="s">
        <v>54</v>
      </c>
      <c r="AR52" s="42"/>
      <c r="AS52" s="87" t="s">
        <v>55</v>
      </c>
      <c r="AT52" s="88" t="s">
        <v>56</v>
      </c>
      <c r="AU52" s="88" t="s">
        <v>57</v>
      </c>
      <c r="AV52" s="88" t="s">
        <v>58</v>
      </c>
      <c r="AW52" s="88" t="s">
        <v>59</v>
      </c>
      <c r="AX52" s="88" t="s">
        <v>60</v>
      </c>
      <c r="AY52" s="88" t="s">
        <v>61</v>
      </c>
      <c r="AZ52" s="88" t="s">
        <v>62</v>
      </c>
      <c r="BA52" s="88" t="s">
        <v>63</v>
      </c>
      <c r="BB52" s="88" t="s">
        <v>64</v>
      </c>
      <c r="BC52" s="88" t="s">
        <v>65</v>
      </c>
      <c r="BD52" s="89" t="s">
        <v>66</v>
      </c>
    </row>
    <row r="53" s="1" customFormat="1" ht="10.8" customHeight="1"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0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2"/>
    </row>
    <row r="54" s="4" customFormat="1" ht="32.4" customHeight="1">
      <c r="B54" s="93"/>
      <c r="C54" s="94" t="s">
        <v>67</v>
      </c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6">
        <f>ROUND(AG55,2)</f>
        <v>0</v>
      </c>
      <c r="AH54" s="96"/>
      <c r="AI54" s="96"/>
      <c r="AJ54" s="96"/>
      <c r="AK54" s="96"/>
      <c r="AL54" s="96"/>
      <c r="AM54" s="96"/>
      <c r="AN54" s="97">
        <f>SUM(AG54,AT54)</f>
        <v>0</v>
      </c>
      <c r="AO54" s="97"/>
      <c r="AP54" s="97"/>
      <c r="AQ54" s="98" t="s">
        <v>1</v>
      </c>
      <c r="AR54" s="99"/>
      <c r="AS54" s="100">
        <f>ROUND(AS55,2)</f>
        <v>0</v>
      </c>
      <c r="AT54" s="101">
        <f>ROUND(SUM(AV54:AW54),2)</f>
        <v>0</v>
      </c>
      <c r="AU54" s="102">
        <f>ROUND(AU55,5)</f>
        <v>0</v>
      </c>
      <c r="AV54" s="101">
        <f>ROUND(AZ54*L29,2)</f>
        <v>0</v>
      </c>
      <c r="AW54" s="101">
        <f>ROUND(BA54*L30,2)</f>
        <v>0</v>
      </c>
      <c r="AX54" s="101">
        <f>ROUND(BB54*L29,2)</f>
        <v>0</v>
      </c>
      <c r="AY54" s="101">
        <f>ROUND(BC54*L30,2)</f>
        <v>0</v>
      </c>
      <c r="AZ54" s="101">
        <f>ROUND(AZ55,2)</f>
        <v>0</v>
      </c>
      <c r="BA54" s="101">
        <f>ROUND(BA55,2)</f>
        <v>0</v>
      </c>
      <c r="BB54" s="101">
        <f>ROUND(BB55,2)</f>
        <v>0</v>
      </c>
      <c r="BC54" s="101">
        <f>ROUND(BC55,2)</f>
        <v>0</v>
      </c>
      <c r="BD54" s="103">
        <f>ROUND(BD55,2)</f>
        <v>0</v>
      </c>
      <c r="BS54" s="104" t="s">
        <v>68</v>
      </c>
      <c r="BT54" s="104" t="s">
        <v>69</v>
      </c>
      <c r="BU54" s="105" t="s">
        <v>70</v>
      </c>
      <c r="BV54" s="104" t="s">
        <v>71</v>
      </c>
      <c r="BW54" s="104" t="s">
        <v>5</v>
      </c>
      <c r="BX54" s="104" t="s">
        <v>72</v>
      </c>
      <c r="CL54" s="104" t="s">
        <v>1</v>
      </c>
    </row>
    <row r="55" s="5" customFormat="1" ht="27" customHeight="1">
      <c r="B55" s="106"/>
      <c r="C55" s="107"/>
      <c r="D55" s="108" t="s">
        <v>73</v>
      </c>
      <c r="E55" s="108"/>
      <c r="F55" s="108"/>
      <c r="G55" s="108"/>
      <c r="H55" s="108"/>
      <c r="I55" s="109"/>
      <c r="J55" s="108" t="s">
        <v>17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ROUND(AG56+SUM(AG57:AG60)+SUM(AG66:AG68),2)</f>
        <v>0</v>
      </c>
      <c r="AH55" s="109"/>
      <c r="AI55" s="109"/>
      <c r="AJ55" s="109"/>
      <c r="AK55" s="109"/>
      <c r="AL55" s="109"/>
      <c r="AM55" s="109"/>
      <c r="AN55" s="111">
        <f>SUM(AG55,AT55)</f>
        <v>0</v>
      </c>
      <c r="AO55" s="109"/>
      <c r="AP55" s="109"/>
      <c r="AQ55" s="112" t="s">
        <v>74</v>
      </c>
      <c r="AR55" s="113"/>
      <c r="AS55" s="114">
        <f>ROUND(AS56+SUM(AS57:AS60)+SUM(AS66:AS68),2)</f>
        <v>0</v>
      </c>
      <c r="AT55" s="115">
        <f>ROUND(SUM(AV55:AW55),2)</f>
        <v>0</v>
      </c>
      <c r="AU55" s="116">
        <f>ROUND(AU56+SUM(AU57:AU60)+SUM(AU66:AU68),5)</f>
        <v>0</v>
      </c>
      <c r="AV55" s="115">
        <f>ROUND(AZ55*L29,2)</f>
        <v>0</v>
      </c>
      <c r="AW55" s="115">
        <f>ROUND(BA55*L30,2)</f>
        <v>0</v>
      </c>
      <c r="AX55" s="115">
        <f>ROUND(BB55*L29,2)</f>
        <v>0</v>
      </c>
      <c r="AY55" s="115">
        <f>ROUND(BC55*L30,2)</f>
        <v>0</v>
      </c>
      <c r="AZ55" s="115">
        <f>ROUND(AZ56+SUM(AZ57:AZ60)+SUM(AZ66:AZ68),2)</f>
        <v>0</v>
      </c>
      <c r="BA55" s="115">
        <f>ROUND(BA56+SUM(BA57:BA60)+SUM(BA66:BA68),2)</f>
        <v>0</v>
      </c>
      <c r="BB55" s="115">
        <f>ROUND(BB56+SUM(BB57:BB60)+SUM(BB66:BB68),2)</f>
        <v>0</v>
      </c>
      <c r="BC55" s="115">
        <f>ROUND(BC56+SUM(BC57:BC60)+SUM(BC66:BC68),2)</f>
        <v>0</v>
      </c>
      <c r="BD55" s="117">
        <f>ROUND(BD56+SUM(BD57:BD60)+SUM(BD66:BD68),2)</f>
        <v>0</v>
      </c>
      <c r="BS55" s="118" t="s">
        <v>68</v>
      </c>
      <c r="BT55" s="118" t="s">
        <v>75</v>
      </c>
      <c r="BU55" s="118" t="s">
        <v>70</v>
      </c>
      <c r="BV55" s="118" t="s">
        <v>71</v>
      </c>
      <c r="BW55" s="118" t="s">
        <v>76</v>
      </c>
      <c r="BX55" s="118" t="s">
        <v>5</v>
      </c>
      <c r="CL55" s="118" t="s">
        <v>1</v>
      </c>
      <c r="CM55" s="118" t="s">
        <v>77</v>
      </c>
    </row>
    <row r="56" s="6" customFormat="1" ht="16.5" customHeight="1">
      <c r="A56" s="119" t="s">
        <v>78</v>
      </c>
      <c r="B56" s="120"/>
      <c r="C56" s="121"/>
      <c r="D56" s="121"/>
      <c r="E56" s="122" t="s">
        <v>79</v>
      </c>
      <c r="F56" s="122"/>
      <c r="G56" s="122"/>
      <c r="H56" s="122"/>
      <c r="I56" s="122"/>
      <c r="J56" s="121"/>
      <c r="K56" s="122" t="s">
        <v>80</v>
      </c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22"/>
      <c r="AD56" s="122"/>
      <c r="AE56" s="122"/>
      <c r="AF56" s="122"/>
      <c r="AG56" s="123">
        <f>'001 - SO 01 Odlehčovací k...'!J32</f>
        <v>0</v>
      </c>
      <c r="AH56" s="121"/>
      <c r="AI56" s="121"/>
      <c r="AJ56" s="121"/>
      <c r="AK56" s="121"/>
      <c r="AL56" s="121"/>
      <c r="AM56" s="121"/>
      <c r="AN56" s="123">
        <f>SUM(AG56,AT56)</f>
        <v>0</v>
      </c>
      <c r="AO56" s="121"/>
      <c r="AP56" s="121"/>
      <c r="AQ56" s="124" t="s">
        <v>81</v>
      </c>
      <c r="AR56" s="125"/>
      <c r="AS56" s="126">
        <v>0</v>
      </c>
      <c r="AT56" s="127">
        <f>ROUND(SUM(AV56:AW56),2)</f>
        <v>0</v>
      </c>
      <c r="AU56" s="128">
        <f>'001 - SO 01 Odlehčovací k...'!P87</f>
        <v>0</v>
      </c>
      <c r="AV56" s="127">
        <f>'001 - SO 01 Odlehčovací k...'!J35</f>
        <v>0</v>
      </c>
      <c r="AW56" s="127">
        <f>'001 - SO 01 Odlehčovací k...'!J36</f>
        <v>0</v>
      </c>
      <c r="AX56" s="127">
        <f>'001 - SO 01 Odlehčovací k...'!J37</f>
        <v>0</v>
      </c>
      <c r="AY56" s="127">
        <f>'001 - SO 01 Odlehčovací k...'!J38</f>
        <v>0</v>
      </c>
      <c r="AZ56" s="127">
        <f>'001 - SO 01 Odlehčovací k...'!F35</f>
        <v>0</v>
      </c>
      <c r="BA56" s="127">
        <f>'001 - SO 01 Odlehčovací k...'!F36</f>
        <v>0</v>
      </c>
      <c r="BB56" s="127">
        <f>'001 - SO 01 Odlehčovací k...'!F37</f>
        <v>0</v>
      </c>
      <c r="BC56" s="127">
        <f>'001 - SO 01 Odlehčovací k...'!F38</f>
        <v>0</v>
      </c>
      <c r="BD56" s="129">
        <f>'001 - SO 01 Odlehčovací k...'!F39</f>
        <v>0</v>
      </c>
      <c r="BT56" s="130" t="s">
        <v>77</v>
      </c>
      <c r="BV56" s="130" t="s">
        <v>71</v>
      </c>
      <c r="BW56" s="130" t="s">
        <v>82</v>
      </c>
      <c r="BX56" s="130" t="s">
        <v>76</v>
      </c>
      <c r="CL56" s="130" t="s">
        <v>1</v>
      </c>
    </row>
    <row r="57" s="6" customFormat="1" ht="16.5" customHeight="1">
      <c r="A57" s="119" t="s">
        <v>78</v>
      </c>
      <c r="B57" s="120"/>
      <c r="C57" s="121"/>
      <c r="D57" s="121"/>
      <c r="E57" s="122" t="s">
        <v>83</v>
      </c>
      <c r="F57" s="122"/>
      <c r="G57" s="122"/>
      <c r="H57" s="122"/>
      <c r="I57" s="122"/>
      <c r="J57" s="121"/>
      <c r="K57" s="122" t="s">
        <v>84</v>
      </c>
      <c r="L57" s="122"/>
      <c r="M57" s="122"/>
      <c r="N57" s="122"/>
      <c r="O57" s="122"/>
      <c r="P57" s="122"/>
      <c r="Q57" s="122"/>
      <c r="R57" s="122"/>
      <c r="S57" s="122"/>
      <c r="T57" s="122"/>
      <c r="U57" s="122"/>
      <c r="V57" s="122"/>
      <c r="W57" s="122"/>
      <c r="X57" s="122"/>
      <c r="Y57" s="122"/>
      <c r="Z57" s="122"/>
      <c r="AA57" s="122"/>
      <c r="AB57" s="122"/>
      <c r="AC57" s="122"/>
      <c r="AD57" s="122"/>
      <c r="AE57" s="122"/>
      <c r="AF57" s="122"/>
      <c r="AG57" s="123">
        <f>'002 - SO 02 Povodňová čer...'!J32</f>
        <v>0</v>
      </c>
      <c r="AH57" s="121"/>
      <c r="AI57" s="121"/>
      <c r="AJ57" s="121"/>
      <c r="AK57" s="121"/>
      <c r="AL57" s="121"/>
      <c r="AM57" s="121"/>
      <c r="AN57" s="123">
        <f>SUM(AG57,AT57)</f>
        <v>0</v>
      </c>
      <c r="AO57" s="121"/>
      <c r="AP57" s="121"/>
      <c r="AQ57" s="124" t="s">
        <v>81</v>
      </c>
      <c r="AR57" s="125"/>
      <c r="AS57" s="126">
        <v>0</v>
      </c>
      <c r="AT57" s="127">
        <f>ROUND(SUM(AV57:AW57),2)</f>
        <v>0</v>
      </c>
      <c r="AU57" s="128">
        <f>'002 - SO 02 Povodňová čer...'!P100</f>
        <v>0</v>
      </c>
      <c r="AV57" s="127">
        <f>'002 - SO 02 Povodňová čer...'!J35</f>
        <v>0</v>
      </c>
      <c r="AW57" s="127">
        <f>'002 - SO 02 Povodňová čer...'!J36</f>
        <v>0</v>
      </c>
      <c r="AX57" s="127">
        <f>'002 - SO 02 Povodňová čer...'!J37</f>
        <v>0</v>
      </c>
      <c r="AY57" s="127">
        <f>'002 - SO 02 Povodňová čer...'!J38</f>
        <v>0</v>
      </c>
      <c r="AZ57" s="127">
        <f>'002 - SO 02 Povodňová čer...'!F35</f>
        <v>0</v>
      </c>
      <c r="BA57" s="127">
        <f>'002 - SO 02 Povodňová čer...'!F36</f>
        <v>0</v>
      </c>
      <c r="BB57" s="127">
        <f>'002 - SO 02 Povodňová čer...'!F37</f>
        <v>0</v>
      </c>
      <c r="BC57" s="127">
        <f>'002 - SO 02 Povodňová čer...'!F38</f>
        <v>0</v>
      </c>
      <c r="BD57" s="129">
        <f>'002 - SO 02 Povodňová čer...'!F39</f>
        <v>0</v>
      </c>
      <c r="BT57" s="130" t="s">
        <v>77</v>
      </c>
      <c r="BV57" s="130" t="s">
        <v>71</v>
      </c>
      <c r="BW57" s="130" t="s">
        <v>85</v>
      </c>
      <c r="BX57" s="130" t="s">
        <v>76</v>
      </c>
      <c r="CL57" s="130" t="s">
        <v>1</v>
      </c>
    </row>
    <row r="58" s="6" customFormat="1" ht="16.5" customHeight="1">
      <c r="A58" s="119" t="s">
        <v>78</v>
      </c>
      <c r="B58" s="120"/>
      <c r="C58" s="121"/>
      <c r="D58" s="121"/>
      <c r="E58" s="122" t="s">
        <v>86</v>
      </c>
      <c r="F58" s="122"/>
      <c r="G58" s="122"/>
      <c r="H58" s="122"/>
      <c r="I58" s="122"/>
      <c r="J58" s="121"/>
      <c r="K58" s="122" t="s">
        <v>87</v>
      </c>
      <c r="L58" s="122"/>
      <c r="M58" s="122"/>
      <c r="N58" s="122"/>
      <c r="O58" s="122"/>
      <c r="P58" s="122"/>
      <c r="Q58" s="122"/>
      <c r="R58" s="122"/>
      <c r="S58" s="122"/>
      <c r="T58" s="122"/>
      <c r="U58" s="122"/>
      <c r="V58" s="122"/>
      <c r="W58" s="122"/>
      <c r="X58" s="122"/>
      <c r="Y58" s="122"/>
      <c r="Z58" s="122"/>
      <c r="AA58" s="122"/>
      <c r="AB58" s="122"/>
      <c r="AC58" s="122"/>
      <c r="AD58" s="122"/>
      <c r="AE58" s="122"/>
      <c r="AF58" s="122"/>
      <c r="AG58" s="123">
        <f>'003 - SO 03 Měrná šachta ...'!J32</f>
        <v>0</v>
      </c>
      <c r="AH58" s="121"/>
      <c r="AI58" s="121"/>
      <c r="AJ58" s="121"/>
      <c r="AK58" s="121"/>
      <c r="AL58" s="121"/>
      <c r="AM58" s="121"/>
      <c r="AN58" s="123">
        <f>SUM(AG58,AT58)</f>
        <v>0</v>
      </c>
      <c r="AO58" s="121"/>
      <c r="AP58" s="121"/>
      <c r="AQ58" s="124" t="s">
        <v>81</v>
      </c>
      <c r="AR58" s="125"/>
      <c r="AS58" s="126">
        <v>0</v>
      </c>
      <c r="AT58" s="127">
        <f>ROUND(SUM(AV58:AW58),2)</f>
        <v>0</v>
      </c>
      <c r="AU58" s="128">
        <f>'003 - SO 03 Měrná šachta ...'!P98</f>
        <v>0</v>
      </c>
      <c r="AV58" s="127">
        <f>'003 - SO 03 Měrná šachta ...'!J35</f>
        <v>0</v>
      </c>
      <c r="AW58" s="127">
        <f>'003 - SO 03 Měrná šachta ...'!J36</f>
        <v>0</v>
      </c>
      <c r="AX58" s="127">
        <f>'003 - SO 03 Měrná šachta ...'!J37</f>
        <v>0</v>
      </c>
      <c r="AY58" s="127">
        <f>'003 - SO 03 Měrná šachta ...'!J38</f>
        <v>0</v>
      </c>
      <c r="AZ58" s="127">
        <f>'003 - SO 03 Měrná šachta ...'!F35</f>
        <v>0</v>
      </c>
      <c r="BA58" s="127">
        <f>'003 - SO 03 Měrná šachta ...'!F36</f>
        <v>0</v>
      </c>
      <c r="BB58" s="127">
        <f>'003 - SO 03 Měrná šachta ...'!F37</f>
        <v>0</v>
      </c>
      <c r="BC58" s="127">
        <f>'003 - SO 03 Měrná šachta ...'!F38</f>
        <v>0</v>
      </c>
      <c r="BD58" s="129">
        <f>'003 - SO 03 Měrná šachta ...'!F39</f>
        <v>0</v>
      </c>
      <c r="BT58" s="130" t="s">
        <v>77</v>
      </c>
      <c r="BV58" s="130" t="s">
        <v>71</v>
      </c>
      <c r="BW58" s="130" t="s">
        <v>88</v>
      </c>
      <c r="BX58" s="130" t="s">
        <v>76</v>
      </c>
      <c r="CL58" s="130" t="s">
        <v>1</v>
      </c>
    </row>
    <row r="59" s="6" customFormat="1" ht="16.5" customHeight="1">
      <c r="A59" s="119" t="s">
        <v>78</v>
      </c>
      <c r="B59" s="120"/>
      <c r="C59" s="121"/>
      <c r="D59" s="121"/>
      <c r="E59" s="122" t="s">
        <v>89</v>
      </c>
      <c r="F59" s="122"/>
      <c r="G59" s="122"/>
      <c r="H59" s="122"/>
      <c r="I59" s="122"/>
      <c r="J59" s="121"/>
      <c r="K59" s="122" t="s">
        <v>90</v>
      </c>
      <c r="L59" s="122"/>
      <c r="M59" s="122"/>
      <c r="N59" s="122"/>
      <c r="O59" s="122"/>
      <c r="P59" s="122"/>
      <c r="Q59" s="122"/>
      <c r="R59" s="122"/>
      <c r="S59" s="122"/>
      <c r="T59" s="122"/>
      <c r="U59" s="122"/>
      <c r="V59" s="122"/>
      <c r="W59" s="122"/>
      <c r="X59" s="122"/>
      <c r="Y59" s="122"/>
      <c r="Z59" s="122"/>
      <c r="AA59" s="122"/>
      <c r="AB59" s="122"/>
      <c r="AC59" s="122"/>
      <c r="AD59" s="122"/>
      <c r="AE59" s="122"/>
      <c r="AF59" s="122"/>
      <c r="AG59" s="123">
        <f>'004 - SO 04 Zpevněné plochy'!J32</f>
        <v>0</v>
      </c>
      <c r="AH59" s="121"/>
      <c r="AI59" s="121"/>
      <c r="AJ59" s="121"/>
      <c r="AK59" s="121"/>
      <c r="AL59" s="121"/>
      <c r="AM59" s="121"/>
      <c r="AN59" s="123">
        <f>SUM(AG59,AT59)</f>
        <v>0</v>
      </c>
      <c r="AO59" s="121"/>
      <c r="AP59" s="121"/>
      <c r="AQ59" s="124" t="s">
        <v>81</v>
      </c>
      <c r="AR59" s="125"/>
      <c r="AS59" s="126">
        <v>0</v>
      </c>
      <c r="AT59" s="127">
        <f>ROUND(SUM(AV59:AW59),2)</f>
        <v>0</v>
      </c>
      <c r="AU59" s="128">
        <f>'004 - SO 04 Zpevněné plochy'!P96</f>
        <v>0</v>
      </c>
      <c r="AV59" s="127">
        <f>'004 - SO 04 Zpevněné plochy'!J35</f>
        <v>0</v>
      </c>
      <c r="AW59" s="127">
        <f>'004 - SO 04 Zpevněné plochy'!J36</f>
        <v>0</v>
      </c>
      <c r="AX59" s="127">
        <f>'004 - SO 04 Zpevněné plochy'!J37</f>
        <v>0</v>
      </c>
      <c r="AY59" s="127">
        <f>'004 - SO 04 Zpevněné plochy'!J38</f>
        <v>0</v>
      </c>
      <c r="AZ59" s="127">
        <f>'004 - SO 04 Zpevněné plochy'!F35</f>
        <v>0</v>
      </c>
      <c r="BA59" s="127">
        <f>'004 - SO 04 Zpevněné plochy'!F36</f>
        <v>0</v>
      </c>
      <c r="BB59" s="127">
        <f>'004 - SO 04 Zpevněné plochy'!F37</f>
        <v>0</v>
      </c>
      <c r="BC59" s="127">
        <f>'004 - SO 04 Zpevněné plochy'!F38</f>
        <v>0</v>
      </c>
      <c r="BD59" s="129">
        <f>'004 - SO 04 Zpevněné plochy'!F39</f>
        <v>0</v>
      </c>
      <c r="BT59" s="130" t="s">
        <v>77</v>
      </c>
      <c r="BV59" s="130" t="s">
        <v>71</v>
      </c>
      <c r="BW59" s="130" t="s">
        <v>91</v>
      </c>
      <c r="BX59" s="130" t="s">
        <v>76</v>
      </c>
      <c r="CL59" s="130" t="s">
        <v>1</v>
      </c>
    </row>
    <row r="60" s="6" customFormat="1" ht="16.5" customHeight="1">
      <c r="B60" s="120"/>
      <c r="C60" s="121"/>
      <c r="D60" s="121"/>
      <c r="E60" s="122" t="s">
        <v>92</v>
      </c>
      <c r="F60" s="122"/>
      <c r="G60" s="122"/>
      <c r="H60" s="122"/>
      <c r="I60" s="122"/>
      <c r="J60" s="121"/>
      <c r="K60" s="122" t="s">
        <v>93</v>
      </c>
      <c r="L60" s="122"/>
      <c r="M60" s="122"/>
      <c r="N60" s="122"/>
      <c r="O60" s="122"/>
      <c r="P60" s="122"/>
      <c r="Q60" s="122"/>
      <c r="R60" s="122"/>
      <c r="S60" s="122"/>
      <c r="T60" s="122"/>
      <c r="U60" s="122"/>
      <c r="V60" s="122"/>
      <c r="W60" s="122"/>
      <c r="X60" s="122"/>
      <c r="Y60" s="122"/>
      <c r="Z60" s="122"/>
      <c r="AA60" s="122"/>
      <c r="AB60" s="122"/>
      <c r="AC60" s="122"/>
      <c r="AD60" s="122"/>
      <c r="AE60" s="122"/>
      <c r="AF60" s="122"/>
      <c r="AG60" s="131">
        <f>ROUND(SUM(AG61:AG65),2)</f>
        <v>0</v>
      </c>
      <c r="AH60" s="121"/>
      <c r="AI60" s="121"/>
      <c r="AJ60" s="121"/>
      <c r="AK60" s="121"/>
      <c r="AL60" s="121"/>
      <c r="AM60" s="121"/>
      <c r="AN60" s="123">
        <f>SUM(AG60,AT60)</f>
        <v>0</v>
      </c>
      <c r="AO60" s="121"/>
      <c r="AP60" s="121"/>
      <c r="AQ60" s="124" t="s">
        <v>81</v>
      </c>
      <c r="AR60" s="125"/>
      <c r="AS60" s="126">
        <f>ROUND(SUM(AS61:AS65),2)</f>
        <v>0</v>
      </c>
      <c r="AT60" s="127">
        <f>ROUND(SUM(AV60:AW60),2)</f>
        <v>0</v>
      </c>
      <c r="AU60" s="128">
        <f>ROUND(SUM(AU61:AU65),5)</f>
        <v>0</v>
      </c>
      <c r="AV60" s="127">
        <f>ROUND(AZ60*L29,2)</f>
        <v>0</v>
      </c>
      <c r="AW60" s="127">
        <f>ROUND(BA60*L30,2)</f>
        <v>0</v>
      </c>
      <c r="AX60" s="127">
        <f>ROUND(BB60*L29,2)</f>
        <v>0</v>
      </c>
      <c r="AY60" s="127">
        <f>ROUND(BC60*L30,2)</f>
        <v>0</v>
      </c>
      <c r="AZ60" s="127">
        <f>ROUND(SUM(AZ61:AZ65),2)</f>
        <v>0</v>
      </c>
      <c r="BA60" s="127">
        <f>ROUND(SUM(BA61:BA65),2)</f>
        <v>0</v>
      </c>
      <c r="BB60" s="127">
        <f>ROUND(SUM(BB61:BB65),2)</f>
        <v>0</v>
      </c>
      <c r="BC60" s="127">
        <f>ROUND(SUM(BC61:BC65),2)</f>
        <v>0</v>
      </c>
      <c r="BD60" s="129">
        <f>ROUND(SUM(BD61:BD65),2)</f>
        <v>0</v>
      </c>
      <c r="BS60" s="130" t="s">
        <v>68</v>
      </c>
      <c r="BT60" s="130" t="s">
        <v>77</v>
      </c>
      <c r="BU60" s="130" t="s">
        <v>70</v>
      </c>
      <c r="BV60" s="130" t="s">
        <v>71</v>
      </c>
      <c r="BW60" s="130" t="s">
        <v>94</v>
      </c>
      <c r="BX60" s="130" t="s">
        <v>76</v>
      </c>
      <c r="CL60" s="130" t="s">
        <v>1</v>
      </c>
    </row>
    <row r="61" s="6" customFormat="1" ht="16.5" customHeight="1">
      <c r="A61" s="119" t="s">
        <v>78</v>
      </c>
      <c r="B61" s="120"/>
      <c r="C61" s="121"/>
      <c r="D61" s="121"/>
      <c r="E61" s="121"/>
      <c r="F61" s="122" t="s">
        <v>95</v>
      </c>
      <c r="G61" s="122"/>
      <c r="H61" s="122"/>
      <c r="I61" s="122"/>
      <c r="J61" s="122"/>
      <c r="K61" s="121"/>
      <c r="L61" s="122" t="s">
        <v>96</v>
      </c>
      <c r="M61" s="122"/>
      <c r="N61" s="122"/>
      <c r="O61" s="122"/>
      <c r="P61" s="122"/>
      <c r="Q61" s="122"/>
      <c r="R61" s="122"/>
      <c r="S61" s="122"/>
      <c r="T61" s="122"/>
      <c r="U61" s="122"/>
      <c r="V61" s="122"/>
      <c r="W61" s="122"/>
      <c r="X61" s="122"/>
      <c r="Y61" s="122"/>
      <c r="Z61" s="122"/>
      <c r="AA61" s="122"/>
      <c r="AB61" s="122"/>
      <c r="AC61" s="122"/>
      <c r="AD61" s="122"/>
      <c r="AE61" s="122"/>
      <c r="AF61" s="122"/>
      <c r="AG61" s="123">
        <f>'0001 - SO 05.1 Stávající ...'!J34</f>
        <v>0</v>
      </c>
      <c r="AH61" s="121"/>
      <c r="AI61" s="121"/>
      <c r="AJ61" s="121"/>
      <c r="AK61" s="121"/>
      <c r="AL61" s="121"/>
      <c r="AM61" s="121"/>
      <c r="AN61" s="123">
        <f>SUM(AG61,AT61)</f>
        <v>0</v>
      </c>
      <c r="AO61" s="121"/>
      <c r="AP61" s="121"/>
      <c r="AQ61" s="124" t="s">
        <v>81</v>
      </c>
      <c r="AR61" s="125"/>
      <c r="AS61" s="126">
        <v>0</v>
      </c>
      <c r="AT61" s="127">
        <f>ROUND(SUM(AV61:AW61),2)</f>
        <v>0</v>
      </c>
      <c r="AU61" s="128">
        <f>'0001 - SO 05.1 Stávající ...'!P99</f>
        <v>0</v>
      </c>
      <c r="AV61" s="127">
        <f>'0001 - SO 05.1 Stávající ...'!J37</f>
        <v>0</v>
      </c>
      <c r="AW61" s="127">
        <f>'0001 - SO 05.1 Stávající ...'!J38</f>
        <v>0</v>
      </c>
      <c r="AX61" s="127">
        <f>'0001 - SO 05.1 Stávající ...'!J39</f>
        <v>0</v>
      </c>
      <c r="AY61" s="127">
        <f>'0001 - SO 05.1 Stávající ...'!J40</f>
        <v>0</v>
      </c>
      <c r="AZ61" s="127">
        <f>'0001 - SO 05.1 Stávající ...'!F37</f>
        <v>0</v>
      </c>
      <c r="BA61" s="127">
        <f>'0001 - SO 05.1 Stávající ...'!F38</f>
        <v>0</v>
      </c>
      <c r="BB61" s="127">
        <f>'0001 - SO 05.1 Stávající ...'!F39</f>
        <v>0</v>
      </c>
      <c r="BC61" s="127">
        <f>'0001 - SO 05.1 Stávající ...'!F40</f>
        <v>0</v>
      </c>
      <c r="BD61" s="129">
        <f>'0001 - SO 05.1 Stávající ...'!F41</f>
        <v>0</v>
      </c>
      <c r="BT61" s="130" t="s">
        <v>97</v>
      </c>
      <c r="BV61" s="130" t="s">
        <v>71</v>
      </c>
      <c r="BW61" s="130" t="s">
        <v>98</v>
      </c>
      <c r="BX61" s="130" t="s">
        <v>94</v>
      </c>
      <c r="CL61" s="130" t="s">
        <v>1</v>
      </c>
    </row>
    <row r="62" s="6" customFormat="1" ht="25.5" customHeight="1">
      <c r="A62" s="119" t="s">
        <v>78</v>
      </c>
      <c r="B62" s="120"/>
      <c r="C62" s="121"/>
      <c r="D62" s="121"/>
      <c r="E62" s="121"/>
      <c r="F62" s="122" t="s">
        <v>99</v>
      </c>
      <c r="G62" s="122"/>
      <c r="H62" s="122"/>
      <c r="I62" s="122"/>
      <c r="J62" s="122"/>
      <c r="K62" s="121"/>
      <c r="L62" s="122" t="s">
        <v>100</v>
      </c>
      <c r="M62" s="122"/>
      <c r="N62" s="122"/>
      <c r="O62" s="122"/>
      <c r="P62" s="122"/>
      <c r="Q62" s="122"/>
      <c r="R62" s="122"/>
      <c r="S62" s="122"/>
      <c r="T62" s="122"/>
      <c r="U62" s="122"/>
      <c r="V62" s="122"/>
      <c r="W62" s="122"/>
      <c r="X62" s="122"/>
      <c r="Y62" s="122"/>
      <c r="Z62" s="122"/>
      <c r="AA62" s="122"/>
      <c r="AB62" s="122"/>
      <c r="AC62" s="122"/>
      <c r="AD62" s="122"/>
      <c r="AE62" s="122"/>
      <c r="AF62" s="122"/>
      <c r="AG62" s="123">
        <f>'0002 - SO 05.2 Výšková úp...'!J34</f>
        <v>0</v>
      </c>
      <c r="AH62" s="121"/>
      <c r="AI62" s="121"/>
      <c r="AJ62" s="121"/>
      <c r="AK62" s="121"/>
      <c r="AL62" s="121"/>
      <c r="AM62" s="121"/>
      <c r="AN62" s="123">
        <f>SUM(AG62,AT62)</f>
        <v>0</v>
      </c>
      <c r="AO62" s="121"/>
      <c r="AP62" s="121"/>
      <c r="AQ62" s="124" t="s">
        <v>81</v>
      </c>
      <c r="AR62" s="125"/>
      <c r="AS62" s="126">
        <v>0</v>
      </c>
      <c r="AT62" s="127">
        <f>ROUND(SUM(AV62:AW62),2)</f>
        <v>0</v>
      </c>
      <c r="AU62" s="128">
        <f>'0002 - SO 05.2 Výšková úp...'!P100</f>
        <v>0</v>
      </c>
      <c r="AV62" s="127">
        <f>'0002 - SO 05.2 Výšková úp...'!J37</f>
        <v>0</v>
      </c>
      <c r="AW62" s="127">
        <f>'0002 - SO 05.2 Výšková úp...'!J38</f>
        <v>0</v>
      </c>
      <c r="AX62" s="127">
        <f>'0002 - SO 05.2 Výšková úp...'!J39</f>
        <v>0</v>
      </c>
      <c r="AY62" s="127">
        <f>'0002 - SO 05.2 Výšková úp...'!J40</f>
        <v>0</v>
      </c>
      <c r="AZ62" s="127">
        <f>'0002 - SO 05.2 Výšková úp...'!F37</f>
        <v>0</v>
      </c>
      <c r="BA62" s="127">
        <f>'0002 - SO 05.2 Výšková úp...'!F38</f>
        <v>0</v>
      </c>
      <c r="BB62" s="127">
        <f>'0002 - SO 05.2 Výšková úp...'!F39</f>
        <v>0</v>
      </c>
      <c r="BC62" s="127">
        <f>'0002 - SO 05.2 Výšková úp...'!F40</f>
        <v>0</v>
      </c>
      <c r="BD62" s="129">
        <f>'0002 - SO 05.2 Výšková úp...'!F41</f>
        <v>0</v>
      </c>
      <c r="BT62" s="130" t="s">
        <v>97</v>
      </c>
      <c r="BV62" s="130" t="s">
        <v>71</v>
      </c>
      <c r="BW62" s="130" t="s">
        <v>101</v>
      </c>
      <c r="BX62" s="130" t="s">
        <v>94</v>
      </c>
      <c r="CL62" s="130" t="s">
        <v>1</v>
      </c>
    </row>
    <row r="63" s="6" customFormat="1" ht="38.25" customHeight="1">
      <c r="A63" s="119" t="s">
        <v>78</v>
      </c>
      <c r="B63" s="120"/>
      <c r="C63" s="121"/>
      <c r="D63" s="121"/>
      <c r="E63" s="121"/>
      <c r="F63" s="122" t="s">
        <v>102</v>
      </c>
      <c r="G63" s="122"/>
      <c r="H63" s="122"/>
      <c r="I63" s="122"/>
      <c r="J63" s="122"/>
      <c r="K63" s="121"/>
      <c r="L63" s="122" t="s">
        <v>103</v>
      </c>
      <c r="M63" s="122"/>
      <c r="N63" s="122"/>
      <c r="O63" s="122"/>
      <c r="P63" s="122"/>
      <c r="Q63" s="122"/>
      <c r="R63" s="122"/>
      <c r="S63" s="122"/>
      <c r="T63" s="122"/>
      <c r="U63" s="122"/>
      <c r="V63" s="122"/>
      <c r="W63" s="122"/>
      <c r="X63" s="122"/>
      <c r="Y63" s="122"/>
      <c r="Z63" s="122"/>
      <c r="AA63" s="122"/>
      <c r="AB63" s="122"/>
      <c r="AC63" s="122"/>
      <c r="AD63" s="122"/>
      <c r="AE63" s="122"/>
      <c r="AF63" s="122"/>
      <c r="AG63" s="123">
        <f>'0003 - SO 05.3 Výšková úp...'!J34</f>
        <v>0</v>
      </c>
      <c r="AH63" s="121"/>
      <c r="AI63" s="121"/>
      <c r="AJ63" s="121"/>
      <c r="AK63" s="121"/>
      <c r="AL63" s="121"/>
      <c r="AM63" s="121"/>
      <c r="AN63" s="123">
        <f>SUM(AG63,AT63)</f>
        <v>0</v>
      </c>
      <c r="AO63" s="121"/>
      <c r="AP63" s="121"/>
      <c r="AQ63" s="124" t="s">
        <v>81</v>
      </c>
      <c r="AR63" s="125"/>
      <c r="AS63" s="126">
        <v>0</v>
      </c>
      <c r="AT63" s="127">
        <f>ROUND(SUM(AV63:AW63),2)</f>
        <v>0</v>
      </c>
      <c r="AU63" s="128">
        <f>'0003 - SO 05.3 Výšková úp...'!P102</f>
        <v>0</v>
      </c>
      <c r="AV63" s="127">
        <f>'0003 - SO 05.3 Výšková úp...'!J37</f>
        <v>0</v>
      </c>
      <c r="AW63" s="127">
        <f>'0003 - SO 05.3 Výšková úp...'!J38</f>
        <v>0</v>
      </c>
      <c r="AX63" s="127">
        <f>'0003 - SO 05.3 Výšková úp...'!J39</f>
        <v>0</v>
      </c>
      <c r="AY63" s="127">
        <f>'0003 - SO 05.3 Výšková úp...'!J40</f>
        <v>0</v>
      </c>
      <c r="AZ63" s="127">
        <f>'0003 - SO 05.3 Výšková úp...'!F37</f>
        <v>0</v>
      </c>
      <c r="BA63" s="127">
        <f>'0003 - SO 05.3 Výšková úp...'!F38</f>
        <v>0</v>
      </c>
      <c r="BB63" s="127">
        <f>'0003 - SO 05.3 Výšková úp...'!F39</f>
        <v>0</v>
      </c>
      <c r="BC63" s="127">
        <f>'0003 - SO 05.3 Výšková úp...'!F40</f>
        <v>0</v>
      </c>
      <c r="BD63" s="129">
        <f>'0003 - SO 05.3 Výšková úp...'!F41</f>
        <v>0</v>
      </c>
      <c r="BT63" s="130" t="s">
        <v>97</v>
      </c>
      <c r="BV63" s="130" t="s">
        <v>71</v>
      </c>
      <c r="BW63" s="130" t="s">
        <v>104</v>
      </c>
      <c r="BX63" s="130" t="s">
        <v>94</v>
      </c>
      <c r="CL63" s="130" t="s">
        <v>1</v>
      </c>
    </row>
    <row r="64" s="6" customFormat="1" ht="25.5" customHeight="1">
      <c r="A64" s="119" t="s">
        <v>78</v>
      </c>
      <c r="B64" s="120"/>
      <c r="C64" s="121"/>
      <c r="D64" s="121"/>
      <c r="E64" s="121"/>
      <c r="F64" s="122" t="s">
        <v>105</v>
      </c>
      <c r="G64" s="122"/>
      <c r="H64" s="122"/>
      <c r="I64" s="122"/>
      <c r="J64" s="122"/>
      <c r="K64" s="121"/>
      <c r="L64" s="122" t="s">
        <v>106</v>
      </c>
      <c r="M64" s="122"/>
      <c r="N64" s="122"/>
      <c r="O64" s="122"/>
      <c r="P64" s="122"/>
      <c r="Q64" s="122"/>
      <c r="R64" s="122"/>
      <c r="S64" s="122"/>
      <c r="T64" s="122"/>
      <c r="U64" s="122"/>
      <c r="V64" s="122"/>
      <c r="W64" s="122"/>
      <c r="X64" s="122"/>
      <c r="Y64" s="122"/>
      <c r="Z64" s="122"/>
      <c r="AA64" s="122"/>
      <c r="AB64" s="122"/>
      <c r="AC64" s="122"/>
      <c r="AD64" s="122"/>
      <c r="AE64" s="122"/>
      <c r="AF64" s="122"/>
      <c r="AG64" s="123">
        <f>'0004 - SO 05.4 Nový objek...'!J34</f>
        <v>0</v>
      </c>
      <c r="AH64" s="121"/>
      <c r="AI64" s="121"/>
      <c r="AJ64" s="121"/>
      <c r="AK64" s="121"/>
      <c r="AL64" s="121"/>
      <c r="AM64" s="121"/>
      <c r="AN64" s="123">
        <f>SUM(AG64,AT64)</f>
        <v>0</v>
      </c>
      <c r="AO64" s="121"/>
      <c r="AP64" s="121"/>
      <c r="AQ64" s="124" t="s">
        <v>81</v>
      </c>
      <c r="AR64" s="125"/>
      <c r="AS64" s="126">
        <v>0</v>
      </c>
      <c r="AT64" s="127">
        <f>ROUND(SUM(AV64:AW64),2)</f>
        <v>0</v>
      </c>
      <c r="AU64" s="128">
        <f>'0004 - SO 05.4 Nový objek...'!P103</f>
        <v>0</v>
      </c>
      <c r="AV64" s="127">
        <f>'0004 - SO 05.4 Nový objek...'!J37</f>
        <v>0</v>
      </c>
      <c r="AW64" s="127">
        <f>'0004 - SO 05.4 Nový objek...'!J38</f>
        <v>0</v>
      </c>
      <c r="AX64" s="127">
        <f>'0004 - SO 05.4 Nový objek...'!J39</f>
        <v>0</v>
      </c>
      <c r="AY64" s="127">
        <f>'0004 - SO 05.4 Nový objek...'!J40</f>
        <v>0</v>
      </c>
      <c r="AZ64" s="127">
        <f>'0004 - SO 05.4 Nový objek...'!F37</f>
        <v>0</v>
      </c>
      <c r="BA64" s="127">
        <f>'0004 - SO 05.4 Nový objek...'!F38</f>
        <v>0</v>
      </c>
      <c r="BB64" s="127">
        <f>'0004 - SO 05.4 Nový objek...'!F39</f>
        <v>0</v>
      </c>
      <c r="BC64" s="127">
        <f>'0004 - SO 05.4 Nový objek...'!F40</f>
        <v>0</v>
      </c>
      <c r="BD64" s="129">
        <f>'0004 - SO 05.4 Nový objek...'!F41</f>
        <v>0</v>
      </c>
      <c r="BT64" s="130" t="s">
        <v>97</v>
      </c>
      <c r="BV64" s="130" t="s">
        <v>71</v>
      </c>
      <c r="BW64" s="130" t="s">
        <v>107</v>
      </c>
      <c r="BX64" s="130" t="s">
        <v>94</v>
      </c>
      <c r="CL64" s="130" t="s">
        <v>1</v>
      </c>
    </row>
    <row r="65" s="6" customFormat="1" ht="25.5" customHeight="1">
      <c r="A65" s="119" t="s">
        <v>78</v>
      </c>
      <c r="B65" s="120"/>
      <c r="C65" s="121"/>
      <c r="D65" s="121"/>
      <c r="E65" s="121"/>
      <c r="F65" s="122" t="s">
        <v>108</v>
      </c>
      <c r="G65" s="122"/>
      <c r="H65" s="122"/>
      <c r="I65" s="122"/>
      <c r="J65" s="122"/>
      <c r="K65" s="121"/>
      <c r="L65" s="122" t="s">
        <v>109</v>
      </c>
      <c r="M65" s="122"/>
      <c r="N65" s="122"/>
      <c r="O65" s="122"/>
      <c r="P65" s="122"/>
      <c r="Q65" s="122"/>
      <c r="R65" s="122"/>
      <c r="S65" s="122"/>
      <c r="T65" s="122"/>
      <c r="U65" s="122"/>
      <c r="V65" s="122"/>
      <c r="W65" s="122"/>
      <c r="X65" s="122"/>
      <c r="Y65" s="122"/>
      <c r="Z65" s="122"/>
      <c r="AA65" s="122"/>
      <c r="AB65" s="122"/>
      <c r="AC65" s="122"/>
      <c r="AD65" s="122"/>
      <c r="AE65" s="122"/>
      <c r="AF65" s="122"/>
      <c r="AG65" s="123">
        <f>'0005 - SO 05.5 Nový výtla...'!J34</f>
        <v>0</v>
      </c>
      <c r="AH65" s="121"/>
      <c r="AI65" s="121"/>
      <c r="AJ65" s="121"/>
      <c r="AK65" s="121"/>
      <c r="AL65" s="121"/>
      <c r="AM65" s="121"/>
      <c r="AN65" s="123">
        <f>SUM(AG65,AT65)</f>
        <v>0</v>
      </c>
      <c r="AO65" s="121"/>
      <c r="AP65" s="121"/>
      <c r="AQ65" s="124" t="s">
        <v>81</v>
      </c>
      <c r="AR65" s="125"/>
      <c r="AS65" s="126">
        <v>0</v>
      </c>
      <c r="AT65" s="127">
        <f>ROUND(SUM(AV65:AW65),2)</f>
        <v>0</v>
      </c>
      <c r="AU65" s="128">
        <f>'0005 - SO 05.5 Nový výtla...'!P97</f>
        <v>0</v>
      </c>
      <c r="AV65" s="127">
        <f>'0005 - SO 05.5 Nový výtla...'!J37</f>
        <v>0</v>
      </c>
      <c r="AW65" s="127">
        <f>'0005 - SO 05.5 Nový výtla...'!J38</f>
        <v>0</v>
      </c>
      <c r="AX65" s="127">
        <f>'0005 - SO 05.5 Nový výtla...'!J39</f>
        <v>0</v>
      </c>
      <c r="AY65" s="127">
        <f>'0005 - SO 05.5 Nový výtla...'!J40</f>
        <v>0</v>
      </c>
      <c r="AZ65" s="127">
        <f>'0005 - SO 05.5 Nový výtla...'!F37</f>
        <v>0</v>
      </c>
      <c r="BA65" s="127">
        <f>'0005 - SO 05.5 Nový výtla...'!F38</f>
        <v>0</v>
      </c>
      <c r="BB65" s="127">
        <f>'0005 - SO 05.5 Nový výtla...'!F39</f>
        <v>0</v>
      </c>
      <c r="BC65" s="127">
        <f>'0005 - SO 05.5 Nový výtla...'!F40</f>
        <v>0</v>
      </c>
      <c r="BD65" s="129">
        <f>'0005 - SO 05.5 Nový výtla...'!F41</f>
        <v>0</v>
      </c>
      <c r="BT65" s="130" t="s">
        <v>97</v>
      </c>
      <c r="BV65" s="130" t="s">
        <v>71</v>
      </c>
      <c r="BW65" s="130" t="s">
        <v>110</v>
      </c>
      <c r="BX65" s="130" t="s">
        <v>94</v>
      </c>
      <c r="CL65" s="130" t="s">
        <v>1</v>
      </c>
    </row>
    <row r="66" s="6" customFormat="1" ht="16.5" customHeight="1">
      <c r="A66" s="119" t="s">
        <v>78</v>
      </c>
      <c r="B66" s="120"/>
      <c r="C66" s="121"/>
      <c r="D66" s="121"/>
      <c r="E66" s="122" t="s">
        <v>111</v>
      </c>
      <c r="F66" s="122"/>
      <c r="G66" s="122"/>
      <c r="H66" s="122"/>
      <c r="I66" s="122"/>
      <c r="J66" s="121"/>
      <c r="K66" s="122" t="s">
        <v>112</v>
      </c>
      <c r="L66" s="122"/>
      <c r="M66" s="122"/>
      <c r="N66" s="122"/>
      <c r="O66" s="122"/>
      <c r="P66" s="122"/>
      <c r="Q66" s="122"/>
      <c r="R66" s="122"/>
      <c r="S66" s="122"/>
      <c r="T66" s="122"/>
      <c r="U66" s="122"/>
      <c r="V66" s="122"/>
      <c r="W66" s="122"/>
      <c r="X66" s="122"/>
      <c r="Y66" s="122"/>
      <c r="Z66" s="122"/>
      <c r="AA66" s="122"/>
      <c r="AB66" s="122"/>
      <c r="AC66" s="122"/>
      <c r="AD66" s="122"/>
      <c r="AE66" s="122"/>
      <c r="AF66" s="122"/>
      <c r="AG66" s="123">
        <f>'006 - PS 01 Strojní část'!J32</f>
        <v>0</v>
      </c>
      <c r="AH66" s="121"/>
      <c r="AI66" s="121"/>
      <c r="AJ66" s="121"/>
      <c r="AK66" s="121"/>
      <c r="AL66" s="121"/>
      <c r="AM66" s="121"/>
      <c r="AN66" s="123">
        <f>SUM(AG66,AT66)</f>
        <v>0</v>
      </c>
      <c r="AO66" s="121"/>
      <c r="AP66" s="121"/>
      <c r="AQ66" s="124" t="s">
        <v>81</v>
      </c>
      <c r="AR66" s="125"/>
      <c r="AS66" s="126">
        <v>0</v>
      </c>
      <c r="AT66" s="127">
        <f>ROUND(SUM(AV66:AW66),2)</f>
        <v>0</v>
      </c>
      <c r="AU66" s="128">
        <f>'006 - PS 01 Strojní část'!P91</f>
        <v>0</v>
      </c>
      <c r="AV66" s="127">
        <f>'006 - PS 01 Strojní část'!J35</f>
        <v>0</v>
      </c>
      <c r="AW66" s="127">
        <f>'006 - PS 01 Strojní část'!J36</f>
        <v>0</v>
      </c>
      <c r="AX66" s="127">
        <f>'006 - PS 01 Strojní část'!J37</f>
        <v>0</v>
      </c>
      <c r="AY66" s="127">
        <f>'006 - PS 01 Strojní část'!J38</f>
        <v>0</v>
      </c>
      <c r="AZ66" s="127">
        <f>'006 - PS 01 Strojní část'!F35</f>
        <v>0</v>
      </c>
      <c r="BA66" s="127">
        <f>'006 - PS 01 Strojní část'!F36</f>
        <v>0</v>
      </c>
      <c r="BB66" s="127">
        <f>'006 - PS 01 Strojní část'!F37</f>
        <v>0</v>
      </c>
      <c r="BC66" s="127">
        <f>'006 - PS 01 Strojní část'!F38</f>
        <v>0</v>
      </c>
      <c r="BD66" s="129">
        <f>'006 - PS 01 Strojní část'!F39</f>
        <v>0</v>
      </c>
      <c r="BT66" s="130" t="s">
        <v>77</v>
      </c>
      <c r="BV66" s="130" t="s">
        <v>71</v>
      </c>
      <c r="BW66" s="130" t="s">
        <v>113</v>
      </c>
      <c r="BX66" s="130" t="s">
        <v>76</v>
      </c>
      <c r="CL66" s="130" t="s">
        <v>1</v>
      </c>
    </row>
    <row r="67" s="6" customFormat="1" ht="16.5" customHeight="1">
      <c r="A67" s="119" t="s">
        <v>78</v>
      </c>
      <c r="B67" s="120"/>
      <c r="C67" s="121"/>
      <c r="D67" s="121"/>
      <c r="E67" s="122" t="s">
        <v>114</v>
      </c>
      <c r="F67" s="122"/>
      <c r="G67" s="122"/>
      <c r="H67" s="122"/>
      <c r="I67" s="122"/>
      <c r="J67" s="121"/>
      <c r="K67" s="122" t="s">
        <v>115</v>
      </c>
      <c r="L67" s="122"/>
      <c r="M67" s="122"/>
      <c r="N67" s="122"/>
      <c r="O67" s="122"/>
      <c r="P67" s="122"/>
      <c r="Q67" s="122"/>
      <c r="R67" s="122"/>
      <c r="S67" s="122"/>
      <c r="T67" s="122"/>
      <c r="U67" s="122"/>
      <c r="V67" s="122"/>
      <c r="W67" s="122"/>
      <c r="X67" s="122"/>
      <c r="Y67" s="122"/>
      <c r="Z67" s="122"/>
      <c r="AA67" s="122"/>
      <c r="AB67" s="122"/>
      <c r="AC67" s="122"/>
      <c r="AD67" s="122"/>
      <c r="AE67" s="122"/>
      <c r="AF67" s="122"/>
      <c r="AG67" s="123">
        <f>'007 - PS 02 Elektro část'!J32</f>
        <v>0</v>
      </c>
      <c r="AH67" s="121"/>
      <c r="AI67" s="121"/>
      <c r="AJ67" s="121"/>
      <c r="AK67" s="121"/>
      <c r="AL67" s="121"/>
      <c r="AM67" s="121"/>
      <c r="AN67" s="123">
        <f>SUM(AG67,AT67)</f>
        <v>0</v>
      </c>
      <c r="AO67" s="121"/>
      <c r="AP67" s="121"/>
      <c r="AQ67" s="124" t="s">
        <v>81</v>
      </c>
      <c r="AR67" s="125"/>
      <c r="AS67" s="126">
        <v>0</v>
      </c>
      <c r="AT67" s="127">
        <f>ROUND(SUM(AV67:AW67),2)</f>
        <v>0</v>
      </c>
      <c r="AU67" s="128">
        <f>'007 - PS 02 Elektro část'!P95</f>
        <v>0</v>
      </c>
      <c r="AV67" s="127">
        <f>'007 - PS 02 Elektro část'!J35</f>
        <v>0</v>
      </c>
      <c r="AW67" s="127">
        <f>'007 - PS 02 Elektro část'!J36</f>
        <v>0</v>
      </c>
      <c r="AX67" s="127">
        <f>'007 - PS 02 Elektro část'!J37</f>
        <v>0</v>
      </c>
      <c r="AY67" s="127">
        <f>'007 - PS 02 Elektro část'!J38</f>
        <v>0</v>
      </c>
      <c r="AZ67" s="127">
        <f>'007 - PS 02 Elektro část'!F35</f>
        <v>0</v>
      </c>
      <c r="BA67" s="127">
        <f>'007 - PS 02 Elektro část'!F36</f>
        <v>0</v>
      </c>
      <c r="BB67" s="127">
        <f>'007 - PS 02 Elektro část'!F37</f>
        <v>0</v>
      </c>
      <c r="BC67" s="127">
        <f>'007 - PS 02 Elektro část'!F38</f>
        <v>0</v>
      </c>
      <c r="BD67" s="129">
        <f>'007 - PS 02 Elektro část'!F39</f>
        <v>0</v>
      </c>
      <c r="BT67" s="130" t="s">
        <v>77</v>
      </c>
      <c r="BV67" s="130" t="s">
        <v>71</v>
      </c>
      <c r="BW67" s="130" t="s">
        <v>116</v>
      </c>
      <c r="BX67" s="130" t="s">
        <v>76</v>
      </c>
      <c r="CL67" s="130" t="s">
        <v>1</v>
      </c>
    </row>
    <row r="68" s="6" customFormat="1" ht="16.5" customHeight="1">
      <c r="A68" s="119" t="s">
        <v>78</v>
      </c>
      <c r="B68" s="120"/>
      <c r="C68" s="121"/>
      <c r="D68" s="121"/>
      <c r="E68" s="122" t="s">
        <v>117</v>
      </c>
      <c r="F68" s="122"/>
      <c r="G68" s="122"/>
      <c r="H68" s="122"/>
      <c r="I68" s="122"/>
      <c r="J68" s="121"/>
      <c r="K68" s="122" t="s">
        <v>118</v>
      </c>
      <c r="L68" s="122"/>
      <c r="M68" s="122"/>
      <c r="N68" s="122"/>
      <c r="O68" s="122"/>
      <c r="P68" s="122"/>
      <c r="Q68" s="122"/>
      <c r="R68" s="122"/>
      <c r="S68" s="122"/>
      <c r="T68" s="122"/>
      <c r="U68" s="122"/>
      <c r="V68" s="122"/>
      <c r="W68" s="122"/>
      <c r="X68" s="122"/>
      <c r="Y68" s="122"/>
      <c r="Z68" s="122"/>
      <c r="AA68" s="122"/>
      <c r="AB68" s="122"/>
      <c r="AC68" s="122"/>
      <c r="AD68" s="122"/>
      <c r="AE68" s="122"/>
      <c r="AF68" s="122"/>
      <c r="AG68" s="123">
        <f>'008 - Ostatní a vedlejší ...'!J32</f>
        <v>0</v>
      </c>
      <c r="AH68" s="121"/>
      <c r="AI68" s="121"/>
      <c r="AJ68" s="121"/>
      <c r="AK68" s="121"/>
      <c r="AL68" s="121"/>
      <c r="AM68" s="121"/>
      <c r="AN68" s="123">
        <f>SUM(AG68,AT68)</f>
        <v>0</v>
      </c>
      <c r="AO68" s="121"/>
      <c r="AP68" s="121"/>
      <c r="AQ68" s="124" t="s">
        <v>81</v>
      </c>
      <c r="AR68" s="125"/>
      <c r="AS68" s="132">
        <v>0</v>
      </c>
      <c r="AT68" s="133">
        <f>ROUND(SUM(AV68:AW68),2)</f>
        <v>0</v>
      </c>
      <c r="AU68" s="134">
        <f>'008 - Ostatní a vedlejší ...'!P99</f>
        <v>0</v>
      </c>
      <c r="AV68" s="133">
        <f>'008 - Ostatní a vedlejší ...'!J35</f>
        <v>0</v>
      </c>
      <c r="AW68" s="133">
        <f>'008 - Ostatní a vedlejší ...'!J36</f>
        <v>0</v>
      </c>
      <c r="AX68" s="133">
        <f>'008 - Ostatní a vedlejší ...'!J37</f>
        <v>0</v>
      </c>
      <c r="AY68" s="133">
        <f>'008 - Ostatní a vedlejší ...'!J38</f>
        <v>0</v>
      </c>
      <c r="AZ68" s="133">
        <f>'008 - Ostatní a vedlejší ...'!F35</f>
        <v>0</v>
      </c>
      <c r="BA68" s="133">
        <f>'008 - Ostatní a vedlejší ...'!F36</f>
        <v>0</v>
      </c>
      <c r="BB68" s="133">
        <f>'008 - Ostatní a vedlejší ...'!F37</f>
        <v>0</v>
      </c>
      <c r="BC68" s="133">
        <f>'008 - Ostatní a vedlejší ...'!F38</f>
        <v>0</v>
      </c>
      <c r="BD68" s="135">
        <f>'008 - Ostatní a vedlejší ...'!F39</f>
        <v>0</v>
      </c>
      <c r="BT68" s="130" t="s">
        <v>77</v>
      </c>
      <c r="BV68" s="130" t="s">
        <v>71</v>
      </c>
      <c r="BW68" s="130" t="s">
        <v>119</v>
      </c>
      <c r="BX68" s="130" t="s">
        <v>76</v>
      </c>
      <c r="CL68" s="130" t="s">
        <v>1</v>
      </c>
    </row>
    <row r="69" s="1" customFormat="1" ht="30" customHeight="1"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  <c r="AF69" s="38"/>
      <c r="AG69" s="38"/>
      <c r="AH69" s="38"/>
      <c r="AI69" s="38"/>
      <c r="AJ69" s="38"/>
      <c r="AK69" s="38"/>
      <c r="AL69" s="38"/>
      <c r="AM69" s="38"/>
      <c r="AN69" s="38"/>
      <c r="AO69" s="38"/>
      <c r="AP69" s="38"/>
      <c r="AQ69" s="38"/>
      <c r="AR69" s="42"/>
    </row>
    <row r="70" s="1" customFormat="1" ht="6.96" customHeight="1">
      <c r="B70" s="56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7"/>
      <c r="AL70" s="57"/>
      <c r="AM70" s="57"/>
      <c r="AN70" s="57"/>
      <c r="AO70" s="57"/>
      <c r="AP70" s="57"/>
      <c r="AQ70" s="57"/>
      <c r="AR70" s="42"/>
    </row>
  </sheetData>
  <sheetProtection sheet="1" formatColumns="0" formatRows="0" objects="1" scenarios="1" spinCount="100000" saltValue="3fWumpZDPLtJ4OwMLdjtMp91P0G8YEscICo2GqLpKHiMrC1qnJCQaT458e7h6dtTPSLNy8p5o9S/s4rZ3o+CTQ==" hashValue="3XRKm3vzg/pCydjalOGOLa46xE/V6w10WO3KToogD3+I2NO80418zctWhJtdkx7hbpvY5CvINg998Qff0encZw==" algorithmName="SHA-512" password="CE88"/>
  <mergeCells count="94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61:AP61"/>
    <mergeCell ref="AN58:AP58"/>
    <mergeCell ref="AN59:AP59"/>
    <mergeCell ref="AN60:AP60"/>
    <mergeCell ref="AN62:AP62"/>
    <mergeCell ref="AN63:AP63"/>
    <mergeCell ref="AN64:AP64"/>
    <mergeCell ref="AN65:AP65"/>
    <mergeCell ref="AN66:AP66"/>
    <mergeCell ref="AN67:AP67"/>
    <mergeCell ref="AN68:AP68"/>
    <mergeCell ref="F62:J62"/>
    <mergeCell ref="D55:H55"/>
    <mergeCell ref="E56:I56"/>
    <mergeCell ref="E57:I57"/>
    <mergeCell ref="E58:I58"/>
    <mergeCell ref="E59:I59"/>
    <mergeCell ref="E60:I60"/>
    <mergeCell ref="F61:J61"/>
    <mergeCell ref="F63:J63"/>
    <mergeCell ref="F64:J64"/>
    <mergeCell ref="F65:J65"/>
    <mergeCell ref="E66:I66"/>
    <mergeCell ref="E67:I67"/>
    <mergeCell ref="E68:I68"/>
    <mergeCell ref="AG64:AM64"/>
    <mergeCell ref="AG63:AM63"/>
    <mergeCell ref="AG65:AM65"/>
    <mergeCell ref="AG66:AM66"/>
    <mergeCell ref="AG67:AM67"/>
    <mergeCell ref="AG68:AM68"/>
    <mergeCell ref="C52:G52"/>
    <mergeCell ref="I52:AF52"/>
    <mergeCell ref="J55:AF55"/>
    <mergeCell ref="K56:AF56"/>
    <mergeCell ref="K57:AF57"/>
    <mergeCell ref="K58:AF58"/>
    <mergeCell ref="K59:AF59"/>
    <mergeCell ref="K60:AF60"/>
    <mergeCell ref="L61:AF61"/>
    <mergeCell ref="L62:AF62"/>
    <mergeCell ref="L63:AF63"/>
    <mergeCell ref="L64:AF64"/>
    <mergeCell ref="L65:AF65"/>
    <mergeCell ref="K66:AF66"/>
    <mergeCell ref="K67:AF67"/>
    <mergeCell ref="K68:AF68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8:AM58"/>
    <mergeCell ref="AG59:AM59"/>
    <mergeCell ref="AG60:AM60"/>
    <mergeCell ref="AG61:AM61"/>
    <mergeCell ref="AG62:AM62"/>
    <mergeCell ref="AG54:AM54"/>
    <mergeCell ref="AN54:AP54"/>
  </mergeCells>
  <hyperlinks>
    <hyperlink ref="A56" location="'001 - SO 01 Odlehčovací k...'!C2" display="/"/>
    <hyperlink ref="A57" location="'002 - SO 02 Povodňová čer...'!C2" display="/"/>
    <hyperlink ref="A58" location="'003 - SO 03 Měrná šachta ...'!C2" display="/"/>
    <hyperlink ref="A59" location="'004 - SO 04 Zpevněné plochy'!C2" display="/"/>
    <hyperlink ref="A61" location="'0001 - SO 05.1 Stávající ...'!C2" display="/"/>
    <hyperlink ref="A62" location="'0002 - SO 05.2 Výšková úp...'!C2" display="/"/>
    <hyperlink ref="A63" location="'0003 - SO 05.3 Výšková úp...'!C2" display="/"/>
    <hyperlink ref="A64" location="'0004 - SO 05.4 Nový objek...'!C2" display="/"/>
    <hyperlink ref="A65" location="'0005 - SO 05.5 Nový výtla...'!C2" display="/"/>
    <hyperlink ref="A66" location="'006 - PS 01 Strojní část'!C2" display="/"/>
    <hyperlink ref="A67" location="'007 - PS 02 Elektro část'!C2" display="/"/>
    <hyperlink ref="A68" location="'008 - Ostatní a vedlejš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110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19"/>
      <c r="AT3" s="16" t="s">
        <v>77</v>
      </c>
    </row>
    <row r="4" ht="24.96" customHeight="1">
      <c r="B4" s="19"/>
      <c r="D4" s="140" t="s">
        <v>120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1" t="s">
        <v>16</v>
      </c>
      <c r="L6" s="19"/>
    </row>
    <row r="7" ht="16.5" customHeight="1">
      <c r="B7" s="19"/>
      <c r="E7" s="142" t="str">
        <f>'Rekapitulace stavby'!K6</f>
        <v>ČOV Lipník nad Bečvou - povodňová čerpací stanice</v>
      </c>
      <c r="F7" s="141"/>
      <c r="G7" s="141"/>
      <c r="H7" s="141"/>
      <c r="L7" s="19"/>
    </row>
    <row r="8">
      <c r="B8" s="19"/>
      <c r="D8" s="141" t="s">
        <v>121</v>
      </c>
      <c r="L8" s="19"/>
    </row>
    <row r="9" ht="16.5" customHeight="1">
      <c r="B9" s="19"/>
      <c r="E9" s="142" t="s">
        <v>122</v>
      </c>
      <c r="L9" s="19"/>
    </row>
    <row r="10" ht="12" customHeight="1">
      <c r="B10" s="19"/>
      <c r="D10" s="141" t="s">
        <v>123</v>
      </c>
      <c r="L10" s="19"/>
    </row>
    <row r="11" s="1" customFormat="1" ht="16.5" customHeight="1">
      <c r="B11" s="42"/>
      <c r="E11" s="141" t="s">
        <v>1060</v>
      </c>
      <c r="F11" s="1"/>
      <c r="G11" s="1"/>
      <c r="H11" s="1"/>
      <c r="I11" s="143"/>
      <c r="L11" s="42"/>
    </row>
    <row r="12" s="1" customFormat="1" ht="12" customHeight="1">
      <c r="B12" s="42"/>
      <c r="D12" s="141" t="s">
        <v>1061</v>
      </c>
      <c r="I12" s="143"/>
      <c r="L12" s="42"/>
    </row>
    <row r="13" s="1" customFormat="1" ht="36.96" customHeight="1">
      <c r="B13" s="42"/>
      <c r="E13" s="144" t="s">
        <v>1425</v>
      </c>
      <c r="F13" s="1"/>
      <c r="G13" s="1"/>
      <c r="H13" s="1"/>
      <c r="I13" s="143"/>
      <c r="L13" s="42"/>
    </row>
    <row r="14" s="1" customFormat="1">
      <c r="B14" s="42"/>
      <c r="I14" s="143"/>
      <c r="L14" s="42"/>
    </row>
    <row r="15" s="1" customFormat="1" ht="12" customHeight="1">
      <c r="B15" s="42"/>
      <c r="D15" s="141" t="s">
        <v>18</v>
      </c>
      <c r="F15" s="16" t="s">
        <v>1</v>
      </c>
      <c r="I15" s="145" t="s">
        <v>19</v>
      </c>
      <c r="J15" s="16" t="s">
        <v>1</v>
      </c>
      <c r="L15" s="42"/>
    </row>
    <row r="16" s="1" customFormat="1" ht="12" customHeight="1">
      <c r="B16" s="42"/>
      <c r="D16" s="141" t="s">
        <v>20</v>
      </c>
      <c r="F16" s="16" t="s">
        <v>21</v>
      </c>
      <c r="I16" s="145" t="s">
        <v>22</v>
      </c>
      <c r="J16" s="146" t="str">
        <f>'Rekapitulace stavby'!AN8</f>
        <v>29. 5. 2019</v>
      </c>
      <c r="L16" s="42"/>
    </row>
    <row r="17" s="1" customFormat="1" ht="10.8" customHeight="1">
      <c r="B17" s="42"/>
      <c r="I17" s="143"/>
      <c r="L17" s="42"/>
    </row>
    <row r="18" s="1" customFormat="1" ht="12" customHeight="1">
      <c r="B18" s="42"/>
      <c r="D18" s="141" t="s">
        <v>24</v>
      </c>
      <c r="I18" s="145" t="s">
        <v>25</v>
      </c>
      <c r="J18" s="16" t="s">
        <v>1</v>
      </c>
      <c r="L18" s="42"/>
    </row>
    <row r="19" s="1" customFormat="1" ht="18" customHeight="1">
      <c r="B19" s="42"/>
      <c r="E19" s="16" t="s">
        <v>26</v>
      </c>
      <c r="I19" s="145" t="s">
        <v>27</v>
      </c>
      <c r="J19" s="16" t="s">
        <v>1</v>
      </c>
      <c r="L19" s="42"/>
    </row>
    <row r="20" s="1" customFormat="1" ht="6.96" customHeight="1">
      <c r="B20" s="42"/>
      <c r="I20" s="143"/>
      <c r="L20" s="42"/>
    </row>
    <row r="21" s="1" customFormat="1" ht="12" customHeight="1">
      <c r="B21" s="42"/>
      <c r="D21" s="141" t="s">
        <v>28</v>
      </c>
      <c r="I21" s="145" t="s">
        <v>25</v>
      </c>
      <c r="J21" s="32" t="str">
        <f>'Rekapitulace stavby'!AN13</f>
        <v>Vyplň údaj</v>
      </c>
      <c r="L21" s="42"/>
    </row>
    <row r="22" s="1" customFormat="1" ht="18" customHeight="1">
      <c r="B22" s="42"/>
      <c r="E22" s="32" t="str">
        <f>'Rekapitulace stavby'!E14</f>
        <v>Vyplň údaj</v>
      </c>
      <c r="F22" s="16"/>
      <c r="G22" s="16"/>
      <c r="H22" s="16"/>
      <c r="I22" s="145" t="s">
        <v>27</v>
      </c>
      <c r="J22" s="32" t="str">
        <f>'Rekapitulace stavby'!AN14</f>
        <v>Vyplň údaj</v>
      </c>
      <c r="L22" s="42"/>
    </row>
    <row r="23" s="1" customFormat="1" ht="6.96" customHeight="1">
      <c r="B23" s="42"/>
      <c r="I23" s="143"/>
      <c r="L23" s="42"/>
    </row>
    <row r="24" s="1" customFormat="1" ht="12" customHeight="1">
      <c r="B24" s="42"/>
      <c r="D24" s="141" t="s">
        <v>30</v>
      </c>
      <c r="I24" s="145" t="s">
        <v>25</v>
      </c>
      <c r="J24" s="16" t="s">
        <v>1</v>
      </c>
      <c r="L24" s="42"/>
    </row>
    <row r="25" s="1" customFormat="1" ht="18" customHeight="1">
      <c r="B25" s="42"/>
      <c r="E25" s="16" t="s">
        <v>31</v>
      </c>
      <c r="I25" s="145" t="s">
        <v>27</v>
      </c>
      <c r="J25" s="16" t="s">
        <v>1</v>
      </c>
      <c r="L25" s="42"/>
    </row>
    <row r="26" s="1" customFormat="1" ht="6.96" customHeight="1">
      <c r="B26" s="42"/>
      <c r="I26" s="143"/>
      <c r="L26" s="42"/>
    </row>
    <row r="27" s="1" customFormat="1" ht="12" customHeight="1">
      <c r="B27" s="42"/>
      <c r="D27" s="141" t="s">
        <v>33</v>
      </c>
      <c r="I27" s="145" t="s">
        <v>25</v>
      </c>
      <c r="J27" s="16" t="str">
        <f>IF('Rekapitulace stavby'!AN19="","",'Rekapitulace stavby'!AN19)</f>
        <v/>
      </c>
      <c r="L27" s="42"/>
    </row>
    <row r="28" s="1" customFormat="1" ht="18" customHeight="1">
      <c r="B28" s="42"/>
      <c r="E28" s="16" t="str">
        <f>IF('Rekapitulace stavby'!E20="","",'Rekapitulace stavby'!E20)</f>
        <v xml:space="preserve"> </v>
      </c>
      <c r="I28" s="145" t="s">
        <v>27</v>
      </c>
      <c r="J28" s="16" t="str">
        <f>IF('Rekapitulace stavby'!AN20="","",'Rekapitulace stavby'!AN20)</f>
        <v/>
      </c>
      <c r="L28" s="42"/>
    </row>
    <row r="29" s="1" customFormat="1" ht="6.96" customHeight="1">
      <c r="B29" s="42"/>
      <c r="I29" s="143"/>
      <c r="L29" s="42"/>
    </row>
    <row r="30" s="1" customFormat="1" ht="12" customHeight="1">
      <c r="B30" s="42"/>
      <c r="D30" s="141" t="s">
        <v>34</v>
      </c>
      <c r="I30" s="143"/>
      <c r="L30" s="42"/>
    </row>
    <row r="31" s="7" customFormat="1" ht="16.5" customHeight="1">
      <c r="B31" s="147"/>
      <c r="E31" s="148" t="s">
        <v>1</v>
      </c>
      <c r="F31" s="148"/>
      <c r="G31" s="148"/>
      <c r="H31" s="148"/>
      <c r="I31" s="149"/>
      <c r="L31" s="147"/>
    </row>
    <row r="32" s="1" customFormat="1" ht="6.96" customHeight="1">
      <c r="B32" s="42"/>
      <c r="I32" s="143"/>
      <c r="L32" s="42"/>
    </row>
    <row r="33" s="1" customFormat="1" ht="6.96" customHeight="1">
      <c r="B33" s="42"/>
      <c r="D33" s="70"/>
      <c r="E33" s="70"/>
      <c r="F33" s="70"/>
      <c r="G33" s="70"/>
      <c r="H33" s="70"/>
      <c r="I33" s="150"/>
      <c r="J33" s="70"/>
      <c r="K33" s="70"/>
      <c r="L33" s="42"/>
    </row>
    <row r="34" s="1" customFormat="1" ht="25.44" customHeight="1">
      <c r="B34" s="42"/>
      <c r="D34" s="151" t="s">
        <v>35</v>
      </c>
      <c r="I34" s="143"/>
      <c r="J34" s="152">
        <f>ROUND(J97, 2)</f>
        <v>0</v>
      </c>
      <c r="L34" s="42"/>
    </row>
    <row r="35" s="1" customFormat="1" ht="6.96" customHeight="1">
      <c r="B35" s="42"/>
      <c r="D35" s="70"/>
      <c r="E35" s="70"/>
      <c r="F35" s="70"/>
      <c r="G35" s="70"/>
      <c r="H35" s="70"/>
      <c r="I35" s="150"/>
      <c r="J35" s="70"/>
      <c r="K35" s="70"/>
      <c r="L35" s="42"/>
    </row>
    <row r="36" s="1" customFormat="1" ht="14.4" customHeight="1">
      <c r="B36" s="42"/>
      <c r="F36" s="153" t="s">
        <v>37</v>
      </c>
      <c r="I36" s="154" t="s">
        <v>36</v>
      </c>
      <c r="J36" s="153" t="s">
        <v>38</v>
      </c>
      <c r="L36" s="42"/>
    </row>
    <row r="37" s="1" customFormat="1" ht="14.4" customHeight="1">
      <c r="B37" s="42"/>
      <c r="D37" s="141" t="s">
        <v>39</v>
      </c>
      <c r="E37" s="141" t="s">
        <v>40</v>
      </c>
      <c r="F37" s="155">
        <f>ROUND((SUM(BE97:BE239)),  2)</f>
        <v>0</v>
      </c>
      <c r="I37" s="156">
        <v>0.20999999999999999</v>
      </c>
      <c r="J37" s="155">
        <f>ROUND(((SUM(BE97:BE239))*I37),  2)</f>
        <v>0</v>
      </c>
      <c r="L37" s="42"/>
    </row>
    <row r="38" s="1" customFormat="1" ht="14.4" customHeight="1">
      <c r="B38" s="42"/>
      <c r="E38" s="141" t="s">
        <v>41</v>
      </c>
      <c r="F38" s="155">
        <f>ROUND((SUM(BF97:BF239)),  2)</f>
        <v>0</v>
      </c>
      <c r="I38" s="156">
        <v>0.14999999999999999</v>
      </c>
      <c r="J38" s="155">
        <f>ROUND(((SUM(BF97:BF239))*I38),  2)</f>
        <v>0</v>
      </c>
      <c r="L38" s="42"/>
    </row>
    <row r="39" hidden="1" s="1" customFormat="1" ht="14.4" customHeight="1">
      <c r="B39" s="42"/>
      <c r="E39" s="141" t="s">
        <v>42</v>
      </c>
      <c r="F39" s="155">
        <f>ROUND((SUM(BG97:BG239)),  2)</f>
        <v>0</v>
      </c>
      <c r="I39" s="156">
        <v>0.20999999999999999</v>
      </c>
      <c r="J39" s="155">
        <f>0</f>
        <v>0</v>
      </c>
      <c r="L39" s="42"/>
    </row>
    <row r="40" hidden="1" s="1" customFormat="1" ht="14.4" customHeight="1">
      <c r="B40" s="42"/>
      <c r="E40" s="141" t="s">
        <v>43</v>
      </c>
      <c r="F40" s="155">
        <f>ROUND((SUM(BH97:BH239)),  2)</f>
        <v>0</v>
      </c>
      <c r="I40" s="156">
        <v>0.14999999999999999</v>
      </c>
      <c r="J40" s="155">
        <f>0</f>
        <v>0</v>
      </c>
      <c r="L40" s="42"/>
    </row>
    <row r="41" hidden="1" s="1" customFormat="1" ht="14.4" customHeight="1">
      <c r="B41" s="42"/>
      <c r="E41" s="141" t="s">
        <v>44</v>
      </c>
      <c r="F41" s="155">
        <f>ROUND((SUM(BI97:BI239)),  2)</f>
        <v>0</v>
      </c>
      <c r="I41" s="156">
        <v>0</v>
      </c>
      <c r="J41" s="155">
        <f>0</f>
        <v>0</v>
      </c>
      <c r="L41" s="42"/>
    </row>
    <row r="42" s="1" customFormat="1" ht="6.96" customHeight="1">
      <c r="B42" s="42"/>
      <c r="I42" s="143"/>
      <c r="L42" s="42"/>
    </row>
    <row r="43" s="1" customFormat="1" ht="25.44" customHeight="1">
      <c r="B43" s="42"/>
      <c r="C43" s="157"/>
      <c r="D43" s="158" t="s">
        <v>45</v>
      </c>
      <c r="E43" s="159"/>
      <c r="F43" s="159"/>
      <c r="G43" s="160" t="s">
        <v>46</v>
      </c>
      <c r="H43" s="161" t="s">
        <v>47</v>
      </c>
      <c r="I43" s="162"/>
      <c r="J43" s="163">
        <f>SUM(J34:J41)</f>
        <v>0</v>
      </c>
      <c r="K43" s="164"/>
      <c r="L43" s="42"/>
    </row>
    <row r="44" s="1" customFormat="1" ht="14.4" customHeight="1"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42"/>
    </row>
    <row r="48" s="1" customFormat="1" ht="6.96" customHeight="1">
      <c r="B48" s="168"/>
      <c r="C48" s="169"/>
      <c r="D48" s="169"/>
      <c r="E48" s="169"/>
      <c r="F48" s="169"/>
      <c r="G48" s="169"/>
      <c r="H48" s="169"/>
      <c r="I48" s="170"/>
      <c r="J48" s="169"/>
      <c r="K48" s="169"/>
      <c r="L48" s="42"/>
    </row>
    <row r="49" s="1" customFormat="1" ht="24.96" customHeight="1">
      <c r="B49" s="37"/>
      <c r="C49" s="22" t="s">
        <v>125</v>
      </c>
      <c r="D49" s="38"/>
      <c r="E49" s="38"/>
      <c r="F49" s="38"/>
      <c r="G49" s="38"/>
      <c r="H49" s="38"/>
      <c r="I49" s="143"/>
      <c r="J49" s="38"/>
      <c r="K49" s="38"/>
      <c r="L49" s="42"/>
    </row>
    <row r="50" s="1" customFormat="1" ht="6.96" customHeight="1">
      <c r="B50" s="37"/>
      <c r="C50" s="38"/>
      <c r="D50" s="38"/>
      <c r="E50" s="38"/>
      <c r="F50" s="38"/>
      <c r="G50" s="38"/>
      <c r="H50" s="38"/>
      <c r="I50" s="143"/>
      <c r="J50" s="38"/>
      <c r="K50" s="38"/>
      <c r="L50" s="42"/>
    </row>
    <row r="51" s="1" customFormat="1" ht="12" customHeight="1">
      <c r="B51" s="37"/>
      <c r="C51" s="31" t="s">
        <v>16</v>
      </c>
      <c r="D51" s="38"/>
      <c r="E51" s="38"/>
      <c r="F51" s="38"/>
      <c r="G51" s="38"/>
      <c r="H51" s="38"/>
      <c r="I51" s="143"/>
      <c r="J51" s="38"/>
      <c r="K51" s="38"/>
      <c r="L51" s="42"/>
    </row>
    <row r="52" s="1" customFormat="1" ht="16.5" customHeight="1">
      <c r="B52" s="37"/>
      <c r="C52" s="38"/>
      <c r="D52" s="38"/>
      <c r="E52" s="171" t="str">
        <f>E7</f>
        <v>ČOV Lipník nad Bečvou - povodňová čerpací stanice</v>
      </c>
      <c r="F52" s="31"/>
      <c r="G52" s="31"/>
      <c r="H52" s="31"/>
      <c r="I52" s="143"/>
      <c r="J52" s="38"/>
      <c r="K52" s="38"/>
      <c r="L52" s="42"/>
    </row>
    <row r="53" ht="12" customHeight="1">
      <c r="B53" s="20"/>
      <c r="C53" s="31" t="s">
        <v>121</v>
      </c>
      <c r="D53" s="21"/>
      <c r="E53" s="21"/>
      <c r="F53" s="21"/>
      <c r="G53" s="21"/>
      <c r="H53" s="21"/>
      <c r="I53" s="136"/>
      <c r="J53" s="21"/>
      <c r="K53" s="21"/>
      <c r="L53" s="19"/>
    </row>
    <row r="54" ht="16.5" customHeight="1">
      <c r="B54" s="20"/>
      <c r="C54" s="21"/>
      <c r="D54" s="21"/>
      <c r="E54" s="171" t="s">
        <v>122</v>
      </c>
      <c r="F54" s="21"/>
      <c r="G54" s="21"/>
      <c r="H54" s="21"/>
      <c r="I54" s="136"/>
      <c r="J54" s="21"/>
      <c r="K54" s="21"/>
      <c r="L54" s="19"/>
    </row>
    <row r="55" ht="12" customHeight="1">
      <c r="B55" s="20"/>
      <c r="C55" s="31" t="s">
        <v>123</v>
      </c>
      <c r="D55" s="21"/>
      <c r="E55" s="21"/>
      <c r="F55" s="21"/>
      <c r="G55" s="21"/>
      <c r="H55" s="21"/>
      <c r="I55" s="136"/>
      <c r="J55" s="21"/>
      <c r="K55" s="21"/>
      <c r="L55" s="19"/>
    </row>
    <row r="56" s="1" customFormat="1" ht="16.5" customHeight="1">
      <c r="B56" s="37"/>
      <c r="C56" s="38"/>
      <c r="D56" s="38"/>
      <c r="E56" s="31" t="s">
        <v>1060</v>
      </c>
      <c r="F56" s="38"/>
      <c r="G56" s="38"/>
      <c r="H56" s="38"/>
      <c r="I56" s="143"/>
      <c r="J56" s="38"/>
      <c r="K56" s="38"/>
      <c r="L56" s="42"/>
    </row>
    <row r="57" s="1" customFormat="1" ht="12" customHeight="1">
      <c r="B57" s="37"/>
      <c r="C57" s="31" t="s">
        <v>1061</v>
      </c>
      <c r="D57" s="38"/>
      <c r="E57" s="38"/>
      <c r="F57" s="38"/>
      <c r="G57" s="38"/>
      <c r="H57" s="38"/>
      <c r="I57" s="143"/>
      <c r="J57" s="38"/>
      <c r="K57" s="38"/>
      <c r="L57" s="42"/>
    </row>
    <row r="58" s="1" customFormat="1" ht="16.5" customHeight="1">
      <c r="B58" s="37"/>
      <c r="C58" s="38"/>
      <c r="D58" s="38"/>
      <c r="E58" s="63" t="str">
        <f>E13</f>
        <v>0005 - SO 05.5 Nový výtlak z ČSMO – DN200</v>
      </c>
      <c r="F58" s="38"/>
      <c r="G58" s="38"/>
      <c r="H58" s="38"/>
      <c r="I58" s="143"/>
      <c r="J58" s="38"/>
      <c r="K58" s="38"/>
      <c r="L58" s="42"/>
    </row>
    <row r="59" s="1" customFormat="1" ht="6.96" customHeight="1">
      <c r="B59" s="37"/>
      <c r="C59" s="38"/>
      <c r="D59" s="38"/>
      <c r="E59" s="38"/>
      <c r="F59" s="38"/>
      <c r="G59" s="38"/>
      <c r="H59" s="38"/>
      <c r="I59" s="143"/>
      <c r="J59" s="38"/>
      <c r="K59" s="38"/>
      <c r="L59" s="42"/>
    </row>
    <row r="60" s="1" customFormat="1" ht="12" customHeight="1">
      <c r="B60" s="37"/>
      <c r="C60" s="31" t="s">
        <v>20</v>
      </c>
      <c r="D60" s="38"/>
      <c r="E60" s="38"/>
      <c r="F60" s="26" t="str">
        <f>F16</f>
        <v xml:space="preserve"> </v>
      </c>
      <c r="G60" s="38"/>
      <c r="H60" s="38"/>
      <c r="I60" s="145" t="s">
        <v>22</v>
      </c>
      <c r="J60" s="66" t="str">
        <f>IF(J16="","",J16)</f>
        <v>29. 5. 2019</v>
      </c>
      <c r="K60" s="38"/>
      <c r="L60" s="42"/>
    </row>
    <row r="61" s="1" customFormat="1" ht="6.96" customHeight="1">
      <c r="B61" s="37"/>
      <c r="C61" s="38"/>
      <c r="D61" s="38"/>
      <c r="E61" s="38"/>
      <c r="F61" s="38"/>
      <c r="G61" s="38"/>
      <c r="H61" s="38"/>
      <c r="I61" s="143"/>
      <c r="J61" s="38"/>
      <c r="K61" s="38"/>
      <c r="L61" s="42"/>
    </row>
    <row r="62" s="1" customFormat="1" ht="24.9" customHeight="1">
      <c r="B62" s="37"/>
      <c r="C62" s="31" t="s">
        <v>24</v>
      </c>
      <c r="D62" s="38"/>
      <c r="E62" s="38"/>
      <c r="F62" s="26" t="str">
        <f>E19</f>
        <v>Vodovody a kanalizace Přerov, a.s.</v>
      </c>
      <c r="G62" s="38"/>
      <c r="H62" s="38"/>
      <c r="I62" s="145" t="s">
        <v>30</v>
      </c>
      <c r="J62" s="35" t="str">
        <f>E25</f>
        <v>Sweco Hydroprojekt a.s., divize Morava</v>
      </c>
      <c r="K62" s="38"/>
      <c r="L62" s="42"/>
    </row>
    <row r="63" s="1" customFormat="1" ht="13.65" customHeight="1">
      <c r="B63" s="37"/>
      <c r="C63" s="31" t="s">
        <v>28</v>
      </c>
      <c r="D63" s="38"/>
      <c r="E63" s="38"/>
      <c r="F63" s="26" t="str">
        <f>IF(E22="","",E22)</f>
        <v>Vyplň údaj</v>
      </c>
      <c r="G63" s="38"/>
      <c r="H63" s="38"/>
      <c r="I63" s="145" t="s">
        <v>33</v>
      </c>
      <c r="J63" s="35" t="str">
        <f>E28</f>
        <v xml:space="preserve"> </v>
      </c>
      <c r="K63" s="38"/>
      <c r="L63" s="42"/>
    </row>
    <row r="64" s="1" customFormat="1" ht="10.32" customHeight="1">
      <c r="B64" s="37"/>
      <c r="C64" s="38"/>
      <c r="D64" s="38"/>
      <c r="E64" s="38"/>
      <c r="F64" s="38"/>
      <c r="G64" s="38"/>
      <c r="H64" s="38"/>
      <c r="I64" s="143"/>
      <c r="J64" s="38"/>
      <c r="K64" s="38"/>
      <c r="L64" s="42"/>
    </row>
    <row r="65" s="1" customFormat="1" ht="29.28" customHeight="1">
      <c r="B65" s="37"/>
      <c r="C65" s="172" t="s">
        <v>126</v>
      </c>
      <c r="D65" s="173"/>
      <c r="E65" s="173"/>
      <c r="F65" s="173"/>
      <c r="G65" s="173"/>
      <c r="H65" s="173"/>
      <c r="I65" s="174"/>
      <c r="J65" s="175" t="s">
        <v>127</v>
      </c>
      <c r="K65" s="173"/>
      <c r="L65" s="42"/>
    </row>
    <row r="66" s="1" customFormat="1" ht="10.32" customHeight="1">
      <c r="B66" s="37"/>
      <c r="C66" s="38"/>
      <c r="D66" s="38"/>
      <c r="E66" s="38"/>
      <c r="F66" s="38"/>
      <c r="G66" s="38"/>
      <c r="H66" s="38"/>
      <c r="I66" s="143"/>
      <c r="J66" s="38"/>
      <c r="K66" s="38"/>
      <c r="L66" s="42"/>
    </row>
    <row r="67" s="1" customFormat="1" ht="22.8" customHeight="1">
      <c r="B67" s="37"/>
      <c r="C67" s="176" t="s">
        <v>128</v>
      </c>
      <c r="D67" s="38"/>
      <c r="E67" s="38"/>
      <c r="F67" s="38"/>
      <c r="G67" s="38"/>
      <c r="H67" s="38"/>
      <c r="I67" s="143"/>
      <c r="J67" s="97">
        <f>J97</f>
        <v>0</v>
      </c>
      <c r="K67" s="38"/>
      <c r="L67" s="42"/>
      <c r="AU67" s="16" t="s">
        <v>129</v>
      </c>
    </row>
    <row r="68" s="8" customFormat="1" ht="24.96" customHeight="1">
      <c r="B68" s="177"/>
      <c r="C68" s="178"/>
      <c r="D68" s="179" t="s">
        <v>1063</v>
      </c>
      <c r="E68" s="180"/>
      <c r="F68" s="180"/>
      <c r="G68" s="180"/>
      <c r="H68" s="180"/>
      <c r="I68" s="181"/>
      <c r="J68" s="182">
        <f>J98</f>
        <v>0</v>
      </c>
      <c r="K68" s="178"/>
      <c r="L68" s="183"/>
    </row>
    <row r="69" s="9" customFormat="1" ht="19.92" customHeight="1">
      <c r="B69" s="184"/>
      <c r="C69" s="121"/>
      <c r="D69" s="185" t="s">
        <v>164</v>
      </c>
      <c r="E69" s="186"/>
      <c r="F69" s="186"/>
      <c r="G69" s="186"/>
      <c r="H69" s="186"/>
      <c r="I69" s="187"/>
      <c r="J69" s="188">
        <f>J99</f>
        <v>0</v>
      </c>
      <c r="K69" s="121"/>
      <c r="L69" s="189"/>
    </row>
    <row r="70" s="9" customFormat="1" ht="19.92" customHeight="1">
      <c r="B70" s="184"/>
      <c r="C70" s="121"/>
      <c r="D70" s="185" t="s">
        <v>165</v>
      </c>
      <c r="E70" s="186"/>
      <c r="F70" s="186"/>
      <c r="G70" s="186"/>
      <c r="H70" s="186"/>
      <c r="I70" s="187"/>
      <c r="J70" s="188">
        <f>J178</f>
        <v>0</v>
      </c>
      <c r="K70" s="121"/>
      <c r="L70" s="189"/>
    </row>
    <row r="71" s="9" customFormat="1" ht="19.92" customHeight="1">
      <c r="B71" s="184"/>
      <c r="C71" s="121"/>
      <c r="D71" s="185" t="s">
        <v>167</v>
      </c>
      <c r="E71" s="186"/>
      <c r="F71" s="186"/>
      <c r="G71" s="186"/>
      <c r="H71" s="186"/>
      <c r="I71" s="187"/>
      <c r="J71" s="188">
        <f>J183</f>
        <v>0</v>
      </c>
      <c r="K71" s="121"/>
      <c r="L71" s="189"/>
    </row>
    <row r="72" s="9" customFormat="1" ht="19.92" customHeight="1">
      <c r="B72" s="184"/>
      <c r="C72" s="121"/>
      <c r="D72" s="185" t="s">
        <v>168</v>
      </c>
      <c r="E72" s="186"/>
      <c r="F72" s="186"/>
      <c r="G72" s="186"/>
      <c r="H72" s="186"/>
      <c r="I72" s="187"/>
      <c r="J72" s="188">
        <f>J196</f>
        <v>0</v>
      </c>
      <c r="K72" s="121"/>
      <c r="L72" s="189"/>
    </row>
    <row r="73" s="9" customFormat="1" ht="19.92" customHeight="1">
      <c r="B73" s="184"/>
      <c r="C73" s="121"/>
      <c r="D73" s="185" t="s">
        <v>171</v>
      </c>
      <c r="E73" s="186"/>
      <c r="F73" s="186"/>
      <c r="G73" s="186"/>
      <c r="H73" s="186"/>
      <c r="I73" s="187"/>
      <c r="J73" s="188">
        <f>J237</f>
        <v>0</v>
      </c>
      <c r="K73" s="121"/>
      <c r="L73" s="189"/>
    </row>
    <row r="74" s="1" customFormat="1" ht="21.84" customHeight="1">
      <c r="B74" s="37"/>
      <c r="C74" s="38"/>
      <c r="D74" s="38"/>
      <c r="E74" s="38"/>
      <c r="F74" s="38"/>
      <c r="G74" s="38"/>
      <c r="H74" s="38"/>
      <c r="I74" s="143"/>
      <c r="J74" s="38"/>
      <c r="K74" s="38"/>
      <c r="L74" s="42"/>
    </row>
    <row r="75" s="1" customFormat="1" ht="6.96" customHeight="1">
      <c r="B75" s="56"/>
      <c r="C75" s="57"/>
      <c r="D75" s="57"/>
      <c r="E75" s="57"/>
      <c r="F75" s="57"/>
      <c r="G75" s="57"/>
      <c r="H75" s="57"/>
      <c r="I75" s="167"/>
      <c r="J75" s="57"/>
      <c r="K75" s="57"/>
      <c r="L75" s="42"/>
    </row>
    <row r="79" s="1" customFormat="1" ht="6.96" customHeight="1">
      <c r="B79" s="58"/>
      <c r="C79" s="59"/>
      <c r="D79" s="59"/>
      <c r="E79" s="59"/>
      <c r="F79" s="59"/>
      <c r="G79" s="59"/>
      <c r="H79" s="59"/>
      <c r="I79" s="170"/>
      <c r="J79" s="59"/>
      <c r="K79" s="59"/>
      <c r="L79" s="42"/>
    </row>
    <row r="80" s="1" customFormat="1" ht="24.96" customHeight="1">
      <c r="B80" s="37"/>
      <c r="C80" s="22" t="s">
        <v>132</v>
      </c>
      <c r="D80" s="38"/>
      <c r="E80" s="38"/>
      <c r="F80" s="38"/>
      <c r="G80" s="38"/>
      <c r="H80" s="38"/>
      <c r="I80" s="143"/>
      <c r="J80" s="38"/>
      <c r="K80" s="38"/>
      <c r="L80" s="42"/>
    </row>
    <row r="81" s="1" customFormat="1" ht="6.96" customHeight="1">
      <c r="B81" s="37"/>
      <c r="C81" s="38"/>
      <c r="D81" s="38"/>
      <c r="E81" s="38"/>
      <c r="F81" s="38"/>
      <c r="G81" s="38"/>
      <c r="H81" s="38"/>
      <c r="I81" s="143"/>
      <c r="J81" s="38"/>
      <c r="K81" s="38"/>
      <c r="L81" s="42"/>
    </row>
    <row r="82" s="1" customFormat="1" ht="12" customHeight="1">
      <c r="B82" s="37"/>
      <c r="C82" s="31" t="s">
        <v>16</v>
      </c>
      <c r="D82" s="38"/>
      <c r="E82" s="38"/>
      <c r="F82" s="38"/>
      <c r="G82" s="38"/>
      <c r="H82" s="38"/>
      <c r="I82" s="143"/>
      <c r="J82" s="38"/>
      <c r="K82" s="38"/>
      <c r="L82" s="42"/>
    </row>
    <row r="83" s="1" customFormat="1" ht="16.5" customHeight="1">
      <c r="B83" s="37"/>
      <c r="C83" s="38"/>
      <c r="D83" s="38"/>
      <c r="E83" s="171" t="str">
        <f>E7</f>
        <v>ČOV Lipník nad Bečvou - povodňová čerpací stanice</v>
      </c>
      <c r="F83" s="31"/>
      <c r="G83" s="31"/>
      <c r="H83" s="31"/>
      <c r="I83" s="143"/>
      <c r="J83" s="38"/>
      <c r="K83" s="38"/>
      <c r="L83" s="42"/>
    </row>
    <row r="84" ht="12" customHeight="1">
      <c r="B84" s="20"/>
      <c r="C84" s="31" t="s">
        <v>121</v>
      </c>
      <c r="D84" s="21"/>
      <c r="E84" s="21"/>
      <c r="F84" s="21"/>
      <c r="G84" s="21"/>
      <c r="H84" s="21"/>
      <c r="I84" s="136"/>
      <c r="J84" s="21"/>
      <c r="K84" s="21"/>
      <c r="L84" s="19"/>
    </row>
    <row r="85" ht="16.5" customHeight="1">
      <c r="B85" s="20"/>
      <c r="C85" s="21"/>
      <c r="D85" s="21"/>
      <c r="E85" s="171" t="s">
        <v>122</v>
      </c>
      <c r="F85" s="21"/>
      <c r="G85" s="21"/>
      <c r="H85" s="21"/>
      <c r="I85" s="136"/>
      <c r="J85" s="21"/>
      <c r="K85" s="21"/>
      <c r="L85" s="19"/>
    </row>
    <row r="86" ht="12" customHeight="1">
      <c r="B86" s="20"/>
      <c r="C86" s="31" t="s">
        <v>123</v>
      </c>
      <c r="D86" s="21"/>
      <c r="E86" s="21"/>
      <c r="F86" s="21"/>
      <c r="G86" s="21"/>
      <c r="H86" s="21"/>
      <c r="I86" s="136"/>
      <c r="J86" s="21"/>
      <c r="K86" s="21"/>
      <c r="L86" s="19"/>
    </row>
    <row r="87" s="1" customFormat="1" ht="16.5" customHeight="1">
      <c r="B87" s="37"/>
      <c r="C87" s="38"/>
      <c r="D87" s="38"/>
      <c r="E87" s="31" t="s">
        <v>1060</v>
      </c>
      <c r="F87" s="38"/>
      <c r="G87" s="38"/>
      <c r="H87" s="38"/>
      <c r="I87" s="143"/>
      <c r="J87" s="38"/>
      <c r="K87" s="38"/>
      <c r="L87" s="42"/>
    </row>
    <row r="88" s="1" customFormat="1" ht="12" customHeight="1">
      <c r="B88" s="37"/>
      <c r="C88" s="31" t="s">
        <v>1061</v>
      </c>
      <c r="D88" s="38"/>
      <c r="E88" s="38"/>
      <c r="F88" s="38"/>
      <c r="G88" s="38"/>
      <c r="H88" s="38"/>
      <c r="I88" s="143"/>
      <c r="J88" s="38"/>
      <c r="K88" s="38"/>
      <c r="L88" s="42"/>
    </row>
    <row r="89" s="1" customFormat="1" ht="16.5" customHeight="1">
      <c r="B89" s="37"/>
      <c r="C89" s="38"/>
      <c r="D89" s="38"/>
      <c r="E89" s="63" t="str">
        <f>E13</f>
        <v>0005 - SO 05.5 Nový výtlak z ČSMO – DN200</v>
      </c>
      <c r="F89" s="38"/>
      <c r="G89" s="38"/>
      <c r="H89" s="38"/>
      <c r="I89" s="143"/>
      <c r="J89" s="38"/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3"/>
      <c r="J90" s="38"/>
      <c r="K90" s="38"/>
      <c r="L90" s="42"/>
    </row>
    <row r="91" s="1" customFormat="1" ht="12" customHeight="1">
      <c r="B91" s="37"/>
      <c r="C91" s="31" t="s">
        <v>20</v>
      </c>
      <c r="D91" s="38"/>
      <c r="E91" s="38"/>
      <c r="F91" s="26" t="str">
        <f>F16</f>
        <v xml:space="preserve"> </v>
      </c>
      <c r="G91" s="38"/>
      <c r="H91" s="38"/>
      <c r="I91" s="145" t="s">
        <v>22</v>
      </c>
      <c r="J91" s="66" t="str">
        <f>IF(J16="","",J16)</f>
        <v>29. 5. 2019</v>
      </c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3"/>
      <c r="J92" s="38"/>
      <c r="K92" s="38"/>
      <c r="L92" s="42"/>
    </row>
    <row r="93" s="1" customFormat="1" ht="24.9" customHeight="1">
      <c r="B93" s="37"/>
      <c r="C93" s="31" t="s">
        <v>24</v>
      </c>
      <c r="D93" s="38"/>
      <c r="E93" s="38"/>
      <c r="F93" s="26" t="str">
        <f>E19</f>
        <v>Vodovody a kanalizace Přerov, a.s.</v>
      </c>
      <c r="G93" s="38"/>
      <c r="H93" s="38"/>
      <c r="I93" s="145" t="s">
        <v>30</v>
      </c>
      <c r="J93" s="35" t="str">
        <f>E25</f>
        <v>Sweco Hydroprojekt a.s., divize Morava</v>
      </c>
      <c r="K93" s="38"/>
      <c r="L93" s="42"/>
    </row>
    <row r="94" s="1" customFormat="1" ht="13.65" customHeight="1">
      <c r="B94" s="37"/>
      <c r="C94" s="31" t="s">
        <v>28</v>
      </c>
      <c r="D94" s="38"/>
      <c r="E94" s="38"/>
      <c r="F94" s="26" t="str">
        <f>IF(E22="","",E22)</f>
        <v>Vyplň údaj</v>
      </c>
      <c r="G94" s="38"/>
      <c r="H94" s="38"/>
      <c r="I94" s="145" t="s">
        <v>33</v>
      </c>
      <c r="J94" s="35" t="str">
        <f>E28</f>
        <v xml:space="preserve"> </v>
      </c>
      <c r="K94" s="3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43"/>
      <c r="J95" s="38"/>
      <c r="K95" s="38"/>
      <c r="L95" s="42"/>
    </row>
    <row r="96" s="10" customFormat="1" ht="29.28" customHeight="1">
      <c r="B96" s="190"/>
      <c r="C96" s="191" t="s">
        <v>133</v>
      </c>
      <c r="D96" s="192" t="s">
        <v>54</v>
      </c>
      <c r="E96" s="192" t="s">
        <v>50</v>
      </c>
      <c r="F96" s="192" t="s">
        <v>51</v>
      </c>
      <c r="G96" s="192" t="s">
        <v>134</v>
      </c>
      <c r="H96" s="192" t="s">
        <v>135</v>
      </c>
      <c r="I96" s="193" t="s">
        <v>136</v>
      </c>
      <c r="J96" s="192" t="s">
        <v>127</v>
      </c>
      <c r="K96" s="194" t="s">
        <v>137</v>
      </c>
      <c r="L96" s="195"/>
      <c r="M96" s="87" t="s">
        <v>1</v>
      </c>
      <c r="N96" s="88" t="s">
        <v>39</v>
      </c>
      <c r="O96" s="88" t="s">
        <v>138</v>
      </c>
      <c r="P96" s="88" t="s">
        <v>139</v>
      </c>
      <c r="Q96" s="88" t="s">
        <v>140</v>
      </c>
      <c r="R96" s="88" t="s">
        <v>141</v>
      </c>
      <c r="S96" s="88" t="s">
        <v>142</v>
      </c>
      <c r="T96" s="89" t="s">
        <v>143</v>
      </c>
    </row>
    <row r="97" s="1" customFormat="1" ht="22.8" customHeight="1">
      <c r="B97" s="37"/>
      <c r="C97" s="94" t="s">
        <v>144</v>
      </c>
      <c r="D97" s="38"/>
      <c r="E97" s="38"/>
      <c r="F97" s="38"/>
      <c r="G97" s="38"/>
      <c r="H97" s="38"/>
      <c r="I97" s="143"/>
      <c r="J97" s="196">
        <f>BK97</f>
        <v>0</v>
      </c>
      <c r="K97" s="38"/>
      <c r="L97" s="42"/>
      <c r="M97" s="90"/>
      <c r="N97" s="91"/>
      <c r="O97" s="91"/>
      <c r="P97" s="197">
        <f>P98</f>
        <v>0</v>
      </c>
      <c r="Q97" s="91"/>
      <c r="R97" s="197">
        <f>R98</f>
        <v>9.9143898400000019</v>
      </c>
      <c r="S97" s="91"/>
      <c r="T97" s="198">
        <f>T98</f>
        <v>0</v>
      </c>
      <c r="AT97" s="16" t="s">
        <v>68</v>
      </c>
      <c r="AU97" s="16" t="s">
        <v>129</v>
      </c>
      <c r="BK97" s="199">
        <f>BK98</f>
        <v>0</v>
      </c>
    </row>
    <row r="98" s="11" customFormat="1" ht="25.92" customHeight="1">
      <c r="B98" s="200"/>
      <c r="C98" s="201"/>
      <c r="D98" s="202" t="s">
        <v>68</v>
      </c>
      <c r="E98" s="203" t="s">
        <v>175</v>
      </c>
      <c r="F98" s="203" t="s">
        <v>1064</v>
      </c>
      <c r="G98" s="201"/>
      <c r="H98" s="201"/>
      <c r="I98" s="204"/>
      <c r="J98" s="205">
        <f>BK98</f>
        <v>0</v>
      </c>
      <c r="K98" s="201"/>
      <c r="L98" s="206"/>
      <c r="M98" s="207"/>
      <c r="N98" s="208"/>
      <c r="O98" s="208"/>
      <c r="P98" s="209">
        <f>P99+P178+P183+P196+P237</f>
        <v>0</v>
      </c>
      <c r="Q98" s="208"/>
      <c r="R98" s="209">
        <f>R99+R178+R183+R196+R237</f>
        <v>9.9143898400000019</v>
      </c>
      <c r="S98" s="208"/>
      <c r="T98" s="210">
        <f>T99+T178+T183+T196+T237</f>
        <v>0</v>
      </c>
      <c r="AR98" s="211" t="s">
        <v>75</v>
      </c>
      <c r="AT98" s="212" t="s">
        <v>68</v>
      </c>
      <c r="AU98" s="212" t="s">
        <v>69</v>
      </c>
      <c r="AY98" s="211" t="s">
        <v>147</v>
      </c>
      <c r="BK98" s="213">
        <f>BK99+BK178+BK183+BK196+BK237</f>
        <v>0</v>
      </c>
    </row>
    <row r="99" s="11" customFormat="1" ht="22.8" customHeight="1">
      <c r="B99" s="200"/>
      <c r="C99" s="201"/>
      <c r="D99" s="202" t="s">
        <v>68</v>
      </c>
      <c r="E99" s="214" t="s">
        <v>75</v>
      </c>
      <c r="F99" s="214" t="s">
        <v>201</v>
      </c>
      <c r="G99" s="201"/>
      <c r="H99" s="201"/>
      <c r="I99" s="204"/>
      <c r="J99" s="215">
        <f>BK99</f>
        <v>0</v>
      </c>
      <c r="K99" s="201"/>
      <c r="L99" s="206"/>
      <c r="M99" s="207"/>
      <c r="N99" s="208"/>
      <c r="O99" s="208"/>
      <c r="P99" s="209">
        <f>SUM(P100:P177)</f>
        <v>0</v>
      </c>
      <c r="Q99" s="208"/>
      <c r="R99" s="209">
        <f>SUM(R100:R177)</f>
        <v>9.4901360000000015</v>
      </c>
      <c r="S99" s="208"/>
      <c r="T99" s="210">
        <f>SUM(T100:T177)</f>
        <v>0</v>
      </c>
      <c r="AR99" s="211" t="s">
        <v>75</v>
      </c>
      <c r="AT99" s="212" t="s">
        <v>68</v>
      </c>
      <c r="AU99" s="212" t="s">
        <v>75</v>
      </c>
      <c r="AY99" s="211" t="s">
        <v>147</v>
      </c>
      <c r="BK99" s="213">
        <f>SUM(BK100:BK177)</f>
        <v>0</v>
      </c>
    </row>
    <row r="100" s="1" customFormat="1" ht="16.5" customHeight="1">
      <c r="B100" s="37"/>
      <c r="C100" s="216" t="s">
        <v>75</v>
      </c>
      <c r="D100" s="216" t="s">
        <v>150</v>
      </c>
      <c r="E100" s="217" t="s">
        <v>223</v>
      </c>
      <c r="F100" s="218" t="s">
        <v>224</v>
      </c>
      <c r="G100" s="219" t="s">
        <v>225</v>
      </c>
      <c r="H100" s="220">
        <v>12.225</v>
      </c>
      <c r="I100" s="221"/>
      <c r="J100" s="222">
        <f>ROUND(I100*H100,2)</f>
        <v>0</v>
      </c>
      <c r="K100" s="218" t="s">
        <v>212</v>
      </c>
      <c r="L100" s="42"/>
      <c r="M100" s="223" t="s">
        <v>1</v>
      </c>
      <c r="N100" s="224" t="s">
        <v>40</v>
      </c>
      <c r="O100" s="78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AR100" s="16" t="s">
        <v>181</v>
      </c>
      <c r="AT100" s="16" t="s">
        <v>150</v>
      </c>
      <c r="AU100" s="16" t="s">
        <v>77</v>
      </c>
      <c r="AY100" s="16" t="s">
        <v>147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6" t="s">
        <v>75</v>
      </c>
      <c r="BK100" s="227">
        <f>ROUND(I100*H100,2)</f>
        <v>0</v>
      </c>
      <c r="BL100" s="16" t="s">
        <v>181</v>
      </c>
      <c r="BM100" s="16" t="s">
        <v>1426</v>
      </c>
    </row>
    <row r="101" s="1" customFormat="1">
      <c r="B101" s="37"/>
      <c r="C101" s="38"/>
      <c r="D101" s="228" t="s">
        <v>156</v>
      </c>
      <c r="E101" s="38"/>
      <c r="F101" s="229" t="s">
        <v>227</v>
      </c>
      <c r="G101" s="38"/>
      <c r="H101" s="38"/>
      <c r="I101" s="143"/>
      <c r="J101" s="38"/>
      <c r="K101" s="38"/>
      <c r="L101" s="42"/>
      <c r="M101" s="230"/>
      <c r="N101" s="78"/>
      <c r="O101" s="78"/>
      <c r="P101" s="78"/>
      <c r="Q101" s="78"/>
      <c r="R101" s="78"/>
      <c r="S101" s="78"/>
      <c r="T101" s="79"/>
      <c r="AT101" s="16" t="s">
        <v>156</v>
      </c>
      <c r="AU101" s="16" t="s">
        <v>77</v>
      </c>
    </row>
    <row r="102" s="1" customFormat="1">
      <c r="B102" s="37"/>
      <c r="C102" s="38"/>
      <c r="D102" s="228" t="s">
        <v>157</v>
      </c>
      <c r="E102" s="38"/>
      <c r="F102" s="231" t="s">
        <v>1427</v>
      </c>
      <c r="G102" s="38"/>
      <c r="H102" s="38"/>
      <c r="I102" s="143"/>
      <c r="J102" s="38"/>
      <c r="K102" s="38"/>
      <c r="L102" s="42"/>
      <c r="M102" s="230"/>
      <c r="N102" s="78"/>
      <c r="O102" s="78"/>
      <c r="P102" s="78"/>
      <c r="Q102" s="78"/>
      <c r="R102" s="78"/>
      <c r="S102" s="78"/>
      <c r="T102" s="79"/>
      <c r="AT102" s="16" t="s">
        <v>157</v>
      </c>
      <c r="AU102" s="16" t="s">
        <v>77</v>
      </c>
    </row>
    <row r="103" s="12" customFormat="1">
      <c r="B103" s="232"/>
      <c r="C103" s="233"/>
      <c r="D103" s="228" t="s">
        <v>159</v>
      </c>
      <c r="E103" s="234" t="s">
        <v>1</v>
      </c>
      <c r="F103" s="235" t="s">
        <v>1428</v>
      </c>
      <c r="G103" s="233"/>
      <c r="H103" s="236">
        <v>12.225</v>
      </c>
      <c r="I103" s="237"/>
      <c r="J103" s="233"/>
      <c r="K103" s="233"/>
      <c r="L103" s="238"/>
      <c r="M103" s="243"/>
      <c r="N103" s="244"/>
      <c r="O103" s="244"/>
      <c r="P103" s="244"/>
      <c r="Q103" s="244"/>
      <c r="R103" s="244"/>
      <c r="S103" s="244"/>
      <c r="T103" s="245"/>
      <c r="AT103" s="242" t="s">
        <v>159</v>
      </c>
      <c r="AU103" s="242" t="s">
        <v>77</v>
      </c>
      <c r="AV103" s="12" t="s">
        <v>77</v>
      </c>
      <c r="AW103" s="12" t="s">
        <v>32</v>
      </c>
      <c r="AX103" s="12" t="s">
        <v>75</v>
      </c>
      <c r="AY103" s="242" t="s">
        <v>147</v>
      </c>
    </row>
    <row r="104" s="1" customFormat="1" ht="16.5" customHeight="1">
      <c r="B104" s="37"/>
      <c r="C104" s="216" t="s">
        <v>77</v>
      </c>
      <c r="D104" s="216" t="s">
        <v>150</v>
      </c>
      <c r="E104" s="217" t="s">
        <v>1065</v>
      </c>
      <c r="F104" s="218" t="s">
        <v>1066</v>
      </c>
      <c r="G104" s="219" t="s">
        <v>225</v>
      </c>
      <c r="H104" s="220">
        <v>74.566000000000002</v>
      </c>
      <c r="I104" s="221"/>
      <c r="J104" s="222">
        <f>ROUND(I104*H104,2)</f>
        <v>0</v>
      </c>
      <c r="K104" s="218" t="s">
        <v>212</v>
      </c>
      <c r="L104" s="42"/>
      <c r="M104" s="223" t="s">
        <v>1</v>
      </c>
      <c r="N104" s="224" t="s">
        <v>40</v>
      </c>
      <c r="O104" s="78"/>
      <c r="P104" s="225">
        <f>O104*H104</f>
        <v>0</v>
      </c>
      <c r="Q104" s="225">
        <v>0</v>
      </c>
      <c r="R104" s="225">
        <f>Q104*H104</f>
        <v>0</v>
      </c>
      <c r="S104" s="225">
        <v>0</v>
      </c>
      <c r="T104" s="226">
        <f>S104*H104</f>
        <v>0</v>
      </c>
      <c r="AR104" s="16" t="s">
        <v>181</v>
      </c>
      <c r="AT104" s="16" t="s">
        <v>150</v>
      </c>
      <c r="AU104" s="16" t="s">
        <v>77</v>
      </c>
      <c r="AY104" s="16" t="s">
        <v>147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6" t="s">
        <v>75</v>
      </c>
      <c r="BK104" s="227">
        <f>ROUND(I104*H104,2)</f>
        <v>0</v>
      </c>
      <c r="BL104" s="16" t="s">
        <v>181</v>
      </c>
      <c r="BM104" s="16" t="s">
        <v>1429</v>
      </c>
    </row>
    <row r="105" s="1" customFormat="1">
      <c r="B105" s="37"/>
      <c r="C105" s="38"/>
      <c r="D105" s="228" t="s">
        <v>156</v>
      </c>
      <c r="E105" s="38"/>
      <c r="F105" s="229" t="s">
        <v>1068</v>
      </c>
      <c r="G105" s="38"/>
      <c r="H105" s="38"/>
      <c r="I105" s="143"/>
      <c r="J105" s="38"/>
      <c r="K105" s="38"/>
      <c r="L105" s="42"/>
      <c r="M105" s="230"/>
      <c r="N105" s="78"/>
      <c r="O105" s="78"/>
      <c r="P105" s="78"/>
      <c r="Q105" s="78"/>
      <c r="R105" s="78"/>
      <c r="S105" s="78"/>
      <c r="T105" s="79"/>
      <c r="AT105" s="16" t="s">
        <v>156</v>
      </c>
      <c r="AU105" s="16" t="s">
        <v>77</v>
      </c>
    </row>
    <row r="106" s="1" customFormat="1">
      <c r="B106" s="37"/>
      <c r="C106" s="38"/>
      <c r="D106" s="228" t="s">
        <v>157</v>
      </c>
      <c r="E106" s="38"/>
      <c r="F106" s="231" t="s">
        <v>1427</v>
      </c>
      <c r="G106" s="38"/>
      <c r="H106" s="38"/>
      <c r="I106" s="143"/>
      <c r="J106" s="38"/>
      <c r="K106" s="38"/>
      <c r="L106" s="42"/>
      <c r="M106" s="230"/>
      <c r="N106" s="78"/>
      <c r="O106" s="78"/>
      <c r="P106" s="78"/>
      <c r="Q106" s="78"/>
      <c r="R106" s="78"/>
      <c r="S106" s="78"/>
      <c r="T106" s="79"/>
      <c r="AT106" s="16" t="s">
        <v>157</v>
      </c>
      <c r="AU106" s="16" t="s">
        <v>77</v>
      </c>
    </row>
    <row r="107" s="12" customFormat="1">
      <c r="B107" s="232"/>
      <c r="C107" s="233"/>
      <c r="D107" s="228" t="s">
        <v>159</v>
      </c>
      <c r="E107" s="234" t="s">
        <v>1</v>
      </c>
      <c r="F107" s="235" t="s">
        <v>1430</v>
      </c>
      <c r="G107" s="233"/>
      <c r="H107" s="236">
        <v>74.566000000000002</v>
      </c>
      <c r="I107" s="237"/>
      <c r="J107" s="233"/>
      <c r="K107" s="233"/>
      <c r="L107" s="238"/>
      <c r="M107" s="243"/>
      <c r="N107" s="244"/>
      <c r="O107" s="244"/>
      <c r="P107" s="244"/>
      <c r="Q107" s="244"/>
      <c r="R107" s="244"/>
      <c r="S107" s="244"/>
      <c r="T107" s="245"/>
      <c r="AT107" s="242" t="s">
        <v>159</v>
      </c>
      <c r="AU107" s="242" t="s">
        <v>77</v>
      </c>
      <c r="AV107" s="12" t="s">
        <v>77</v>
      </c>
      <c r="AW107" s="12" t="s">
        <v>32</v>
      </c>
      <c r="AX107" s="12" t="s">
        <v>75</v>
      </c>
      <c r="AY107" s="242" t="s">
        <v>147</v>
      </c>
    </row>
    <row r="108" s="1" customFormat="1" ht="16.5" customHeight="1">
      <c r="B108" s="37"/>
      <c r="C108" s="216" t="s">
        <v>97</v>
      </c>
      <c r="D108" s="216" t="s">
        <v>150</v>
      </c>
      <c r="E108" s="217" t="s">
        <v>1072</v>
      </c>
      <c r="F108" s="218" t="s">
        <v>1073</v>
      </c>
      <c r="G108" s="219" t="s">
        <v>225</v>
      </c>
      <c r="H108" s="220">
        <v>37.283000000000001</v>
      </c>
      <c r="I108" s="221"/>
      <c r="J108" s="222">
        <f>ROUND(I108*H108,2)</f>
        <v>0</v>
      </c>
      <c r="K108" s="218" t="s">
        <v>212</v>
      </c>
      <c r="L108" s="42"/>
      <c r="M108" s="223" t="s">
        <v>1</v>
      </c>
      <c r="N108" s="224" t="s">
        <v>40</v>
      </c>
      <c r="O108" s="78"/>
      <c r="P108" s="225">
        <f>O108*H108</f>
        <v>0</v>
      </c>
      <c r="Q108" s="225">
        <v>0</v>
      </c>
      <c r="R108" s="225">
        <f>Q108*H108</f>
        <v>0</v>
      </c>
      <c r="S108" s="225">
        <v>0</v>
      </c>
      <c r="T108" s="226">
        <f>S108*H108</f>
        <v>0</v>
      </c>
      <c r="AR108" s="16" t="s">
        <v>181</v>
      </c>
      <c r="AT108" s="16" t="s">
        <v>150</v>
      </c>
      <c r="AU108" s="16" t="s">
        <v>77</v>
      </c>
      <c r="AY108" s="16" t="s">
        <v>147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6" t="s">
        <v>75</v>
      </c>
      <c r="BK108" s="227">
        <f>ROUND(I108*H108,2)</f>
        <v>0</v>
      </c>
      <c r="BL108" s="16" t="s">
        <v>181</v>
      </c>
      <c r="BM108" s="16" t="s">
        <v>1431</v>
      </c>
    </row>
    <row r="109" s="1" customFormat="1">
      <c r="B109" s="37"/>
      <c r="C109" s="38"/>
      <c r="D109" s="228" t="s">
        <v>156</v>
      </c>
      <c r="E109" s="38"/>
      <c r="F109" s="229" t="s">
        <v>1075</v>
      </c>
      <c r="G109" s="38"/>
      <c r="H109" s="38"/>
      <c r="I109" s="143"/>
      <c r="J109" s="38"/>
      <c r="K109" s="38"/>
      <c r="L109" s="42"/>
      <c r="M109" s="230"/>
      <c r="N109" s="78"/>
      <c r="O109" s="78"/>
      <c r="P109" s="78"/>
      <c r="Q109" s="78"/>
      <c r="R109" s="78"/>
      <c r="S109" s="78"/>
      <c r="T109" s="79"/>
      <c r="AT109" s="16" t="s">
        <v>156</v>
      </c>
      <c r="AU109" s="16" t="s">
        <v>77</v>
      </c>
    </row>
    <row r="110" s="12" customFormat="1">
      <c r="B110" s="232"/>
      <c r="C110" s="233"/>
      <c r="D110" s="228" t="s">
        <v>159</v>
      </c>
      <c r="E110" s="234" t="s">
        <v>1</v>
      </c>
      <c r="F110" s="235" t="s">
        <v>1432</v>
      </c>
      <c r="G110" s="233"/>
      <c r="H110" s="236">
        <v>37.283000000000001</v>
      </c>
      <c r="I110" s="237"/>
      <c r="J110" s="233"/>
      <c r="K110" s="233"/>
      <c r="L110" s="238"/>
      <c r="M110" s="243"/>
      <c r="N110" s="244"/>
      <c r="O110" s="244"/>
      <c r="P110" s="244"/>
      <c r="Q110" s="244"/>
      <c r="R110" s="244"/>
      <c r="S110" s="244"/>
      <c r="T110" s="245"/>
      <c r="AT110" s="242" t="s">
        <v>159</v>
      </c>
      <c r="AU110" s="242" t="s">
        <v>77</v>
      </c>
      <c r="AV110" s="12" t="s">
        <v>77</v>
      </c>
      <c r="AW110" s="12" t="s">
        <v>32</v>
      </c>
      <c r="AX110" s="12" t="s">
        <v>75</v>
      </c>
      <c r="AY110" s="242" t="s">
        <v>147</v>
      </c>
    </row>
    <row r="111" s="1" customFormat="1" ht="16.5" customHeight="1">
      <c r="B111" s="37"/>
      <c r="C111" s="216" t="s">
        <v>181</v>
      </c>
      <c r="D111" s="216" t="s">
        <v>150</v>
      </c>
      <c r="E111" s="217" t="s">
        <v>1433</v>
      </c>
      <c r="F111" s="218" t="s">
        <v>1434</v>
      </c>
      <c r="G111" s="219" t="s">
        <v>180</v>
      </c>
      <c r="H111" s="220">
        <v>130.40000000000001</v>
      </c>
      <c r="I111" s="221"/>
      <c r="J111" s="222">
        <f>ROUND(I111*H111,2)</f>
        <v>0</v>
      </c>
      <c r="K111" s="218" t="s">
        <v>212</v>
      </c>
      <c r="L111" s="42"/>
      <c r="M111" s="223" t="s">
        <v>1</v>
      </c>
      <c r="N111" s="224" t="s">
        <v>40</v>
      </c>
      <c r="O111" s="78"/>
      <c r="P111" s="225">
        <f>O111*H111</f>
        <v>0</v>
      </c>
      <c r="Q111" s="225">
        <v>0.00059000000000000003</v>
      </c>
      <c r="R111" s="225">
        <f>Q111*H111</f>
        <v>0.076936000000000004</v>
      </c>
      <c r="S111" s="225">
        <v>0</v>
      </c>
      <c r="T111" s="226">
        <f>S111*H111</f>
        <v>0</v>
      </c>
      <c r="AR111" s="16" t="s">
        <v>181</v>
      </c>
      <c r="AT111" s="16" t="s">
        <v>150</v>
      </c>
      <c r="AU111" s="16" t="s">
        <v>77</v>
      </c>
      <c r="AY111" s="16" t="s">
        <v>147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6" t="s">
        <v>75</v>
      </c>
      <c r="BK111" s="227">
        <f>ROUND(I111*H111,2)</f>
        <v>0</v>
      </c>
      <c r="BL111" s="16" t="s">
        <v>181</v>
      </c>
      <c r="BM111" s="16" t="s">
        <v>1435</v>
      </c>
    </row>
    <row r="112" s="1" customFormat="1">
      <c r="B112" s="37"/>
      <c r="C112" s="38"/>
      <c r="D112" s="228" t="s">
        <v>156</v>
      </c>
      <c r="E112" s="38"/>
      <c r="F112" s="229" t="s">
        <v>1436</v>
      </c>
      <c r="G112" s="38"/>
      <c r="H112" s="38"/>
      <c r="I112" s="143"/>
      <c r="J112" s="38"/>
      <c r="K112" s="38"/>
      <c r="L112" s="42"/>
      <c r="M112" s="230"/>
      <c r="N112" s="78"/>
      <c r="O112" s="78"/>
      <c r="P112" s="78"/>
      <c r="Q112" s="78"/>
      <c r="R112" s="78"/>
      <c r="S112" s="78"/>
      <c r="T112" s="79"/>
      <c r="AT112" s="16" t="s">
        <v>156</v>
      </c>
      <c r="AU112" s="16" t="s">
        <v>77</v>
      </c>
    </row>
    <row r="113" s="1" customFormat="1">
      <c r="B113" s="37"/>
      <c r="C113" s="38"/>
      <c r="D113" s="228" t="s">
        <v>157</v>
      </c>
      <c r="E113" s="38"/>
      <c r="F113" s="231" t="s">
        <v>1427</v>
      </c>
      <c r="G113" s="38"/>
      <c r="H113" s="38"/>
      <c r="I113" s="143"/>
      <c r="J113" s="38"/>
      <c r="K113" s="38"/>
      <c r="L113" s="42"/>
      <c r="M113" s="230"/>
      <c r="N113" s="78"/>
      <c r="O113" s="78"/>
      <c r="P113" s="78"/>
      <c r="Q113" s="78"/>
      <c r="R113" s="78"/>
      <c r="S113" s="78"/>
      <c r="T113" s="79"/>
      <c r="AT113" s="16" t="s">
        <v>157</v>
      </c>
      <c r="AU113" s="16" t="s">
        <v>77</v>
      </c>
    </row>
    <row r="114" s="12" customFormat="1">
      <c r="B114" s="232"/>
      <c r="C114" s="233"/>
      <c r="D114" s="228" t="s">
        <v>159</v>
      </c>
      <c r="E114" s="234" t="s">
        <v>1</v>
      </c>
      <c r="F114" s="235" t="s">
        <v>1437</v>
      </c>
      <c r="G114" s="233"/>
      <c r="H114" s="236">
        <v>130.40000000000001</v>
      </c>
      <c r="I114" s="237"/>
      <c r="J114" s="233"/>
      <c r="K114" s="233"/>
      <c r="L114" s="238"/>
      <c r="M114" s="243"/>
      <c r="N114" s="244"/>
      <c r="O114" s="244"/>
      <c r="P114" s="244"/>
      <c r="Q114" s="244"/>
      <c r="R114" s="244"/>
      <c r="S114" s="244"/>
      <c r="T114" s="245"/>
      <c r="AT114" s="242" t="s">
        <v>159</v>
      </c>
      <c r="AU114" s="242" t="s">
        <v>77</v>
      </c>
      <c r="AV114" s="12" t="s">
        <v>77</v>
      </c>
      <c r="AW114" s="12" t="s">
        <v>32</v>
      </c>
      <c r="AX114" s="12" t="s">
        <v>75</v>
      </c>
      <c r="AY114" s="242" t="s">
        <v>147</v>
      </c>
    </row>
    <row r="115" s="1" customFormat="1" ht="16.5" customHeight="1">
      <c r="B115" s="37"/>
      <c r="C115" s="216" t="s">
        <v>196</v>
      </c>
      <c r="D115" s="216" t="s">
        <v>150</v>
      </c>
      <c r="E115" s="217" t="s">
        <v>1438</v>
      </c>
      <c r="F115" s="218" t="s">
        <v>1439</v>
      </c>
      <c r="G115" s="219" t="s">
        <v>180</v>
      </c>
      <c r="H115" s="220">
        <v>130.40000000000001</v>
      </c>
      <c r="I115" s="221"/>
      <c r="J115" s="222">
        <f>ROUND(I115*H115,2)</f>
        <v>0</v>
      </c>
      <c r="K115" s="218" t="s">
        <v>212</v>
      </c>
      <c r="L115" s="42"/>
      <c r="M115" s="223" t="s">
        <v>1</v>
      </c>
      <c r="N115" s="224" t="s">
        <v>40</v>
      </c>
      <c r="O115" s="78"/>
      <c r="P115" s="225">
        <f>O115*H115</f>
        <v>0</v>
      </c>
      <c r="Q115" s="225">
        <v>0</v>
      </c>
      <c r="R115" s="225">
        <f>Q115*H115</f>
        <v>0</v>
      </c>
      <c r="S115" s="225">
        <v>0</v>
      </c>
      <c r="T115" s="226">
        <f>S115*H115</f>
        <v>0</v>
      </c>
      <c r="AR115" s="16" t="s">
        <v>181</v>
      </c>
      <c r="AT115" s="16" t="s">
        <v>150</v>
      </c>
      <c r="AU115" s="16" t="s">
        <v>77</v>
      </c>
      <c r="AY115" s="16" t="s">
        <v>147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16" t="s">
        <v>75</v>
      </c>
      <c r="BK115" s="227">
        <f>ROUND(I115*H115,2)</f>
        <v>0</v>
      </c>
      <c r="BL115" s="16" t="s">
        <v>181</v>
      </c>
      <c r="BM115" s="16" t="s">
        <v>1440</v>
      </c>
    </row>
    <row r="116" s="1" customFormat="1">
      <c r="B116" s="37"/>
      <c r="C116" s="38"/>
      <c r="D116" s="228" t="s">
        <v>156</v>
      </c>
      <c r="E116" s="38"/>
      <c r="F116" s="229" t="s">
        <v>1441</v>
      </c>
      <c r="G116" s="38"/>
      <c r="H116" s="38"/>
      <c r="I116" s="143"/>
      <c r="J116" s="38"/>
      <c r="K116" s="38"/>
      <c r="L116" s="42"/>
      <c r="M116" s="230"/>
      <c r="N116" s="78"/>
      <c r="O116" s="78"/>
      <c r="P116" s="78"/>
      <c r="Q116" s="78"/>
      <c r="R116" s="78"/>
      <c r="S116" s="78"/>
      <c r="T116" s="79"/>
      <c r="AT116" s="16" t="s">
        <v>156</v>
      </c>
      <c r="AU116" s="16" t="s">
        <v>77</v>
      </c>
    </row>
    <row r="117" s="1" customFormat="1" ht="16.5" customHeight="1">
      <c r="B117" s="37"/>
      <c r="C117" s="216" t="s">
        <v>202</v>
      </c>
      <c r="D117" s="216" t="s">
        <v>150</v>
      </c>
      <c r="E117" s="217" t="s">
        <v>1442</v>
      </c>
      <c r="F117" s="218" t="s">
        <v>1443</v>
      </c>
      <c r="G117" s="219" t="s">
        <v>225</v>
      </c>
      <c r="H117" s="220">
        <v>41.011000000000003</v>
      </c>
      <c r="I117" s="221"/>
      <c r="J117" s="222">
        <f>ROUND(I117*H117,2)</f>
        <v>0</v>
      </c>
      <c r="K117" s="218" t="s">
        <v>212</v>
      </c>
      <c r="L117" s="42"/>
      <c r="M117" s="223" t="s">
        <v>1</v>
      </c>
      <c r="N117" s="224" t="s">
        <v>40</v>
      </c>
      <c r="O117" s="78"/>
      <c r="P117" s="225">
        <f>O117*H117</f>
        <v>0</v>
      </c>
      <c r="Q117" s="225">
        <v>0</v>
      </c>
      <c r="R117" s="225">
        <f>Q117*H117</f>
        <v>0</v>
      </c>
      <c r="S117" s="225">
        <v>0</v>
      </c>
      <c r="T117" s="226">
        <f>S117*H117</f>
        <v>0</v>
      </c>
      <c r="AR117" s="16" t="s">
        <v>181</v>
      </c>
      <c r="AT117" s="16" t="s">
        <v>150</v>
      </c>
      <c r="AU117" s="16" t="s">
        <v>77</v>
      </c>
      <c r="AY117" s="16" t="s">
        <v>147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6" t="s">
        <v>75</v>
      </c>
      <c r="BK117" s="227">
        <f>ROUND(I117*H117,2)</f>
        <v>0</v>
      </c>
      <c r="BL117" s="16" t="s">
        <v>181</v>
      </c>
      <c r="BM117" s="16" t="s">
        <v>1444</v>
      </c>
    </row>
    <row r="118" s="1" customFormat="1">
      <c r="B118" s="37"/>
      <c r="C118" s="38"/>
      <c r="D118" s="228" t="s">
        <v>156</v>
      </c>
      <c r="E118" s="38"/>
      <c r="F118" s="229" t="s">
        <v>1445</v>
      </c>
      <c r="G118" s="38"/>
      <c r="H118" s="38"/>
      <c r="I118" s="143"/>
      <c r="J118" s="38"/>
      <c r="K118" s="38"/>
      <c r="L118" s="42"/>
      <c r="M118" s="230"/>
      <c r="N118" s="78"/>
      <c r="O118" s="78"/>
      <c r="P118" s="78"/>
      <c r="Q118" s="78"/>
      <c r="R118" s="78"/>
      <c r="S118" s="78"/>
      <c r="T118" s="79"/>
      <c r="AT118" s="16" t="s">
        <v>156</v>
      </c>
      <c r="AU118" s="16" t="s">
        <v>77</v>
      </c>
    </row>
    <row r="119" s="12" customFormat="1">
      <c r="B119" s="232"/>
      <c r="C119" s="233"/>
      <c r="D119" s="228" t="s">
        <v>159</v>
      </c>
      <c r="E119" s="234" t="s">
        <v>1</v>
      </c>
      <c r="F119" s="235" t="s">
        <v>1446</v>
      </c>
      <c r="G119" s="233"/>
      <c r="H119" s="236">
        <v>41.011000000000003</v>
      </c>
      <c r="I119" s="237"/>
      <c r="J119" s="233"/>
      <c r="K119" s="233"/>
      <c r="L119" s="238"/>
      <c r="M119" s="243"/>
      <c r="N119" s="244"/>
      <c r="O119" s="244"/>
      <c r="P119" s="244"/>
      <c r="Q119" s="244"/>
      <c r="R119" s="244"/>
      <c r="S119" s="244"/>
      <c r="T119" s="245"/>
      <c r="AT119" s="242" t="s">
        <v>159</v>
      </c>
      <c r="AU119" s="242" t="s">
        <v>77</v>
      </c>
      <c r="AV119" s="12" t="s">
        <v>77</v>
      </c>
      <c r="AW119" s="12" t="s">
        <v>32</v>
      </c>
      <c r="AX119" s="12" t="s">
        <v>75</v>
      </c>
      <c r="AY119" s="242" t="s">
        <v>147</v>
      </c>
    </row>
    <row r="120" s="1" customFormat="1" ht="16.5" customHeight="1">
      <c r="B120" s="37"/>
      <c r="C120" s="216" t="s">
        <v>208</v>
      </c>
      <c r="D120" s="216" t="s">
        <v>150</v>
      </c>
      <c r="E120" s="217" t="s">
        <v>285</v>
      </c>
      <c r="F120" s="218" t="s">
        <v>286</v>
      </c>
      <c r="G120" s="219" t="s">
        <v>225</v>
      </c>
      <c r="H120" s="220">
        <v>24.449999999999999</v>
      </c>
      <c r="I120" s="221"/>
      <c r="J120" s="222">
        <f>ROUND(I120*H120,2)</f>
        <v>0</v>
      </c>
      <c r="K120" s="218" t="s">
        <v>212</v>
      </c>
      <c r="L120" s="42"/>
      <c r="M120" s="223" t="s">
        <v>1</v>
      </c>
      <c r="N120" s="224" t="s">
        <v>40</v>
      </c>
      <c r="O120" s="78"/>
      <c r="P120" s="225">
        <f>O120*H120</f>
        <v>0</v>
      </c>
      <c r="Q120" s="225">
        <v>0</v>
      </c>
      <c r="R120" s="225">
        <f>Q120*H120</f>
        <v>0</v>
      </c>
      <c r="S120" s="225">
        <v>0</v>
      </c>
      <c r="T120" s="226">
        <f>S120*H120</f>
        <v>0</v>
      </c>
      <c r="AR120" s="16" t="s">
        <v>181</v>
      </c>
      <c r="AT120" s="16" t="s">
        <v>150</v>
      </c>
      <c r="AU120" s="16" t="s">
        <v>77</v>
      </c>
      <c r="AY120" s="16" t="s">
        <v>147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6" t="s">
        <v>75</v>
      </c>
      <c r="BK120" s="227">
        <f>ROUND(I120*H120,2)</f>
        <v>0</v>
      </c>
      <c r="BL120" s="16" t="s">
        <v>181</v>
      </c>
      <c r="BM120" s="16" t="s">
        <v>1447</v>
      </c>
    </row>
    <row r="121" s="1" customFormat="1">
      <c r="B121" s="37"/>
      <c r="C121" s="38"/>
      <c r="D121" s="228" t="s">
        <v>156</v>
      </c>
      <c r="E121" s="38"/>
      <c r="F121" s="229" t="s">
        <v>288</v>
      </c>
      <c r="G121" s="38"/>
      <c r="H121" s="38"/>
      <c r="I121" s="143"/>
      <c r="J121" s="38"/>
      <c r="K121" s="38"/>
      <c r="L121" s="42"/>
      <c r="M121" s="230"/>
      <c r="N121" s="78"/>
      <c r="O121" s="78"/>
      <c r="P121" s="78"/>
      <c r="Q121" s="78"/>
      <c r="R121" s="78"/>
      <c r="S121" s="78"/>
      <c r="T121" s="79"/>
      <c r="AT121" s="16" t="s">
        <v>156</v>
      </c>
      <c r="AU121" s="16" t="s">
        <v>77</v>
      </c>
    </row>
    <row r="122" s="13" customFormat="1">
      <c r="B122" s="246"/>
      <c r="C122" s="247"/>
      <c r="D122" s="228" t="s">
        <v>159</v>
      </c>
      <c r="E122" s="248" t="s">
        <v>1</v>
      </c>
      <c r="F122" s="249" t="s">
        <v>289</v>
      </c>
      <c r="G122" s="247"/>
      <c r="H122" s="248" t="s">
        <v>1</v>
      </c>
      <c r="I122" s="250"/>
      <c r="J122" s="247"/>
      <c r="K122" s="247"/>
      <c r="L122" s="251"/>
      <c r="M122" s="252"/>
      <c r="N122" s="253"/>
      <c r="O122" s="253"/>
      <c r="P122" s="253"/>
      <c r="Q122" s="253"/>
      <c r="R122" s="253"/>
      <c r="S122" s="253"/>
      <c r="T122" s="254"/>
      <c r="AT122" s="255" t="s">
        <v>159</v>
      </c>
      <c r="AU122" s="255" t="s">
        <v>77</v>
      </c>
      <c r="AV122" s="13" t="s">
        <v>75</v>
      </c>
      <c r="AW122" s="13" t="s">
        <v>32</v>
      </c>
      <c r="AX122" s="13" t="s">
        <v>69</v>
      </c>
      <c r="AY122" s="255" t="s">
        <v>147</v>
      </c>
    </row>
    <row r="123" s="12" customFormat="1">
      <c r="B123" s="232"/>
      <c r="C123" s="233"/>
      <c r="D123" s="228" t="s">
        <v>159</v>
      </c>
      <c r="E123" s="234" t="s">
        <v>1</v>
      </c>
      <c r="F123" s="235" t="s">
        <v>1448</v>
      </c>
      <c r="G123" s="233"/>
      <c r="H123" s="236">
        <v>12.225</v>
      </c>
      <c r="I123" s="237"/>
      <c r="J123" s="233"/>
      <c r="K123" s="233"/>
      <c r="L123" s="238"/>
      <c r="M123" s="243"/>
      <c r="N123" s="244"/>
      <c r="O123" s="244"/>
      <c r="P123" s="244"/>
      <c r="Q123" s="244"/>
      <c r="R123" s="244"/>
      <c r="S123" s="244"/>
      <c r="T123" s="245"/>
      <c r="AT123" s="242" t="s">
        <v>159</v>
      </c>
      <c r="AU123" s="242" t="s">
        <v>77</v>
      </c>
      <c r="AV123" s="12" t="s">
        <v>77</v>
      </c>
      <c r="AW123" s="12" t="s">
        <v>32</v>
      </c>
      <c r="AX123" s="12" t="s">
        <v>69</v>
      </c>
      <c r="AY123" s="242" t="s">
        <v>147</v>
      </c>
    </row>
    <row r="124" s="13" customFormat="1">
      <c r="B124" s="246"/>
      <c r="C124" s="247"/>
      <c r="D124" s="228" t="s">
        <v>159</v>
      </c>
      <c r="E124" s="248" t="s">
        <v>1</v>
      </c>
      <c r="F124" s="249" t="s">
        <v>291</v>
      </c>
      <c r="G124" s="247"/>
      <c r="H124" s="248" t="s">
        <v>1</v>
      </c>
      <c r="I124" s="250"/>
      <c r="J124" s="247"/>
      <c r="K124" s="247"/>
      <c r="L124" s="251"/>
      <c r="M124" s="252"/>
      <c r="N124" s="253"/>
      <c r="O124" s="253"/>
      <c r="P124" s="253"/>
      <c r="Q124" s="253"/>
      <c r="R124" s="253"/>
      <c r="S124" s="253"/>
      <c r="T124" s="254"/>
      <c r="AT124" s="255" t="s">
        <v>159</v>
      </c>
      <c r="AU124" s="255" t="s">
        <v>77</v>
      </c>
      <c r="AV124" s="13" t="s">
        <v>75</v>
      </c>
      <c r="AW124" s="13" t="s">
        <v>32</v>
      </c>
      <c r="AX124" s="13" t="s">
        <v>69</v>
      </c>
      <c r="AY124" s="255" t="s">
        <v>147</v>
      </c>
    </row>
    <row r="125" s="12" customFormat="1">
      <c r="B125" s="232"/>
      <c r="C125" s="233"/>
      <c r="D125" s="228" t="s">
        <v>159</v>
      </c>
      <c r="E125" s="234" t="s">
        <v>1</v>
      </c>
      <c r="F125" s="235" t="s">
        <v>1449</v>
      </c>
      <c r="G125" s="233"/>
      <c r="H125" s="236">
        <v>12.225</v>
      </c>
      <c r="I125" s="237"/>
      <c r="J125" s="233"/>
      <c r="K125" s="233"/>
      <c r="L125" s="238"/>
      <c r="M125" s="243"/>
      <c r="N125" s="244"/>
      <c r="O125" s="244"/>
      <c r="P125" s="244"/>
      <c r="Q125" s="244"/>
      <c r="R125" s="244"/>
      <c r="S125" s="244"/>
      <c r="T125" s="245"/>
      <c r="AT125" s="242" t="s">
        <v>159</v>
      </c>
      <c r="AU125" s="242" t="s">
        <v>77</v>
      </c>
      <c r="AV125" s="12" t="s">
        <v>77</v>
      </c>
      <c r="AW125" s="12" t="s">
        <v>32</v>
      </c>
      <c r="AX125" s="12" t="s">
        <v>69</v>
      </c>
      <c r="AY125" s="242" t="s">
        <v>147</v>
      </c>
    </row>
    <row r="126" s="14" customFormat="1">
      <c r="B126" s="256"/>
      <c r="C126" s="257"/>
      <c r="D126" s="228" t="s">
        <v>159</v>
      </c>
      <c r="E126" s="258" t="s">
        <v>1</v>
      </c>
      <c r="F126" s="259" t="s">
        <v>266</v>
      </c>
      <c r="G126" s="257"/>
      <c r="H126" s="260">
        <v>24.449999999999999</v>
      </c>
      <c r="I126" s="261"/>
      <c r="J126" s="257"/>
      <c r="K126" s="257"/>
      <c r="L126" s="262"/>
      <c r="M126" s="263"/>
      <c r="N126" s="264"/>
      <c r="O126" s="264"/>
      <c r="P126" s="264"/>
      <c r="Q126" s="264"/>
      <c r="R126" s="264"/>
      <c r="S126" s="264"/>
      <c r="T126" s="265"/>
      <c r="AT126" s="266" t="s">
        <v>159</v>
      </c>
      <c r="AU126" s="266" t="s">
        <v>77</v>
      </c>
      <c r="AV126" s="14" t="s">
        <v>181</v>
      </c>
      <c r="AW126" s="14" t="s">
        <v>32</v>
      </c>
      <c r="AX126" s="14" t="s">
        <v>75</v>
      </c>
      <c r="AY126" s="266" t="s">
        <v>147</v>
      </c>
    </row>
    <row r="127" s="1" customFormat="1" ht="16.5" customHeight="1">
      <c r="B127" s="37"/>
      <c r="C127" s="216" t="s">
        <v>216</v>
      </c>
      <c r="D127" s="216" t="s">
        <v>150</v>
      </c>
      <c r="E127" s="217" t="s">
        <v>294</v>
      </c>
      <c r="F127" s="218" t="s">
        <v>295</v>
      </c>
      <c r="G127" s="219" t="s">
        <v>225</v>
      </c>
      <c r="H127" s="220">
        <v>121.08499999999999</v>
      </c>
      <c r="I127" s="221"/>
      <c r="J127" s="222">
        <f>ROUND(I127*H127,2)</f>
        <v>0</v>
      </c>
      <c r="K127" s="218" t="s">
        <v>1</v>
      </c>
      <c r="L127" s="42"/>
      <c r="M127" s="223" t="s">
        <v>1</v>
      </c>
      <c r="N127" s="224" t="s">
        <v>40</v>
      </c>
      <c r="O127" s="78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AR127" s="16" t="s">
        <v>181</v>
      </c>
      <c r="AT127" s="16" t="s">
        <v>150</v>
      </c>
      <c r="AU127" s="16" t="s">
        <v>77</v>
      </c>
      <c r="AY127" s="16" t="s">
        <v>147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6" t="s">
        <v>75</v>
      </c>
      <c r="BK127" s="227">
        <f>ROUND(I127*H127,2)</f>
        <v>0</v>
      </c>
      <c r="BL127" s="16" t="s">
        <v>181</v>
      </c>
      <c r="BM127" s="16" t="s">
        <v>1450</v>
      </c>
    </row>
    <row r="128" s="1" customFormat="1">
      <c r="B128" s="37"/>
      <c r="C128" s="38"/>
      <c r="D128" s="228" t="s">
        <v>156</v>
      </c>
      <c r="E128" s="38"/>
      <c r="F128" s="229" t="s">
        <v>288</v>
      </c>
      <c r="G128" s="38"/>
      <c r="H128" s="38"/>
      <c r="I128" s="143"/>
      <c r="J128" s="38"/>
      <c r="K128" s="38"/>
      <c r="L128" s="42"/>
      <c r="M128" s="230"/>
      <c r="N128" s="78"/>
      <c r="O128" s="78"/>
      <c r="P128" s="78"/>
      <c r="Q128" s="78"/>
      <c r="R128" s="78"/>
      <c r="S128" s="78"/>
      <c r="T128" s="79"/>
      <c r="AT128" s="16" t="s">
        <v>156</v>
      </c>
      <c r="AU128" s="16" t="s">
        <v>77</v>
      </c>
    </row>
    <row r="129" s="13" customFormat="1">
      <c r="B129" s="246"/>
      <c r="C129" s="247"/>
      <c r="D129" s="228" t="s">
        <v>159</v>
      </c>
      <c r="E129" s="248" t="s">
        <v>1</v>
      </c>
      <c r="F129" s="249" t="s">
        <v>289</v>
      </c>
      <c r="G129" s="247"/>
      <c r="H129" s="248" t="s">
        <v>1</v>
      </c>
      <c r="I129" s="250"/>
      <c r="J129" s="247"/>
      <c r="K129" s="247"/>
      <c r="L129" s="251"/>
      <c r="M129" s="252"/>
      <c r="N129" s="253"/>
      <c r="O129" s="253"/>
      <c r="P129" s="253"/>
      <c r="Q129" s="253"/>
      <c r="R129" s="253"/>
      <c r="S129" s="253"/>
      <c r="T129" s="254"/>
      <c r="AT129" s="255" t="s">
        <v>159</v>
      </c>
      <c r="AU129" s="255" t="s">
        <v>77</v>
      </c>
      <c r="AV129" s="13" t="s">
        <v>75</v>
      </c>
      <c r="AW129" s="13" t="s">
        <v>32</v>
      </c>
      <c r="AX129" s="13" t="s">
        <v>69</v>
      </c>
      <c r="AY129" s="255" t="s">
        <v>147</v>
      </c>
    </row>
    <row r="130" s="12" customFormat="1">
      <c r="B130" s="232"/>
      <c r="C130" s="233"/>
      <c r="D130" s="228" t="s">
        <v>159</v>
      </c>
      <c r="E130" s="234" t="s">
        <v>1</v>
      </c>
      <c r="F130" s="235" t="s">
        <v>1451</v>
      </c>
      <c r="G130" s="233"/>
      <c r="H130" s="236">
        <v>74.566000000000002</v>
      </c>
      <c r="I130" s="237"/>
      <c r="J130" s="233"/>
      <c r="K130" s="233"/>
      <c r="L130" s="238"/>
      <c r="M130" s="243"/>
      <c r="N130" s="244"/>
      <c r="O130" s="244"/>
      <c r="P130" s="244"/>
      <c r="Q130" s="244"/>
      <c r="R130" s="244"/>
      <c r="S130" s="244"/>
      <c r="T130" s="245"/>
      <c r="AT130" s="242" t="s">
        <v>159</v>
      </c>
      <c r="AU130" s="242" t="s">
        <v>77</v>
      </c>
      <c r="AV130" s="12" t="s">
        <v>77</v>
      </c>
      <c r="AW130" s="12" t="s">
        <v>32</v>
      </c>
      <c r="AX130" s="12" t="s">
        <v>69</v>
      </c>
      <c r="AY130" s="242" t="s">
        <v>147</v>
      </c>
    </row>
    <row r="131" s="13" customFormat="1">
      <c r="B131" s="246"/>
      <c r="C131" s="247"/>
      <c r="D131" s="228" t="s">
        <v>159</v>
      </c>
      <c r="E131" s="248" t="s">
        <v>1</v>
      </c>
      <c r="F131" s="249" t="s">
        <v>1155</v>
      </c>
      <c r="G131" s="247"/>
      <c r="H131" s="248" t="s">
        <v>1</v>
      </c>
      <c r="I131" s="250"/>
      <c r="J131" s="247"/>
      <c r="K131" s="247"/>
      <c r="L131" s="251"/>
      <c r="M131" s="252"/>
      <c r="N131" s="253"/>
      <c r="O131" s="253"/>
      <c r="P131" s="253"/>
      <c r="Q131" s="253"/>
      <c r="R131" s="253"/>
      <c r="S131" s="253"/>
      <c r="T131" s="254"/>
      <c r="AT131" s="255" t="s">
        <v>159</v>
      </c>
      <c r="AU131" s="255" t="s">
        <v>77</v>
      </c>
      <c r="AV131" s="13" t="s">
        <v>75</v>
      </c>
      <c r="AW131" s="13" t="s">
        <v>32</v>
      </c>
      <c r="AX131" s="13" t="s">
        <v>69</v>
      </c>
      <c r="AY131" s="255" t="s">
        <v>147</v>
      </c>
    </row>
    <row r="132" s="12" customFormat="1">
      <c r="B132" s="232"/>
      <c r="C132" s="233"/>
      <c r="D132" s="228" t="s">
        <v>159</v>
      </c>
      <c r="E132" s="234" t="s">
        <v>1</v>
      </c>
      <c r="F132" s="235" t="s">
        <v>1452</v>
      </c>
      <c r="G132" s="233"/>
      <c r="H132" s="236">
        <v>46.518999999999998</v>
      </c>
      <c r="I132" s="237"/>
      <c r="J132" s="233"/>
      <c r="K132" s="233"/>
      <c r="L132" s="238"/>
      <c r="M132" s="243"/>
      <c r="N132" s="244"/>
      <c r="O132" s="244"/>
      <c r="P132" s="244"/>
      <c r="Q132" s="244"/>
      <c r="R132" s="244"/>
      <c r="S132" s="244"/>
      <c r="T132" s="245"/>
      <c r="AT132" s="242" t="s">
        <v>159</v>
      </c>
      <c r="AU132" s="242" t="s">
        <v>77</v>
      </c>
      <c r="AV132" s="12" t="s">
        <v>77</v>
      </c>
      <c r="AW132" s="12" t="s">
        <v>32</v>
      </c>
      <c r="AX132" s="12" t="s">
        <v>69</v>
      </c>
      <c r="AY132" s="242" t="s">
        <v>147</v>
      </c>
    </row>
    <row r="133" s="14" customFormat="1">
      <c r="B133" s="256"/>
      <c r="C133" s="257"/>
      <c r="D133" s="228" t="s">
        <v>159</v>
      </c>
      <c r="E133" s="258" t="s">
        <v>1</v>
      </c>
      <c r="F133" s="259" t="s">
        <v>266</v>
      </c>
      <c r="G133" s="257"/>
      <c r="H133" s="260">
        <v>121.08500000000001</v>
      </c>
      <c r="I133" s="261"/>
      <c r="J133" s="257"/>
      <c r="K133" s="257"/>
      <c r="L133" s="262"/>
      <c r="M133" s="263"/>
      <c r="N133" s="264"/>
      <c r="O133" s="264"/>
      <c r="P133" s="264"/>
      <c r="Q133" s="264"/>
      <c r="R133" s="264"/>
      <c r="S133" s="264"/>
      <c r="T133" s="265"/>
      <c r="AT133" s="266" t="s">
        <v>159</v>
      </c>
      <c r="AU133" s="266" t="s">
        <v>77</v>
      </c>
      <c r="AV133" s="14" t="s">
        <v>181</v>
      </c>
      <c r="AW133" s="14" t="s">
        <v>32</v>
      </c>
      <c r="AX133" s="14" t="s">
        <v>75</v>
      </c>
      <c r="AY133" s="266" t="s">
        <v>147</v>
      </c>
    </row>
    <row r="134" s="1" customFormat="1" ht="16.5" customHeight="1">
      <c r="B134" s="37"/>
      <c r="C134" s="216" t="s">
        <v>222</v>
      </c>
      <c r="D134" s="216" t="s">
        <v>150</v>
      </c>
      <c r="E134" s="217" t="s">
        <v>301</v>
      </c>
      <c r="F134" s="218" t="s">
        <v>302</v>
      </c>
      <c r="G134" s="219" t="s">
        <v>225</v>
      </c>
      <c r="H134" s="220">
        <v>28.047000000000001</v>
      </c>
      <c r="I134" s="221"/>
      <c r="J134" s="222">
        <f>ROUND(I134*H134,2)</f>
        <v>0</v>
      </c>
      <c r="K134" s="218" t="s">
        <v>212</v>
      </c>
      <c r="L134" s="42"/>
      <c r="M134" s="223" t="s">
        <v>1</v>
      </c>
      <c r="N134" s="224" t="s">
        <v>40</v>
      </c>
      <c r="O134" s="78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AR134" s="16" t="s">
        <v>181</v>
      </c>
      <c r="AT134" s="16" t="s">
        <v>150</v>
      </c>
      <c r="AU134" s="16" t="s">
        <v>77</v>
      </c>
      <c r="AY134" s="16" t="s">
        <v>147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6" t="s">
        <v>75</v>
      </c>
      <c r="BK134" s="227">
        <f>ROUND(I134*H134,2)</f>
        <v>0</v>
      </c>
      <c r="BL134" s="16" t="s">
        <v>181</v>
      </c>
      <c r="BM134" s="16" t="s">
        <v>1453</v>
      </c>
    </row>
    <row r="135" s="1" customFormat="1">
      <c r="B135" s="37"/>
      <c r="C135" s="38"/>
      <c r="D135" s="228" t="s">
        <v>156</v>
      </c>
      <c r="E135" s="38"/>
      <c r="F135" s="229" t="s">
        <v>304</v>
      </c>
      <c r="G135" s="38"/>
      <c r="H135" s="38"/>
      <c r="I135" s="143"/>
      <c r="J135" s="38"/>
      <c r="K135" s="38"/>
      <c r="L135" s="42"/>
      <c r="M135" s="230"/>
      <c r="N135" s="78"/>
      <c r="O135" s="78"/>
      <c r="P135" s="78"/>
      <c r="Q135" s="78"/>
      <c r="R135" s="78"/>
      <c r="S135" s="78"/>
      <c r="T135" s="79"/>
      <c r="AT135" s="16" t="s">
        <v>156</v>
      </c>
      <c r="AU135" s="16" t="s">
        <v>77</v>
      </c>
    </row>
    <row r="136" s="1" customFormat="1" ht="16.5" customHeight="1">
      <c r="B136" s="37"/>
      <c r="C136" s="216" t="s">
        <v>229</v>
      </c>
      <c r="D136" s="216" t="s">
        <v>150</v>
      </c>
      <c r="E136" s="217" t="s">
        <v>305</v>
      </c>
      <c r="F136" s="218" t="s">
        <v>306</v>
      </c>
      <c r="G136" s="219" t="s">
        <v>225</v>
      </c>
      <c r="H136" s="220">
        <v>12.225</v>
      </c>
      <c r="I136" s="221"/>
      <c r="J136" s="222">
        <f>ROUND(I136*H136,2)</f>
        <v>0</v>
      </c>
      <c r="K136" s="218" t="s">
        <v>212</v>
      </c>
      <c r="L136" s="42"/>
      <c r="M136" s="223" t="s">
        <v>1</v>
      </c>
      <c r="N136" s="224" t="s">
        <v>40</v>
      </c>
      <c r="O136" s="78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AR136" s="16" t="s">
        <v>181</v>
      </c>
      <c r="AT136" s="16" t="s">
        <v>150</v>
      </c>
      <c r="AU136" s="16" t="s">
        <v>77</v>
      </c>
      <c r="AY136" s="16" t="s">
        <v>147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6" t="s">
        <v>75</v>
      </c>
      <c r="BK136" s="227">
        <f>ROUND(I136*H136,2)</f>
        <v>0</v>
      </c>
      <c r="BL136" s="16" t="s">
        <v>181</v>
      </c>
      <c r="BM136" s="16" t="s">
        <v>1454</v>
      </c>
    </row>
    <row r="137" s="1" customFormat="1">
      <c r="B137" s="37"/>
      <c r="C137" s="38"/>
      <c r="D137" s="228" t="s">
        <v>156</v>
      </c>
      <c r="E137" s="38"/>
      <c r="F137" s="229" t="s">
        <v>308</v>
      </c>
      <c r="G137" s="38"/>
      <c r="H137" s="38"/>
      <c r="I137" s="143"/>
      <c r="J137" s="38"/>
      <c r="K137" s="38"/>
      <c r="L137" s="42"/>
      <c r="M137" s="230"/>
      <c r="N137" s="78"/>
      <c r="O137" s="78"/>
      <c r="P137" s="78"/>
      <c r="Q137" s="78"/>
      <c r="R137" s="78"/>
      <c r="S137" s="78"/>
      <c r="T137" s="79"/>
      <c r="AT137" s="16" t="s">
        <v>156</v>
      </c>
      <c r="AU137" s="16" t="s">
        <v>77</v>
      </c>
    </row>
    <row r="138" s="13" customFormat="1">
      <c r="B138" s="246"/>
      <c r="C138" s="247"/>
      <c r="D138" s="228" t="s">
        <v>159</v>
      </c>
      <c r="E138" s="248" t="s">
        <v>1</v>
      </c>
      <c r="F138" s="249" t="s">
        <v>309</v>
      </c>
      <c r="G138" s="247"/>
      <c r="H138" s="248" t="s">
        <v>1</v>
      </c>
      <c r="I138" s="250"/>
      <c r="J138" s="247"/>
      <c r="K138" s="247"/>
      <c r="L138" s="251"/>
      <c r="M138" s="252"/>
      <c r="N138" s="253"/>
      <c r="O138" s="253"/>
      <c r="P138" s="253"/>
      <c r="Q138" s="253"/>
      <c r="R138" s="253"/>
      <c r="S138" s="253"/>
      <c r="T138" s="254"/>
      <c r="AT138" s="255" t="s">
        <v>159</v>
      </c>
      <c r="AU138" s="255" t="s">
        <v>77</v>
      </c>
      <c r="AV138" s="13" t="s">
        <v>75</v>
      </c>
      <c r="AW138" s="13" t="s">
        <v>32</v>
      </c>
      <c r="AX138" s="13" t="s">
        <v>69</v>
      </c>
      <c r="AY138" s="255" t="s">
        <v>147</v>
      </c>
    </row>
    <row r="139" s="12" customFormat="1">
      <c r="B139" s="232"/>
      <c r="C139" s="233"/>
      <c r="D139" s="228" t="s">
        <v>159</v>
      </c>
      <c r="E139" s="234" t="s">
        <v>1</v>
      </c>
      <c r="F139" s="235" t="s">
        <v>1449</v>
      </c>
      <c r="G139" s="233"/>
      <c r="H139" s="236">
        <v>12.225</v>
      </c>
      <c r="I139" s="237"/>
      <c r="J139" s="233"/>
      <c r="K139" s="233"/>
      <c r="L139" s="238"/>
      <c r="M139" s="243"/>
      <c r="N139" s="244"/>
      <c r="O139" s="244"/>
      <c r="P139" s="244"/>
      <c r="Q139" s="244"/>
      <c r="R139" s="244"/>
      <c r="S139" s="244"/>
      <c r="T139" s="245"/>
      <c r="AT139" s="242" t="s">
        <v>159</v>
      </c>
      <c r="AU139" s="242" t="s">
        <v>77</v>
      </c>
      <c r="AV139" s="12" t="s">
        <v>77</v>
      </c>
      <c r="AW139" s="12" t="s">
        <v>32</v>
      </c>
      <c r="AX139" s="12" t="s">
        <v>75</v>
      </c>
      <c r="AY139" s="242" t="s">
        <v>147</v>
      </c>
    </row>
    <row r="140" s="1" customFormat="1" ht="16.5" customHeight="1">
      <c r="B140" s="37"/>
      <c r="C140" s="216" t="s">
        <v>235</v>
      </c>
      <c r="D140" s="216" t="s">
        <v>150</v>
      </c>
      <c r="E140" s="217" t="s">
        <v>311</v>
      </c>
      <c r="F140" s="218" t="s">
        <v>312</v>
      </c>
      <c r="G140" s="219" t="s">
        <v>225</v>
      </c>
      <c r="H140" s="220">
        <v>46.518999999999998</v>
      </c>
      <c r="I140" s="221"/>
      <c r="J140" s="222">
        <f>ROUND(I140*H140,2)</f>
        <v>0</v>
      </c>
      <c r="K140" s="218" t="s">
        <v>1</v>
      </c>
      <c r="L140" s="42"/>
      <c r="M140" s="223" t="s">
        <v>1</v>
      </c>
      <c r="N140" s="224" t="s">
        <v>40</v>
      </c>
      <c r="O140" s="78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AR140" s="16" t="s">
        <v>181</v>
      </c>
      <c r="AT140" s="16" t="s">
        <v>150</v>
      </c>
      <c r="AU140" s="16" t="s">
        <v>77</v>
      </c>
      <c r="AY140" s="16" t="s">
        <v>147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6" t="s">
        <v>75</v>
      </c>
      <c r="BK140" s="227">
        <f>ROUND(I140*H140,2)</f>
        <v>0</v>
      </c>
      <c r="BL140" s="16" t="s">
        <v>181</v>
      </c>
      <c r="BM140" s="16" t="s">
        <v>1455</v>
      </c>
    </row>
    <row r="141" s="1" customFormat="1">
      <c r="B141" s="37"/>
      <c r="C141" s="38"/>
      <c r="D141" s="228" t="s">
        <v>156</v>
      </c>
      <c r="E141" s="38"/>
      <c r="F141" s="229" t="s">
        <v>308</v>
      </c>
      <c r="G141" s="38"/>
      <c r="H141" s="38"/>
      <c r="I141" s="143"/>
      <c r="J141" s="38"/>
      <c r="K141" s="38"/>
      <c r="L141" s="42"/>
      <c r="M141" s="230"/>
      <c r="N141" s="78"/>
      <c r="O141" s="78"/>
      <c r="P141" s="78"/>
      <c r="Q141" s="78"/>
      <c r="R141" s="78"/>
      <c r="S141" s="78"/>
      <c r="T141" s="79"/>
      <c r="AT141" s="16" t="s">
        <v>156</v>
      </c>
      <c r="AU141" s="16" t="s">
        <v>77</v>
      </c>
    </row>
    <row r="142" s="13" customFormat="1">
      <c r="B142" s="246"/>
      <c r="C142" s="247"/>
      <c r="D142" s="228" t="s">
        <v>159</v>
      </c>
      <c r="E142" s="248" t="s">
        <v>1</v>
      </c>
      <c r="F142" s="249" t="s">
        <v>314</v>
      </c>
      <c r="G142" s="247"/>
      <c r="H142" s="248" t="s">
        <v>1</v>
      </c>
      <c r="I142" s="250"/>
      <c r="J142" s="247"/>
      <c r="K142" s="247"/>
      <c r="L142" s="251"/>
      <c r="M142" s="252"/>
      <c r="N142" s="253"/>
      <c r="O142" s="253"/>
      <c r="P142" s="253"/>
      <c r="Q142" s="253"/>
      <c r="R142" s="253"/>
      <c r="S142" s="253"/>
      <c r="T142" s="254"/>
      <c r="AT142" s="255" t="s">
        <v>159</v>
      </c>
      <c r="AU142" s="255" t="s">
        <v>77</v>
      </c>
      <c r="AV142" s="13" t="s">
        <v>75</v>
      </c>
      <c r="AW142" s="13" t="s">
        <v>32</v>
      </c>
      <c r="AX142" s="13" t="s">
        <v>69</v>
      </c>
      <c r="AY142" s="255" t="s">
        <v>147</v>
      </c>
    </row>
    <row r="143" s="12" customFormat="1">
      <c r="B143" s="232"/>
      <c r="C143" s="233"/>
      <c r="D143" s="228" t="s">
        <v>159</v>
      </c>
      <c r="E143" s="234" t="s">
        <v>1</v>
      </c>
      <c r="F143" s="235" t="s">
        <v>1452</v>
      </c>
      <c r="G143" s="233"/>
      <c r="H143" s="236">
        <v>46.518999999999998</v>
      </c>
      <c r="I143" s="237"/>
      <c r="J143" s="233"/>
      <c r="K143" s="233"/>
      <c r="L143" s="238"/>
      <c r="M143" s="243"/>
      <c r="N143" s="244"/>
      <c r="O143" s="244"/>
      <c r="P143" s="244"/>
      <c r="Q143" s="244"/>
      <c r="R143" s="244"/>
      <c r="S143" s="244"/>
      <c r="T143" s="245"/>
      <c r="AT143" s="242" t="s">
        <v>159</v>
      </c>
      <c r="AU143" s="242" t="s">
        <v>77</v>
      </c>
      <c r="AV143" s="12" t="s">
        <v>77</v>
      </c>
      <c r="AW143" s="12" t="s">
        <v>32</v>
      </c>
      <c r="AX143" s="12" t="s">
        <v>75</v>
      </c>
      <c r="AY143" s="242" t="s">
        <v>147</v>
      </c>
    </row>
    <row r="144" s="1" customFormat="1" ht="16.5" customHeight="1">
      <c r="B144" s="37"/>
      <c r="C144" s="216" t="s">
        <v>241</v>
      </c>
      <c r="D144" s="216" t="s">
        <v>150</v>
      </c>
      <c r="E144" s="217" t="s">
        <v>319</v>
      </c>
      <c r="F144" s="218" t="s">
        <v>320</v>
      </c>
      <c r="G144" s="219" t="s">
        <v>225</v>
      </c>
      <c r="H144" s="220">
        <v>28.047000000000001</v>
      </c>
      <c r="I144" s="221"/>
      <c r="J144" s="222">
        <f>ROUND(I144*H144,2)</f>
        <v>0</v>
      </c>
      <c r="K144" s="218" t="s">
        <v>1</v>
      </c>
      <c r="L144" s="42"/>
      <c r="M144" s="223" t="s">
        <v>1</v>
      </c>
      <c r="N144" s="224" t="s">
        <v>40</v>
      </c>
      <c r="O144" s="78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AR144" s="16" t="s">
        <v>181</v>
      </c>
      <c r="AT144" s="16" t="s">
        <v>150</v>
      </c>
      <c r="AU144" s="16" t="s">
        <v>77</v>
      </c>
      <c r="AY144" s="16" t="s">
        <v>147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6" t="s">
        <v>75</v>
      </c>
      <c r="BK144" s="227">
        <f>ROUND(I144*H144,2)</f>
        <v>0</v>
      </c>
      <c r="BL144" s="16" t="s">
        <v>181</v>
      </c>
      <c r="BM144" s="16" t="s">
        <v>1456</v>
      </c>
    </row>
    <row r="145" s="1" customFormat="1">
      <c r="B145" s="37"/>
      <c r="C145" s="38"/>
      <c r="D145" s="228" t="s">
        <v>156</v>
      </c>
      <c r="E145" s="38"/>
      <c r="F145" s="229" t="s">
        <v>308</v>
      </c>
      <c r="G145" s="38"/>
      <c r="H145" s="38"/>
      <c r="I145" s="143"/>
      <c r="J145" s="38"/>
      <c r="K145" s="38"/>
      <c r="L145" s="42"/>
      <c r="M145" s="230"/>
      <c r="N145" s="78"/>
      <c r="O145" s="78"/>
      <c r="P145" s="78"/>
      <c r="Q145" s="78"/>
      <c r="R145" s="78"/>
      <c r="S145" s="78"/>
      <c r="T145" s="79"/>
      <c r="AT145" s="16" t="s">
        <v>156</v>
      </c>
      <c r="AU145" s="16" t="s">
        <v>77</v>
      </c>
    </row>
    <row r="146" s="13" customFormat="1">
      <c r="B146" s="246"/>
      <c r="C146" s="247"/>
      <c r="D146" s="228" t="s">
        <v>159</v>
      </c>
      <c r="E146" s="248" t="s">
        <v>1</v>
      </c>
      <c r="F146" s="249" t="s">
        <v>322</v>
      </c>
      <c r="G146" s="247"/>
      <c r="H146" s="248" t="s">
        <v>1</v>
      </c>
      <c r="I146" s="250"/>
      <c r="J146" s="247"/>
      <c r="K146" s="247"/>
      <c r="L146" s="251"/>
      <c r="M146" s="252"/>
      <c r="N146" s="253"/>
      <c r="O146" s="253"/>
      <c r="P146" s="253"/>
      <c r="Q146" s="253"/>
      <c r="R146" s="253"/>
      <c r="S146" s="253"/>
      <c r="T146" s="254"/>
      <c r="AT146" s="255" t="s">
        <v>159</v>
      </c>
      <c r="AU146" s="255" t="s">
        <v>77</v>
      </c>
      <c r="AV146" s="13" t="s">
        <v>75</v>
      </c>
      <c r="AW146" s="13" t="s">
        <v>32</v>
      </c>
      <c r="AX146" s="13" t="s">
        <v>69</v>
      </c>
      <c r="AY146" s="255" t="s">
        <v>147</v>
      </c>
    </row>
    <row r="147" s="12" customFormat="1">
      <c r="B147" s="232"/>
      <c r="C147" s="233"/>
      <c r="D147" s="228" t="s">
        <v>159</v>
      </c>
      <c r="E147" s="234" t="s">
        <v>1</v>
      </c>
      <c r="F147" s="235" t="s">
        <v>1451</v>
      </c>
      <c r="G147" s="233"/>
      <c r="H147" s="236">
        <v>74.566000000000002</v>
      </c>
      <c r="I147" s="237"/>
      <c r="J147" s="233"/>
      <c r="K147" s="233"/>
      <c r="L147" s="238"/>
      <c r="M147" s="243"/>
      <c r="N147" s="244"/>
      <c r="O147" s="244"/>
      <c r="P147" s="244"/>
      <c r="Q147" s="244"/>
      <c r="R147" s="244"/>
      <c r="S147" s="244"/>
      <c r="T147" s="245"/>
      <c r="AT147" s="242" t="s">
        <v>159</v>
      </c>
      <c r="AU147" s="242" t="s">
        <v>77</v>
      </c>
      <c r="AV147" s="12" t="s">
        <v>77</v>
      </c>
      <c r="AW147" s="12" t="s">
        <v>32</v>
      </c>
      <c r="AX147" s="12" t="s">
        <v>69</v>
      </c>
      <c r="AY147" s="242" t="s">
        <v>147</v>
      </c>
    </row>
    <row r="148" s="13" customFormat="1">
      <c r="B148" s="246"/>
      <c r="C148" s="247"/>
      <c r="D148" s="228" t="s">
        <v>159</v>
      </c>
      <c r="E148" s="248" t="s">
        <v>1</v>
      </c>
      <c r="F148" s="249" t="s">
        <v>1350</v>
      </c>
      <c r="G148" s="247"/>
      <c r="H148" s="248" t="s">
        <v>1</v>
      </c>
      <c r="I148" s="250"/>
      <c r="J148" s="247"/>
      <c r="K148" s="247"/>
      <c r="L148" s="251"/>
      <c r="M148" s="252"/>
      <c r="N148" s="253"/>
      <c r="O148" s="253"/>
      <c r="P148" s="253"/>
      <c r="Q148" s="253"/>
      <c r="R148" s="253"/>
      <c r="S148" s="253"/>
      <c r="T148" s="254"/>
      <c r="AT148" s="255" t="s">
        <v>159</v>
      </c>
      <c r="AU148" s="255" t="s">
        <v>77</v>
      </c>
      <c r="AV148" s="13" t="s">
        <v>75</v>
      </c>
      <c r="AW148" s="13" t="s">
        <v>32</v>
      </c>
      <c r="AX148" s="13" t="s">
        <v>69</v>
      </c>
      <c r="AY148" s="255" t="s">
        <v>147</v>
      </c>
    </row>
    <row r="149" s="12" customFormat="1">
      <c r="B149" s="232"/>
      <c r="C149" s="233"/>
      <c r="D149" s="228" t="s">
        <v>159</v>
      </c>
      <c r="E149" s="234" t="s">
        <v>1</v>
      </c>
      <c r="F149" s="235" t="s">
        <v>1457</v>
      </c>
      <c r="G149" s="233"/>
      <c r="H149" s="236">
        <v>-46.518999999999998</v>
      </c>
      <c r="I149" s="237"/>
      <c r="J149" s="233"/>
      <c r="K149" s="233"/>
      <c r="L149" s="238"/>
      <c r="M149" s="243"/>
      <c r="N149" s="244"/>
      <c r="O149" s="244"/>
      <c r="P149" s="244"/>
      <c r="Q149" s="244"/>
      <c r="R149" s="244"/>
      <c r="S149" s="244"/>
      <c r="T149" s="245"/>
      <c r="AT149" s="242" t="s">
        <v>159</v>
      </c>
      <c r="AU149" s="242" t="s">
        <v>77</v>
      </c>
      <c r="AV149" s="12" t="s">
        <v>77</v>
      </c>
      <c r="AW149" s="12" t="s">
        <v>32</v>
      </c>
      <c r="AX149" s="12" t="s">
        <v>69</v>
      </c>
      <c r="AY149" s="242" t="s">
        <v>147</v>
      </c>
    </row>
    <row r="150" s="14" customFormat="1">
      <c r="B150" s="256"/>
      <c r="C150" s="257"/>
      <c r="D150" s="228" t="s">
        <v>159</v>
      </c>
      <c r="E150" s="258" t="s">
        <v>1</v>
      </c>
      <c r="F150" s="259" t="s">
        <v>266</v>
      </c>
      <c r="G150" s="257"/>
      <c r="H150" s="260">
        <v>28.047000000000004</v>
      </c>
      <c r="I150" s="261"/>
      <c r="J150" s="257"/>
      <c r="K150" s="257"/>
      <c r="L150" s="262"/>
      <c r="M150" s="263"/>
      <c r="N150" s="264"/>
      <c r="O150" s="264"/>
      <c r="P150" s="264"/>
      <c r="Q150" s="264"/>
      <c r="R150" s="264"/>
      <c r="S150" s="264"/>
      <c r="T150" s="265"/>
      <c r="AT150" s="266" t="s">
        <v>159</v>
      </c>
      <c r="AU150" s="266" t="s">
        <v>77</v>
      </c>
      <c r="AV150" s="14" t="s">
        <v>181</v>
      </c>
      <c r="AW150" s="14" t="s">
        <v>32</v>
      </c>
      <c r="AX150" s="14" t="s">
        <v>75</v>
      </c>
      <c r="AY150" s="266" t="s">
        <v>147</v>
      </c>
    </row>
    <row r="151" s="1" customFormat="1" ht="16.5" customHeight="1">
      <c r="B151" s="37"/>
      <c r="C151" s="216" t="s">
        <v>247</v>
      </c>
      <c r="D151" s="216" t="s">
        <v>150</v>
      </c>
      <c r="E151" s="217" t="s">
        <v>326</v>
      </c>
      <c r="F151" s="218" t="s">
        <v>327</v>
      </c>
      <c r="G151" s="219" t="s">
        <v>270</v>
      </c>
      <c r="H151" s="220">
        <v>50.484999999999999</v>
      </c>
      <c r="I151" s="221"/>
      <c r="J151" s="222">
        <f>ROUND(I151*H151,2)</f>
        <v>0</v>
      </c>
      <c r="K151" s="218" t="s">
        <v>212</v>
      </c>
      <c r="L151" s="42"/>
      <c r="M151" s="223" t="s">
        <v>1</v>
      </c>
      <c r="N151" s="224" t="s">
        <v>40</v>
      </c>
      <c r="O151" s="78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AR151" s="16" t="s">
        <v>181</v>
      </c>
      <c r="AT151" s="16" t="s">
        <v>150</v>
      </c>
      <c r="AU151" s="16" t="s">
        <v>77</v>
      </c>
      <c r="AY151" s="16" t="s">
        <v>147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6" t="s">
        <v>75</v>
      </c>
      <c r="BK151" s="227">
        <f>ROUND(I151*H151,2)</f>
        <v>0</v>
      </c>
      <c r="BL151" s="16" t="s">
        <v>181</v>
      </c>
      <c r="BM151" s="16" t="s">
        <v>1458</v>
      </c>
    </row>
    <row r="152" s="1" customFormat="1">
      <c r="B152" s="37"/>
      <c r="C152" s="38"/>
      <c r="D152" s="228" t="s">
        <v>156</v>
      </c>
      <c r="E152" s="38"/>
      <c r="F152" s="229" t="s">
        <v>329</v>
      </c>
      <c r="G152" s="38"/>
      <c r="H152" s="38"/>
      <c r="I152" s="143"/>
      <c r="J152" s="38"/>
      <c r="K152" s="38"/>
      <c r="L152" s="42"/>
      <c r="M152" s="230"/>
      <c r="N152" s="78"/>
      <c r="O152" s="78"/>
      <c r="P152" s="78"/>
      <c r="Q152" s="78"/>
      <c r="R152" s="78"/>
      <c r="S152" s="78"/>
      <c r="T152" s="79"/>
      <c r="AT152" s="16" t="s">
        <v>156</v>
      </c>
      <c r="AU152" s="16" t="s">
        <v>77</v>
      </c>
    </row>
    <row r="153" s="12" customFormat="1">
      <c r="B153" s="232"/>
      <c r="C153" s="233"/>
      <c r="D153" s="228" t="s">
        <v>159</v>
      </c>
      <c r="E153" s="233"/>
      <c r="F153" s="235" t="s">
        <v>1459</v>
      </c>
      <c r="G153" s="233"/>
      <c r="H153" s="236">
        <v>50.484999999999999</v>
      </c>
      <c r="I153" s="237"/>
      <c r="J153" s="233"/>
      <c r="K153" s="233"/>
      <c r="L153" s="238"/>
      <c r="M153" s="243"/>
      <c r="N153" s="244"/>
      <c r="O153" s="244"/>
      <c r="P153" s="244"/>
      <c r="Q153" s="244"/>
      <c r="R153" s="244"/>
      <c r="S153" s="244"/>
      <c r="T153" s="245"/>
      <c r="AT153" s="242" t="s">
        <v>159</v>
      </c>
      <c r="AU153" s="242" t="s">
        <v>77</v>
      </c>
      <c r="AV153" s="12" t="s">
        <v>77</v>
      </c>
      <c r="AW153" s="12" t="s">
        <v>4</v>
      </c>
      <c r="AX153" s="12" t="s">
        <v>75</v>
      </c>
      <c r="AY153" s="242" t="s">
        <v>147</v>
      </c>
    </row>
    <row r="154" s="1" customFormat="1" ht="16.5" customHeight="1">
      <c r="B154" s="37"/>
      <c r="C154" s="216" t="s">
        <v>253</v>
      </c>
      <c r="D154" s="216" t="s">
        <v>150</v>
      </c>
      <c r="E154" s="217" t="s">
        <v>332</v>
      </c>
      <c r="F154" s="218" t="s">
        <v>333</v>
      </c>
      <c r="G154" s="219" t="s">
        <v>225</v>
      </c>
      <c r="H154" s="220">
        <v>46.518999999999998</v>
      </c>
      <c r="I154" s="221"/>
      <c r="J154" s="222">
        <f>ROUND(I154*H154,2)</f>
        <v>0</v>
      </c>
      <c r="K154" s="218" t="s">
        <v>212</v>
      </c>
      <c r="L154" s="42"/>
      <c r="M154" s="223" t="s">
        <v>1</v>
      </c>
      <c r="N154" s="224" t="s">
        <v>40</v>
      </c>
      <c r="O154" s="78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AR154" s="16" t="s">
        <v>181</v>
      </c>
      <c r="AT154" s="16" t="s">
        <v>150</v>
      </c>
      <c r="AU154" s="16" t="s">
        <v>77</v>
      </c>
      <c r="AY154" s="16" t="s">
        <v>147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6" t="s">
        <v>75</v>
      </c>
      <c r="BK154" s="227">
        <f>ROUND(I154*H154,2)</f>
        <v>0</v>
      </c>
      <c r="BL154" s="16" t="s">
        <v>181</v>
      </c>
      <c r="BM154" s="16" t="s">
        <v>1460</v>
      </c>
    </row>
    <row r="155" s="1" customFormat="1">
      <c r="B155" s="37"/>
      <c r="C155" s="38"/>
      <c r="D155" s="228" t="s">
        <v>156</v>
      </c>
      <c r="E155" s="38"/>
      <c r="F155" s="229" t="s">
        <v>335</v>
      </c>
      <c r="G155" s="38"/>
      <c r="H155" s="38"/>
      <c r="I155" s="143"/>
      <c r="J155" s="38"/>
      <c r="K155" s="38"/>
      <c r="L155" s="42"/>
      <c r="M155" s="230"/>
      <c r="N155" s="78"/>
      <c r="O155" s="78"/>
      <c r="P155" s="78"/>
      <c r="Q155" s="78"/>
      <c r="R155" s="78"/>
      <c r="S155" s="78"/>
      <c r="T155" s="79"/>
      <c r="AT155" s="16" t="s">
        <v>156</v>
      </c>
      <c r="AU155" s="16" t="s">
        <v>77</v>
      </c>
    </row>
    <row r="156" s="13" customFormat="1">
      <c r="B156" s="246"/>
      <c r="C156" s="247"/>
      <c r="D156" s="228" t="s">
        <v>159</v>
      </c>
      <c r="E156" s="248" t="s">
        <v>1</v>
      </c>
      <c r="F156" s="249" t="s">
        <v>322</v>
      </c>
      <c r="G156" s="247"/>
      <c r="H156" s="248" t="s">
        <v>1</v>
      </c>
      <c r="I156" s="250"/>
      <c r="J156" s="247"/>
      <c r="K156" s="247"/>
      <c r="L156" s="251"/>
      <c r="M156" s="252"/>
      <c r="N156" s="253"/>
      <c r="O156" s="253"/>
      <c r="P156" s="253"/>
      <c r="Q156" s="253"/>
      <c r="R156" s="253"/>
      <c r="S156" s="253"/>
      <c r="T156" s="254"/>
      <c r="AT156" s="255" t="s">
        <v>159</v>
      </c>
      <c r="AU156" s="255" t="s">
        <v>77</v>
      </c>
      <c r="AV156" s="13" t="s">
        <v>75</v>
      </c>
      <c r="AW156" s="13" t="s">
        <v>32</v>
      </c>
      <c r="AX156" s="13" t="s">
        <v>69</v>
      </c>
      <c r="AY156" s="255" t="s">
        <v>147</v>
      </c>
    </row>
    <row r="157" s="12" customFormat="1">
      <c r="B157" s="232"/>
      <c r="C157" s="233"/>
      <c r="D157" s="228" t="s">
        <v>159</v>
      </c>
      <c r="E157" s="234" t="s">
        <v>1</v>
      </c>
      <c r="F157" s="235" t="s">
        <v>1451</v>
      </c>
      <c r="G157" s="233"/>
      <c r="H157" s="236">
        <v>74.566000000000002</v>
      </c>
      <c r="I157" s="237"/>
      <c r="J157" s="233"/>
      <c r="K157" s="233"/>
      <c r="L157" s="238"/>
      <c r="M157" s="243"/>
      <c r="N157" s="244"/>
      <c r="O157" s="244"/>
      <c r="P157" s="244"/>
      <c r="Q157" s="244"/>
      <c r="R157" s="244"/>
      <c r="S157" s="244"/>
      <c r="T157" s="245"/>
      <c r="AT157" s="242" t="s">
        <v>159</v>
      </c>
      <c r="AU157" s="242" t="s">
        <v>77</v>
      </c>
      <c r="AV157" s="12" t="s">
        <v>77</v>
      </c>
      <c r="AW157" s="12" t="s">
        <v>32</v>
      </c>
      <c r="AX157" s="12" t="s">
        <v>69</v>
      </c>
      <c r="AY157" s="242" t="s">
        <v>147</v>
      </c>
    </row>
    <row r="158" s="13" customFormat="1">
      <c r="B158" s="246"/>
      <c r="C158" s="247"/>
      <c r="D158" s="228" t="s">
        <v>159</v>
      </c>
      <c r="E158" s="248" t="s">
        <v>1</v>
      </c>
      <c r="F158" s="249" t="s">
        <v>1461</v>
      </c>
      <c r="G158" s="247"/>
      <c r="H158" s="248" t="s">
        <v>1</v>
      </c>
      <c r="I158" s="250"/>
      <c r="J158" s="247"/>
      <c r="K158" s="247"/>
      <c r="L158" s="251"/>
      <c r="M158" s="252"/>
      <c r="N158" s="253"/>
      <c r="O158" s="253"/>
      <c r="P158" s="253"/>
      <c r="Q158" s="253"/>
      <c r="R158" s="253"/>
      <c r="S158" s="253"/>
      <c r="T158" s="254"/>
      <c r="AT158" s="255" t="s">
        <v>159</v>
      </c>
      <c r="AU158" s="255" t="s">
        <v>77</v>
      </c>
      <c r="AV158" s="13" t="s">
        <v>75</v>
      </c>
      <c r="AW158" s="13" t="s">
        <v>32</v>
      </c>
      <c r="AX158" s="13" t="s">
        <v>69</v>
      </c>
      <c r="AY158" s="255" t="s">
        <v>147</v>
      </c>
    </row>
    <row r="159" s="12" customFormat="1">
      <c r="B159" s="232"/>
      <c r="C159" s="233"/>
      <c r="D159" s="228" t="s">
        <v>159</v>
      </c>
      <c r="E159" s="234" t="s">
        <v>1</v>
      </c>
      <c r="F159" s="235" t="s">
        <v>1462</v>
      </c>
      <c r="G159" s="233"/>
      <c r="H159" s="236">
        <v>-4.4829999999999997</v>
      </c>
      <c r="I159" s="237"/>
      <c r="J159" s="233"/>
      <c r="K159" s="233"/>
      <c r="L159" s="238"/>
      <c r="M159" s="243"/>
      <c r="N159" s="244"/>
      <c r="O159" s="244"/>
      <c r="P159" s="244"/>
      <c r="Q159" s="244"/>
      <c r="R159" s="244"/>
      <c r="S159" s="244"/>
      <c r="T159" s="245"/>
      <c r="AT159" s="242" t="s">
        <v>159</v>
      </c>
      <c r="AU159" s="242" t="s">
        <v>77</v>
      </c>
      <c r="AV159" s="12" t="s">
        <v>77</v>
      </c>
      <c r="AW159" s="12" t="s">
        <v>32</v>
      </c>
      <c r="AX159" s="12" t="s">
        <v>69</v>
      </c>
      <c r="AY159" s="242" t="s">
        <v>147</v>
      </c>
    </row>
    <row r="160" s="13" customFormat="1">
      <c r="B160" s="246"/>
      <c r="C160" s="247"/>
      <c r="D160" s="228" t="s">
        <v>159</v>
      </c>
      <c r="E160" s="248" t="s">
        <v>1</v>
      </c>
      <c r="F160" s="249" t="s">
        <v>1463</v>
      </c>
      <c r="G160" s="247"/>
      <c r="H160" s="248" t="s">
        <v>1</v>
      </c>
      <c r="I160" s="250"/>
      <c r="J160" s="247"/>
      <c r="K160" s="247"/>
      <c r="L160" s="251"/>
      <c r="M160" s="252"/>
      <c r="N160" s="253"/>
      <c r="O160" s="253"/>
      <c r="P160" s="253"/>
      <c r="Q160" s="253"/>
      <c r="R160" s="253"/>
      <c r="S160" s="253"/>
      <c r="T160" s="254"/>
      <c r="AT160" s="255" t="s">
        <v>159</v>
      </c>
      <c r="AU160" s="255" t="s">
        <v>77</v>
      </c>
      <c r="AV160" s="13" t="s">
        <v>75</v>
      </c>
      <c r="AW160" s="13" t="s">
        <v>32</v>
      </c>
      <c r="AX160" s="13" t="s">
        <v>69</v>
      </c>
      <c r="AY160" s="255" t="s">
        <v>147</v>
      </c>
    </row>
    <row r="161" s="12" customFormat="1">
      <c r="B161" s="232"/>
      <c r="C161" s="233"/>
      <c r="D161" s="228" t="s">
        <v>159</v>
      </c>
      <c r="E161" s="234" t="s">
        <v>1</v>
      </c>
      <c r="F161" s="235" t="s">
        <v>1464</v>
      </c>
      <c r="G161" s="233"/>
      <c r="H161" s="236">
        <v>-23.533000000000001</v>
      </c>
      <c r="I161" s="237"/>
      <c r="J161" s="233"/>
      <c r="K161" s="233"/>
      <c r="L161" s="238"/>
      <c r="M161" s="243"/>
      <c r="N161" s="244"/>
      <c r="O161" s="244"/>
      <c r="P161" s="244"/>
      <c r="Q161" s="244"/>
      <c r="R161" s="244"/>
      <c r="S161" s="244"/>
      <c r="T161" s="245"/>
      <c r="AT161" s="242" t="s">
        <v>159</v>
      </c>
      <c r="AU161" s="242" t="s">
        <v>77</v>
      </c>
      <c r="AV161" s="12" t="s">
        <v>77</v>
      </c>
      <c r="AW161" s="12" t="s">
        <v>32</v>
      </c>
      <c r="AX161" s="12" t="s">
        <v>69</v>
      </c>
      <c r="AY161" s="242" t="s">
        <v>147</v>
      </c>
    </row>
    <row r="162" s="13" customFormat="1">
      <c r="B162" s="246"/>
      <c r="C162" s="247"/>
      <c r="D162" s="228" t="s">
        <v>159</v>
      </c>
      <c r="E162" s="248" t="s">
        <v>1</v>
      </c>
      <c r="F162" s="249" t="s">
        <v>1465</v>
      </c>
      <c r="G162" s="247"/>
      <c r="H162" s="248" t="s">
        <v>1</v>
      </c>
      <c r="I162" s="250"/>
      <c r="J162" s="247"/>
      <c r="K162" s="247"/>
      <c r="L162" s="251"/>
      <c r="M162" s="252"/>
      <c r="N162" s="253"/>
      <c r="O162" s="253"/>
      <c r="P162" s="253"/>
      <c r="Q162" s="253"/>
      <c r="R162" s="253"/>
      <c r="S162" s="253"/>
      <c r="T162" s="254"/>
      <c r="AT162" s="255" t="s">
        <v>159</v>
      </c>
      <c r="AU162" s="255" t="s">
        <v>77</v>
      </c>
      <c r="AV162" s="13" t="s">
        <v>75</v>
      </c>
      <c r="AW162" s="13" t="s">
        <v>32</v>
      </c>
      <c r="AX162" s="13" t="s">
        <v>69</v>
      </c>
      <c r="AY162" s="255" t="s">
        <v>147</v>
      </c>
    </row>
    <row r="163" s="12" customFormat="1">
      <c r="B163" s="232"/>
      <c r="C163" s="233"/>
      <c r="D163" s="228" t="s">
        <v>159</v>
      </c>
      <c r="E163" s="234" t="s">
        <v>1</v>
      </c>
      <c r="F163" s="235" t="s">
        <v>1466</v>
      </c>
      <c r="G163" s="233"/>
      <c r="H163" s="236">
        <v>-0.031</v>
      </c>
      <c r="I163" s="237"/>
      <c r="J163" s="233"/>
      <c r="K163" s="233"/>
      <c r="L163" s="238"/>
      <c r="M163" s="243"/>
      <c r="N163" s="244"/>
      <c r="O163" s="244"/>
      <c r="P163" s="244"/>
      <c r="Q163" s="244"/>
      <c r="R163" s="244"/>
      <c r="S163" s="244"/>
      <c r="T163" s="245"/>
      <c r="AT163" s="242" t="s">
        <v>159</v>
      </c>
      <c r="AU163" s="242" t="s">
        <v>77</v>
      </c>
      <c r="AV163" s="12" t="s">
        <v>77</v>
      </c>
      <c r="AW163" s="12" t="s">
        <v>32</v>
      </c>
      <c r="AX163" s="12" t="s">
        <v>69</v>
      </c>
      <c r="AY163" s="242" t="s">
        <v>147</v>
      </c>
    </row>
    <row r="164" s="14" customFormat="1">
      <c r="B164" s="256"/>
      <c r="C164" s="257"/>
      <c r="D164" s="228" t="s">
        <v>159</v>
      </c>
      <c r="E164" s="258" t="s">
        <v>1</v>
      </c>
      <c r="F164" s="259" t="s">
        <v>266</v>
      </c>
      <c r="G164" s="257"/>
      <c r="H164" s="260">
        <v>46.518999999999998</v>
      </c>
      <c r="I164" s="261"/>
      <c r="J164" s="257"/>
      <c r="K164" s="257"/>
      <c r="L164" s="262"/>
      <c r="M164" s="263"/>
      <c r="N164" s="264"/>
      <c r="O164" s="264"/>
      <c r="P164" s="264"/>
      <c r="Q164" s="264"/>
      <c r="R164" s="264"/>
      <c r="S164" s="264"/>
      <c r="T164" s="265"/>
      <c r="AT164" s="266" t="s">
        <v>159</v>
      </c>
      <c r="AU164" s="266" t="s">
        <v>77</v>
      </c>
      <c r="AV164" s="14" t="s">
        <v>181</v>
      </c>
      <c r="AW164" s="14" t="s">
        <v>32</v>
      </c>
      <c r="AX164" s="14" t="s">
        <v>75</v>
      </c>
      <c r="AY164" s="266" t="s">
        <v>147</v>
      </c>
    </row>
    <row r="165" s="1" customFormat="1" ht="16.5" customHeight="1">
      <c r="B165" s="37"/>
      <c r="C165" s="216" t="s">
        <v>8</v>
      </c>
      <c r="D165" s="216" t="s">
        <v>150</v>
      </c>
      <c r="E165" s="217" t="s">
        <v>1467</v>
      </c>
      <c r="F165" s="218" t="s">
        <v>1468</v>
      </c>
      <c r="G165" s="219" t="s">
        <v>225</v>
      </c>
      <c r="H165" s="220">
        <v>23.533000000000001</v>
      </c>
      <c r="I165" s="221"/>
      <c r="J165" s="222">
        <f>ROUND(I165*H165,2)</f>
        <v>0</v>
      </c>
      <c r="K165" s="218" t="s">
        <v>212</v>
      </c>
      <c r="L165" s="42"/>
      <c r="M165" s="223" t="s">
        <v>1</v>
      </c>
      <c r="N165" s="224" t="s">
        <v>40</v>
      </c>
      <c r="O165" s="78"/>
      <c r="P165" s="225">
        <f>O165*H165</f>
        <v>0</v>
      </c>
      <c r="Q165" s="225">
        <v>0</v>
      </c>
      <c r="R165" s="225">
        <f>Q165*H165</f>
        <v>0</v>
      </c>
      <c r="S165" s="225">
        <v>0</v>
      </c>
      <c r="T165" s="226">
        <f>S165*H165</f>
        <v>0</v>
      </c>
      <c r="AR165" s="16" t="s">
        <v>181</v>
      </c>
      <c r="AT165" s="16" t="s">
        <v>150</v>
      </c>
      <c r="AU165" s="16" t="s">
        <v>77</v>
      </c>
      <c r="AY165" s="16" t="s">
        <v>147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6" t="s">
        <v>75</v>
      </c>
      <c r="BK165" s="227">
        <f>ROUND(I165*H165,2)</f>
        <v>0</v>
      </c>
      <c r="BL165" s="16" t="s">
        <v>181</v>
      </c>
      <c r="BM165" s="16" t="s">
        <v>1469</v>
      </c>
    </row>
    <row r="166" s="1" customFormat="1">
      <c r="B166" s="37"/>
      <c r="C166" s="38"/>
      <c r="D166" s="228" t="s">
        <v>156</v>
      </c>
      <c r="E166" s="38"/>
      <c r="F166" s="229" t="s">
        <v>1470</v>
      </c>
      <c r="G166" s="38"/>
      <c r="H166" s="38"/>
      <c r="I166" s="143"/>
      <c r="J166" s="38"/>
      <c r="K166" s="38"/>
      <c r="L166" s="42"/>
      <c r="M166" s="230"/>
      <c r="N166" s="78"/>
      <c r="O166" s="78"/>
      <c r="P166" s="78"/>
      <c r="Q166" s="78"/>
      <c r="R166" s="78"/>
      <c r="S166" s="78"/>
      <c r="T166" s="79"/>
      <c r="AT166" s="16" t="s">
        <v>156</v>
      </c>
      <c r="AU166" s="16" t="s">
        <v>77</v>
      </c>
    </row>
    <row r="167" s="1" customFormat="1">
      <c r="B167" s="37"/>
      <c r="C167" s="38"/>
      <c r="D167" s="228" t="s">
        <v>157</v>
      </c>
      <c r="E167" s="38"/>
      <c r="F167" s="231" t="s">
        <v>1427</v>
      </c>
      <c r="G167" s="38"/>
      <c r="H167" s="38"/>
      <c r="I167" s="143"/>
      <c r="J167" s="38"/>
      <c r="K167" s="38"/>
      <c r="L167" s="42"/>
      <c r="M167" s="230"/>
      <c r="N167" s="78"/>
      <c r="O167" s="78"/>
      <c r="P167" s="78"/>
      <c r="Q167" s="78"/>
      <c r="R167" s="78"/>
      <c r="S167" s="78"/>
      <c r="T167" s="79"/>
      <c r="AT167" s="16" t="s">
        <v>157</v>
      </c>
      <c r="AU167" s="16" t="s">
        <v>77</v>
      </c>
    </row>
    <row r="168" s="12" customFormat="1">
      <c r="B168" s="232"/>
      <c r="C168" s="233"/>
      <c r="D168" s="228" t="s">
        <v>159</v>
      </c>
      <c r="E168" s="234" t="s">
        <v>1</v>
      </c>
      <c r="F168" s="235" t="s">
        <v>1471</v>
      </c>
      <c r="G168" s="233"/>
      <c r="H168" s="236">
        <v>23.533000000000001</v>
      </c>
      <c r="I168" s="237"/>
      <c r="J168" s="233"/>
      <c r="K168" s="233"/>
      <c r="L168" s="238"/>
      <c r="M168" s="243"/>
      <c r="N168" s="244"/>
      <c r="O168" s="244"/>
      <c r="P168" s="244"/>
      <c r="Q168" s="244"/>
      <c r="R168" s="244"/>
      <c r="S168" s="244"/>
      <c r="T168" s="245"/>
      <c r="AT168" s="242" t="s">
        <v>159</v>
      </c>
      <c r="AU168" s="242" t="s">
        <v>77</v>
      </c>
      <c r="AV168" s="12" t="s">
        <v>77</v>
      </c>
      <c r="AW168" s="12" t="s">
        <v>32</v>
      </c>
      <c r="AX168" s="12" t="s">
        <v>75</v>
      </c>
      <c r="AY168" s="242" t="s">
        <v>147</v>
      </c>
    </row>
    <row r="169" s="1" customFormat="1" ht="16.5" customHeight="1">
      <c r="B169" s="37"/>
      <c r="C169" s="267" t="s">
        <v>154</v>
      </c>
      <c r="D169" s="267" t="s">
        <v>267</v>
      </c>
      <c r="E169" s="268" t="s">
        <v>1472</v>
      </c>
      <c r="F169" s="269" t="s">
        <v>1473</v>
      </c>
      <c r="G169" s="270" t="s">
        <v>270</v>
      </c>
      <c r="H169" s="271">
        <v>47.066000000000002</v>
      </c>
      <c r="I169" s="272"/>
      <c r="J169" s="273">
        <f>ROUND(I169*H169,2)</f>
        <v>0</v>
      </c>
      <c r="K169" s="269" t="s">
        <v>1</v>
      </c>
      <c r="L169" s="274"/>
      <c r="M169" s="275" t="s">
        <v>1</v>
      </c>
      <c r="N169" s="276" t="s">
        <v>40</v>
      </c>
      <c r="O169" s="78"/>
      <c r="P169" s="225">
        <f>O169*H169</f>
        <v>0</v>
      </c>
      <c r="Q169" s="225">
        <v>0.20000000000000001</v>
      </c>
      <c r="R169" s="225">
        <f>Q169*H169</f>
        <v>9.4132000000000016</v>
      </c>
      <c r="S169" s="225">
        <v>0</v>
      </c>
      <c r="T169" s="226">
        <f>S169*H169</f>
        <v>0</v>
      </c>
      <c r="AR169" s="16" t="s">
        <v>216</v>
      </c>
      <c r="AT169" s="16" t="s">
        <v>267</v>
      </c>
      <c r="AU169" s="16" t="s">
        <v>77</v>
      </c>
      <c r="AY169" s="16" t="s">
        <v>147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6" t="s">
        <v>75</v>
      </c>
      <c r="BK169" s="227">
        <f>ROUND(I169*H169,2)</f>
        <v>0</v>
      </c>
      <c r="BL169" s="16" t="s">
        <v>181</v>
      </c>
      <c r="BM169" s="16" t="s">
        <v>1474</v>
      </c>
    </row>
    <row r="170" s="1" customFormat="1">
      <c r="B170" s="37"/>
      <c r="C170" s="38"/>
      <c r="D170" s="228" t="s">
        <v>156</v>
      </c>
      <c r="E170" s="38"/>
      <c r="F170" s="229" t="s">
        <v>1475</v>
      </c>
      <c r="G170" s="38"/>
      <c r="H170" s="38"/>
      <c r="I170" s="143"/>
      <c r="J170" s="38"/>
      <c r="K170" s="38"/>
      <c r="L170" s="42"/>
      <c r="M170" s="230"/>
      <c r="N170" s="78"/>
      <c r="O170" s="78"/>
      <c r="P170" s="78"/>
      <c r="Q170" s="78"/>
      <c r="R170" s="78"/>
      <c r="S170" s="78"/>
      <c r="T170" s="79"/>
      <c r="AT170" s="16" t="s">
        <v>156</v>
      </c>
      <c r="AU170" s="16" t="s">
        <v>77</v>
      </c>
    </row>
    <row r="171" s="12" customFormat="1">
      <c r="B171" s="232"/>
      <c r="C171" s="233"/>
      <c r="D171" s="228" t="s">
        <v>159</v>
      </c>
      <c r="E171" s="233"/>
      <c r="F171" s="235" t="s">
        <v>1476</v>
      </c>
      <c r="G171" s="233"/>
      <c r="H171" s="236">
        <v>47.066000000000002</v>
      </c>
      <c r="I171" s="237"/>
      <c r="J171" s="233"/>
      <c r="K171" s="233"/>
      <c r="L171" s="238"/>
      <c r="M171" s="243"/>
      <c r="N171" s="244"/>
      <c r="O171" s="244"/>
      <c r="P171" s="244"/>
      <c r="Q171" s="244"/>
      <c r="R171" s="244"/>
      <c r="S171" s="244"/>
      <c r="T171" s="245"/>
      <c r="AT171" s="242" t="s">
        <v>159</v>
      </c>
      <c r="AU171" s="242" t="s">
        <v>77</v>
      </c>
      <c r="AV171" s="12" t="s">
        <v>77</v>
      </c>
      <c r="AW171" s="12" t="s">
        <v>4</v>
      </c>
      <c r="AX171" s="12" t="s">
        <v>75</v>
      </c>
      <c r="AY171" s="242" t="s">
        <v>147</v>
      </c>
    </row>
    <row r="172" s="1" customFormat="1" ht="16.5" customHeight="1">
      <c r="B172" s="37"/>
      <c r="C172" s="216" t="s">
        <v>275</v>
      </c>
      <c r="D172" s="216" t="s">
        <v>150</v>
      </c>
      <c r="E172" s="217" t="s">
        <v>353</v>
      </c>
      <c r="F172" s="218" t="s">
        <v>354</v>
      </c>
      <c r="G172" s="219" t="s">
        <v>180</v>
      </c>
      <c r="H172" s="220">
        <v>81.5</v>
      </c>
      <c r="I172" s="221"/>
      <c r="J172" s="222">
        <f>ROUND(I172*H172,2)</f>
        <v>0</v>
      </c>
      <c r="K172" s="218" t="s">
        <v>1</v>
      </c>
      <c r="L172" s="42"/>
      <c r="M172" s="223" t="s">
        <v>1</v>
      </c>
      <c r="N172" s="224" t="s">
        <v>40</v>
      </c>
      <c r="O172" s="78"/>
      <c r="P172" s="225">
        <f>O172*H172</f>
        <v>0</v>
      </c>
      <c r="Q172" s="225">
        <v>0</v>
      </c>
      <c r="R172" s="225">
        <f>Q172*H172</f>
        <v>0</v>
      </c>
      <c r="S172" s="225">
        <v>0</v>
      </c>
      <c r="T172" s="226">
        <f>S172*H172</f>
        <v>0</v>
      </c>
      <c r="AR172" s="16" t="s">
        <v>181</v>
      </c>
      <c r="AT172" s="16" t="s">
        <v>150</v>
      </c>
      <c r="AU172" s="16" t="s">
        <v>77</v>
      </c>
      <c r="AY172" s="16" t="s">
        <v>147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6" t="s">
        <v>75</v>
      </c>
      <c r="BK172" s="227">
        <f>ROUND(I172*H172,2)</f>
        <v>0</v>
      </c>
      <c r="BL172" s="16" t="s">
        <v>181</v>
      </c>
      <c r="BM172" s="16" t="s">
        <v>1477</v>
      </c>
    </row>
    <row r="173" s="1" customFormat="1">
      <c r="B173" s="37"/>
      <c r="C173" s="38"/>
      <c r="D173" s="228" t="s">
        <v>156</v>
      </c>
      <c r="E173" s="38"/>
      <c r="F173" s="229" t="s">
        <v>354</v>
      </c>
      <c r="G173" s="38"/>
      <c r="H173" s="38"/>
      <c r="I173" s="143"/>
      <c r="J173" s="38"/>
      <c r="K173" s="38"/>
      <c r="L173" s="42"/>
      <c r="M173" s="230"/>
      <c r="N173" s="78"/>
      <c r="O173" s="78"/>
      <c r="P173" s="78"/>
      <c r="Q173" s="78"/>
      <c r="R173" s="78"/>
      <c r="S173" s="78"/>
      <c r="T173" s="79"/>
      <c r="AT173" s="16" t="s">
        <v>156</v>
      </c>
      <c r="AU173" s="16" t="s">
        <v>77</v>
      </c>
    </row>
    <row r="174" s="1" customFormat="1" ht="16.5" customHeight="1">
      <c r="B174" s="37"/>
      <c r="C174" s="216" t="s">
        <v>284</v>
      </c>
      <c r="D174" s="216" t="s">
        <v>150</v>
      </c>
      <c r="E174" s="217" t="s">
        <v>357</v>
      </c>
      <c r="F174" s="218" t="s">
        <v>358</v>
      </c>
      <c r="G174" s="219" t="s">
        <v>180</v>
      </c>
      <c r="H174" s="220">
        <v>81.5</v>
      </c>
      <c r="I174" s="221"/>
      <c r="J174" s="222">
        <f>ROUND(I174*H174,2)</f>
        <v>0</v>
      </c>
      <c r="K174" s="218" t="s">
        <v>212</v>
      </c>
      <c r="L174" s="42"/>
      <c r="M174" s="223" t="s">
        <v>1</v>
      </c>
      <c r="N174" s="224" t="s">
        <v>40</v>
      </c>
      <c r="O174" s="78"/>
      <c r="P174" s="225">
        <f>O174*H174</f>
        <v>0</v>
      </c>
      <c r="Q174" s="225">
        <v>0</v>
      </c>
      <c r="R174" s="225">
        <f>Q174*H174</f>
        <v>0</v>
      </c>
      <c r="S174" s="225">
        <v>0</v>
      </c>
      <c r="T174" s="226">
        <f>S174*H174</f>
        <v>0</v>
      </c>
      <c r="AR174" s="16" t="s">
        <v>181</v>
      </c>
      <c r="AT174" s="16" t="s">
        <v>150</v>
      </c>
      <c r="AU174" s="16" t="s">
        <v>77</v>
      </c>
      <c r="AY174" s="16" t="s">
        <v>147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6" t="s">
        <v>75</v>
      </c>
      <c r="BK174" s="227">
        <f>ROUND(I174*H174,2)</f>
        <v>0</v>
      </c>
      <c r="BL174" s="16" t="s">
        <v>181</v>
      </c>
      <c r="BM174" s="16" t="s">
        <v>1478</v>
      </c>
    </row>
    <row r="175" s="1" customFormat="1">
      <c r="B175" s="37"/>
      <c r="C175" s="38"/>
      <c r="D175" s="228" t="s">
        <v>156</v>
      </c>
      <c r="E175" s="38"/>
      <c r="F175" s="229" t="s">
        <v>360</v>
      </c>
      <c r="G175" s="38"/>
      <c r="H175" s="38"/>
      <c r="I175" s="143"/>
      <c r="J175" s="38"/>
      <c r="K175" s="38"/>
      <c r="L175" s="42"/>
      <c r="M175" s="230"/>
      <c r="N175" s="78"/>
      <c r="O175" s="78"/>
      <c r="P175" s="78"/>
      <c r="Q175" s="78"/>
      <c r="R175" s="78"/>
      <c r="S175" s="78"/>
      <c r="T175" s="79"/>
      <c r="AT175" s="16" t="s">
        <v>156</v>
      </c>
      <c r="AU175" s="16" t="s">
        <v>77</v>
      </c>
    </row>
    <row r="176" s="1" customFormat="1">
      <c r="B176" s="37"/>
      <c r="C176" s="38"/>
      <c r="D176" s="228" t="s">
        <v>157</v>
      </c>
      <c r="E176" s="38"/>
      <c r="F176" s="231" t="s">
        <v>1427</v>
      </c>
      <c r="G176" s="38"/>
      <c r="H176" s="38"/>
      <c r="I176" s="143"/>
      <c r="J176" s="38"/>
      <c r="K176" s="38"/>
      <c r="L176" s="42"/>
      <c r="M176" s="230"/>
      <c r="N176" s="78"/>
      <c r="O176" s="78"/>
      <c r="P176" s="78"/>
      <c r="Q176" s="78"/>
      <c r="R176" s="78"/>
      <c r="S176" s="78"/>
      <c r="T176" s="79"/>
      <c r="AT176" s="16" t="s">
        <v>157</v>
      </c>
      <c r="AU176" s="16" t="s">
        <v>77</v>
      </c>
    </row>
    <row r="177" s="12" customFormat="1">
      <c r="B177" s="232"/>
      <c r="C177" s="233"/>
      <c r="D177" s="228" t="s">
        <v>159</v>
      </c>
      <c r="E177" s="234" t="s">
        <v>1</v>
      </c>
      <c r="F177" s="235" t="s">
        <v>1479</v>
      </c>
      <c r="G177" s="233"/>
      <c r="H177" s="236">
        <v>81.5</v>
      </c>
      <c r="I177" s="237"/>
      <c r="J177" s="233"/>
      <c r="K177" s="233"/>
      <c r="L177" s="238"/>
      <c r="M177" s="243"/>
      <c r="N177" s="244"/>
      <c r="O177" s="244"/>
      <c r="P177" s="244"/>
      <c r="Q177" s="244"/>
      <c r="R177" s="244"/>
      <c r="S177" s="244"/>
      <c r="T177" s="245"/>
      <c r="AT177" s="242" t="s">
        <v>159</v>
      </c>
      <c r="AU177" s="242" t="s">
        <v>77</v>
      </c>
      <c r="AV177" s="12" t="s">
        <v>77</v>
      </c>
      <c r="AW177" s="12" t="s">
        <v>32</v>
      </c>
      <c r="AX177" s="12" t="s">
        <v>75</v>
      </c>
      <c r="AY177" s="242" t="s">
        <v>147</v>
      </c>
    </row>
    <row r="178" s="11" customFormat="1" ht="22.8" customHeight="1">
      <c r="B178" s="200"/>
      <c r="C178" s="201"/>
      <c r="D178" s="202" t="s">
        <v>68</v>
      </c>
      <c r="E178" s="214" t="s">
        <v>77</v>
      </c>
      <c r="F178" s="214" t="s">
        <v>365</v>
      </c>
      <c r="G178" s="201"/>
      <c r="H178" s="201"/>
      <c r="I178" s="204"/>
      <c r="J178" s="215">
        <f>BK178</f>
        <v>0</v>
      </c>
      <c r="K178" s="201"/>
      <c r="L178" s="206"/>
      <c r="M178" s="207"/>
      <c r="N178" s="208"/>
      <c r="O178" s="208"/>
      <c r="P178" s="209">
        <f>SUM(P179:P182)</f>
        <v>0</v>
      </c>
      <c r="Q178" s="208"/>
      <c r="R178" s="209">
        <f>SUM(R179:R182)</f>
        <v>0</v>
      </c>
      <c r="S178" s="208"/>
      <c r="T178" s="210">
        <f>SUM(T179:T182)</f>
        <v>0</v>
      </c>
      <c r="AR178" s="211" t="s">
        <v>75</v>
      </c>
      <c r="AT178" s="212" t="s">
        <v>68</v>
      </c>
      <c r="AU178" s="212" t="s">
        <v>75</v>
      </c>
      <c r="AY178" s="211" t="s">
        <v>147</v>
      </c>
      <c r="BK178" s="213">
        <f>SUM(BK179:BK182)</f>
        <v>0</v>
      </c>
    </row>
    <row r="179" s="1" customFormat="1" ht="16.5" customHeight="1">
      <c r="B179" s="37"/>
      <c r="C179" s="216" t="s">
        <v>293</v>
      </c>
      <c r="D179" s="216" t="s">
        <v>150</v>
      </c>
      <c r="E179" s="217" t="s">
        <v>376</v>
      </c>
      <c r="F179" s="218" t="s">
        <v>377</v>
      </c>
      <c r="G179" s="219" t="s">
        <v>180</v>
      </c>
      <c r="H179" s="220">
        <v>44.825000000000003</v>
      </c>
      <c r="I179" s="221"/>
      <c r="J179" s="222">
        <f>ROUND(I179*H179,2)</f>
        <v>0</v>
      </c>
      <c r="K179" s="218" t="s">
        <v>212</v>
      </c>
      <c r="L179" s="42"/>
      <c r="M179" s="223" t="s">
        <v>1</v>
      </c>
      <c r="N179" s="224" t="s">
        <v>40</v>
      </c>
      <c r="O179" s="78"/>
      <c r="P179" s="225">
        <f>O179*H179</f>
        <v>0</v>
      </c>
      <c r="Q179" s="225">
        <v>0</v>
      </c>
      <c r="R179" s="225">
        <f>Q179*H179</f>
        <v>0</v>
      </c>
      <c r="S179" s="225">
        <v>0</v>
      </c>
      <c r="T179" s="226">
        <f>S179*H179</f>
        <v>0</v>
      </c>
      <c r="AR179" s="16" t="s">
        <v>181</v>
      </c>
      <c r="AT179" s="16" t="s">
        <v>150</v>
      </c>
      <c r="AU179" s="16" t="s">
        <v>77</v>
      </c>
      <c r="AY179" s="16" t="s">
        <v>147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6" t="s">
        <v>75</v>
      </c>
      <c r="BK179" s="227">
        <f>ROUND(I179*H179,2)</f>
        <v>0</v>
      </c>
      <c r="BL179" s="16" t="s">
        <v>181</v>
      </c>
      <c r="BM179" s="16" t="s">
        <v>1480</v>
      </c>
    </row>
    <row r="180" s="1" customFormat="1">
      <c r="B180" s="37"/>
      <c r="C180" s="38"/>
      <c r="D180" s="228" t="s">
        <v>156</v>
      </c>
      <c r="E180" s="38"/>
      <c r="F180" s="229" t="s">
        <v>379</v>
      </c>
      <c r="G180" s="38"/>
      <c r="H180" s="38"/>
      <c r="I180" s="143"/>
      <c r="J180" s="38"/>
      <c r="K180" s="38"/>
      <c r="L180" s="42"/>
      <c r="M180" s="230"/>
      <c r="N180" s="78"/>
      <c r="O180" s="78"/>
      <c r="P180" s="78"/>
      <c r="Q180" s="78"/>
      <c r="R180" s="78"/>
      <c r="S180" s="78"/>
      <c r="T180" s="79"/>
      <c r="AT180" s="16" t="s">
        <v>156</v>
      </c>
      <c r="AU180" s="16" t="s">
        <v>77</v>
      </c>
    </row>
    <row r="181" s="1" customFormat="1">
      <c r="B181" s="37"/>
      <c r="C181" s="38"/>
      <c r="D181" s="228" t="s">
        <v>157</v>
      </c>
      <c r="E181" s="38"/>
      <c r="F181" s="231" t="s">
        <v>1427</v>
      </c>
      <c r="G181" s="38"/>
      <c r="H181" s="38"/>
      <c r="I181" s="143"/>
      <c r="J181" s="38"/>
      <c r="K181" s="38"/>
      <c r="L181" s="42"/>
      <c r="M181" s="230"/>
      <c r="N181" s="78"/>
      <c r="O181" s="78"/>
      <c r="P181" s="78"/>
      <c r="Q181" s="78"/>
      <c r="R181" s="78"/>
      <c r="S181" s="78"/>
      <c r="T181" s="79"/>
      <c r="AT181" s="16" t="s">
        <v>157</v>
      </c>
      <c r="AU181" s="16" t="s">
        <v>77</v>
      </c>
    </row>
    <row r="182" s="12" customFormat="1">
      <c r="B182" s="232"/>
      <c r="C182" s="233"/>
      <c r="D182" s="228" t="s">
        <v>159</v>
      </c>
      <c r="E182" s="234" t="s">
        <v>1</v>
      </c>
      <c r="F182" s="235" t="s">
        <v>1481</v>
      </c>
      <c r="G182" s="233"/>
      <c r="H182" s="236">
        <v>44.825000000000003</v>
      </c>
      <c r="I182" s="237"/>
      <c r="J182" s="233"/>
      <c r="K182" s="233"/>
      <c r="L182" s="238"/>
      <c r="M182" s="243"/>
      <c r="N182" s="244"/>
      <c r="O182" s="244"/>
      <c r="P182" s="244"/>
      <c r="Q182" s="244"/>
      <c r="R182" s="244"/>
      <c r="S182" s="244"/>
      <c r="T182" s="245"/>
      <c r="AT182" s="242" t="s">
        <v>159</v>
      </c>
      <c r="AU182" s="242" t="s">
        <v>77</v>
      </c>
      <c r="AV182" s="12" t="s">
        <v>77</v>
      </c>
      <c r="AW182" s="12" t="s">
        <v>32</v>
      </c>
      <c r="AX182" s="12" t="s">
        <v>75</v>
      </c>
      <c r="AY182" s="242" t="s">
        <v>147</v>
      </c>
    </row>
    <row r="183" s="11" customFormat="1" ht="22.8" customHeight="1">
      <c r="B183" s="200"/>
      <c r="C183" s="201"/>
      <c r="D183" s="202" t="s">
        <v>68</v>
      </c>
      <c r="E183" s="214" t="s">
        <v>181</v>
      </c>
      <c r="F183" s="214" t="s">
        <v>523</v>
      </c>
      <c r="G183" s="201"/>
      <c r="H183" s="201"/>
      <c r="I183" s="204"/>
      <c r="J183" s="215">
        <f>BK183</f>
        <v>0</v>
      </c>
      <c r="K183" s="201"/>
      <c r="L183" s="206"/>
      <c r="M183" s="207"/>
      <c r="N183" s="208"/>
      <c r="O183" s="208"/>
      <c r="P183" s="209">
        <f>SUM(P184:P195)</f>
        <v>0</v>
      </c>
      <c r="Q183" s="208"/>
      <c r="R183" s="209">
        <f>SUM(R184:R195)</f>
        <v>0.0024282000000000002</v>
      </c>
      <c r="S183" s="208"/>
      <c r="T183" s="210">
        <f>SUM(T184:T195)</f>
        <v>0</v>
      </c>
      <c r="AR183" s="211" t="s">
        <v>75</v>
      </c>
      <c r="AT183" s="212" t="s">
        <v>68</v>
      </c>
      <c r="AU183" s="212" t="s">
        <v>75</v>
      </c>
      <c r="AY183" s="211" t="s">
        <v>147</v>
      </c>
      <c r="BK183" s="213">
        <f>SUM(BK184:BK195)</f>
        <v>0</v>
      </c>
    </row>
    <row r="184" s="1" customFormat="1" ht="16.5" customHeight="1">
      <c r="B184" s="37"/>
      <c r="C184" s="216" t="s">
        <v>300</v>
      </c>
      <c r="D184" s="216" t="s">
        <v>150</v>
      </c>
      <c r="E184" s="217" t="s">
        <v>1482</v>
      </c>
      <c r="F184" s="218" t="s">
        <v>1483</v>
      </c>
      <c r="G184" s="219" t="s">
        <v>225</v>
      </c>
      <c r="H184" s="220">
        <v>4.4829999999999997</v>
      </c>
      <c r="I184" s="221"/>
      <c r="J184" s="222">
        <f>ROUND(I184*H184,2)</f>
        <v>0</v>
      </c>
      <c r="K184" s="218" t="s">
        <v>212</v>
      </c>
      <c r="L184" s="42"/>
      <c r="M184" s="223" t="s">
        <v>1</v>
      </c>
      <c r="N184" s="224" t="s">
        <v>40</v>
      </c>
      <c r="O184" s="78"/>
      <c r="P184" s="225">
        <f>O184*H184</f>
        <v>0</v>
      </c>
      <c r="Q184" s="225">
        <v>0</v>
      </c>
      <c r="R184" s="225">
        <f>Q184*H184</f>
        <v>0</v>
      </c>
      <c r="S184" s="225">
        <v>0</v>
      </c>
      <c r="T184" s="226">
        <f>S184*H184</f>
        <v>0</v>
      </c>
      <c r="AR184" s="16" t="s">
        <v>181</v>
      </c>
      <c r="AT184" s="16" t="s">
        <v>150</v>
      </c>
      <c r="AU184" s="16" t="s">
        <v>77</v>
      </c>
      <c r="AY184" s="16" t="s">
        <v>147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6" t="s">
        <v>75</v>
      </c>
      <c r="BK184" s="227">
        <f>ROUND(I184*H184,2)</f>
        <v>0</v>
      </c>
      <c r="BL184" s="16" t="s">
        <v>181</v>
      </c>
      <c r="BM184" s="16" t="s">
        <v>1484</v>
      </c>
    </row>
    <row r="185" s="1" customFormat="1">
      <c r="B185" s="37"/>
      <c r="C185" s="38"/>
      <c r="D185" s="228" t="s">
        <v>156</v>
      </c>
      <c r="E185" s="38"/>
      <c r="F185" s="229" t="s">
        <v>1485</v>
      </c>
      <c r="G185" s="38"/>
      <c r="H185" s="38"/>
      <c r="I185" s="143"/>
      <c r="J185" s="38"/>
      <c r="K185" s="38"/>
      <c r="L185" s="42"/>
      <c r="M185" s="230"/>
      <c r="N185" s="78"/>
      <c r="O185" s="78"/>
      <c r="P185" s="78"/>
      <c r="Q185" s="78"/>
      <c r="R185" s="78"/>
      <c r="S185" s="78"/>
      <c r="T185" s="79"/>
      <c r="AT185" s="16" t="s">
        <v>156</v>
      </c>
      <c r="AU185" s="16" t="s">
        <v>77</v>
      </c>
    </row>
    <row r="186" s="1" customFormat="1">
      <c r="B186" s="37"/>
      <c r="C186" s="38"/>
      <c r="D186" s="228" t="s">
        <v>157</v>
      </c>
      <c r="E186" s="38"/>
      <c r="F186" s="231" t="s">
        <v>1427</v>
      </c>
      <c r="G186" s="38"/>
      <c r="H186" s="38"/>
      <c r="I186" s="143"/>
      <c r="J186" s="38"/>
      <c r="K186" s="38"/>
      <c r="L186" s="42"/>
      <c r="M186" s="230"/>
      <c r="N186" s="78"/>
      <c r="O186" s="78"/>
      <c r="P186" s="78"/>
      <c r="Q186" s="78"/>
      <c r="R186" s="78"/>
      <c r="S186" s="78"/>
      <c r="T186" s="79"/>
      <c r="AT186" s="16" t="s">
        <v>157</v>
      </c>
      <c r="AU186" s="16" t="s">
        <v>77</v>
      </c>
    </row>
    <row r="187" s="12" customFormat="1">
      <c r="B187" s="232"/>
      <c r="C187" s="233"/>
      <c r="D187" s="228" t="s">
        <v>159</v>
      </c>
      <c r="E187" s="234" t="s">
        <v>1</v>
      </c>
      <c r="F187" s="235" t="s">
        <v>1486</v>
      </c>
      <c r="G187" s="233"/>
      <c r="H187" s="236">
        <v>4.4829999999999997</v>
      </c>
      <c r="I187" s="237"/>
      <c r="J187" s="233"/>
      <c r="K187" s="233"/>
      <c r="L187" s="238"/>
      <c r="M187" s="243"/>
      <c r="N187" s="244"/>
      <c r="O187" s="244"/>
      <c r="P187" s="244"/>
      <c r="Q187" s="244"/>
      <c r="R187" s="244"/>
      <c r="S187" s="244"/>
      <c r="T187" s="245"/>
      <c r="AT187" s="242" t="s">
        <v>159</v>
      </c>
      <c r="AU187" s="242" t="s">
        <v>77</v>
      </c>
      <c r="AV187" s="12" t="s">
        <v>77</v>
      </c>
      <c r="AW187" s="12" t="s">
        <v>32</v>
      </c>
      <c r="AX187" s="12" t="s">
        <v>75</v>
      </c>
      <c r="AY187" s="242" t="s">
        <v>147</v>
      </c>
    </row>
    <row r="188" s="1" customFormat="1" ht="16.5" customHeight="1">
      <c r="B188" s="37"/>
      <c r="C188" s="216" t="s">
        <v>7</v>
      </c>
      <c r="D188" s="216" t="s">
        <v>150</v>
      </c>
      <c r="E188" s="217" t="s">
        <v>1487</v>
      </c>
      <c r="F188" s="218" t="s">
        <v>1488</v>
      </c>
      <c r="G188" s="219" t="s">
        <v>225</v>
      </c>
      <c r="H188" s="220">
        <v>0.031</v>
      </c>
      <c r="I188" s="221"/>
      <c r="J188" s="222">
        <f>ROUND(I188*H188,2)</f>
        <v>0</v>
      </c>
      <c r="K188" s="218" t="s">
        <v>212</v>
      </c>
      <c r="L188" s="42"/>
      <c r="M188" s="223" t="s">
        <v>1</v>
      </c>
      <c r="N188" s="224" t="s">
        <v>40</v>
      </c>
      <c r="O188" s="78"/>
      <c r="P188" s="225">
        <f>O188*H188</f>
        <v>0</v>
      </c>
      <c r="Q188" s="225">
        <v>0</v>
      </c>
      <c r="R188" s="225">
        <f>Q188*H188</f>
        <v>0</v>
      </c>
      <c r="S188" s="225">
        <v>0</v>
      </c>
      <c r="T188" s="226">
        <f>S188*H188</f>
        <v>0</v>
      </c>
      <c r="AR188" s="16" t="s">
        <v>181</v>
      </c>
      <c r="AT188" s="16" t="s">
        <v>150</v>
      </c>
      <c r="AU188" s="16" t="s">
        <v>77</v>
      </c>
      <c r="AY188" s="16" t="s">
        <v>147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6" t="s">
        <v>75</v>
      </c>
      <c r="BK188" s="227">
        <f>ROUND(I188*H188,2)</f>
        <v>0</v>
      </c>
      <c r="BL188" s="16" t="s">
        <v>181</v>
      </c>
      <c r="BM188" s="16" t="s">
        <v>1489</v>
      </c>
    </row>
    <row r="189" s="1" customFormat="1">
      <c r="B189" s="37"/>
      <c r="C189" s="38"/>
      <c r="D189" s="228" t="s">
        <v>156</v>
      </c>
      <c r="E189" s="38"/>
      <c r="F189" s="229" t="s">
        <v>1490</v>
      </c>
      <c r="G189" s="38"/>
      <c r="H189" s="38"/>
      <c r="I189" s="143"/>
      <c r="J189" s="38"/>
      <c r="K189" s="38"/>
      <c r="L189" s="42"/>
      <c r="M189" s="230"/>
      <c r="N189" s="78"/>
      <c r="O189" s="78"/>
      <c r="P189" s="78"/>
      <c r="Q189" s="78"/>
      <c r="R189" s="78"/>
      <c r="S189" s="78"/>
      <c r="T189" s="79"/>
      <c r="AT189" s="16" t="s">
        <v>156</v>
      </c>
      <c r="AU189" s="16" t="s">
        <v>77</v>
      </c>
    </row>
    <row r="190" s="1" customFormat="1">
      <c r="B190" s="37"/>
      <c r="C190" s="38"/>
      <c r="D190" s="228" t="s">
        <v>157</v>
      </c>
      <c r="E190" s="38"/>
      <c r="F190" s="231" t="s">
        <v>1427</v>
      </c>
      <c r="G190" s="38"/>
      <c r="H190" s="38"/>
      <c r="I190" s="143"/>
      <c r="J190" s="38"/>
      <c r="K190" s="38"/>
      <c r="L190" s="42"/>
      <c r="M190" s="230"/>
      <c r="N190" s="78"/>
      <c r="O190" s="78"/>
      <c r="P190" s="78"/>
      <c r="Q190" s="78"/>
      <c r="R190" s="78"/>
      <c r="S190" s="78"/>
      <c r="T190" s="79"/>
      <c r="AT190" s="16" t="s">
        <v>157</v>
      </c>
      <c r="AU190" s="16" t="s">
        <v>77</v>
      </c>
    </row>
    <row r="191" s="12" customFormat="1">
      <c r="B191" s="232"/>
      <c r="C191" s="233"/>
      <c r="D191" s="228" t="s">
        <v>159</v>
      </c>
      <c r="E191" s="234" t="s">
        <v>1</v>
      </c>
      <c r="F191" s="235" t="s">
        <v>1491</v>
      </c>
      <c r="G191" s="233"/>
      <c r="H191" s="236">
        <v>0.031</v>
      </c>
      <c r="I191" s="237"/>
      <c r="J191" s="233"/>
      <c r="K191" s="233"/>
      <c r="L191" s="238"/>
      <c r="M191" s="243"/>
      <c r="N191" s="244"/>
      <c r="O191" s="244"/>
      <c r="P191" s="244"/>
      <c r="Q191" s="244"/>
      <c r="R191" s="244"/>
      <c r="S191" s="244"/>
      <c r="T191" s="245"/>
      <c r="AT191" s="242" t="s">
        <v>159</v>
      </c>
      <c r="AU191" s="242" t="s">
        <v>77</v>
      </c>
      <c r="AV191" s="12" t="s">
        <v>77</v>
      </c>
      <c r="AW191" s="12" t="s">
        <v>32</v>
      </c>
      <c r="AX191" s="12" t="s">
        <v>75</v>
      </c>
      <c r="AY191" s="242" t="s">
        <v>147</v>
      </c>
    </row>
    <row r="192" s="1" customFormat="1" ht="16.5" customHeight="1">
      <c r="B192" s="37"/>
      <c r="C192" s="216" t="s">
        <v>310</v>
      </c>
      <c r="D192" s="216" t="s">
        <v>150</v>
      </c>
      <c r="E192" s="217" t="s">
        <v>1492</v>
      </c>
      <c r="F192" s="218" t="s">
        <v>1493</v>
      </c>
      <c r="G192" s="219" t="s">
        <v>180</v>
      </c>
      <c r="H192" s="220">
        <v>0.38</v>
      </c>
      <c r="I192" s="221"/>
      <c r="J192" s="222">
        <f>ROUND(I192*H192,2)</f>
        <v>0</v>
      </c>
      <c r="K192" s="218" t="s">
        <v>212</v>
      </c>
      <c r="L192" s="42"/>
      <c r="M192" s="223" t="s">
        <v>1</v>
      </c>
      <c r="N192" s="224" t="s">
        <v>40</v>
      </c>
      <c r="O192" s="78"/>
      <c r="P192" s="225">
        <f>O192*H192</f>
        <v>0</v>
      </c>
      <c r="Q192" s="225">
        <v>0.0063899999999999998</v>
      </c>
      <c r="R192" s="225">
        <f>Q192*H192</f>
        <v>0.0024282000000000002</v>
      </c>
      <c r="S192" s="225">
        <v>0</v>
      </c>
      <c r="T192" s="226">
        <f>S192*H192</f>
        <v>0</v>
      </c>
      <c r="AR192" s="16" t="s">
        <v>181</v>
      </c>
      <c r="AT192" s="16" t="s">
        <v>150</v>
      </c>
      <c r="AU192" s="16" t="s">
        <v>77</v>
      </c>
      <c r="AY192" s="16" t="s">
        <v>147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6" t="s">
        <v>75</v>
      </c>
      <c r="BK192" s="227">
        <f>ROUND(I192*H192,2)</f>
        <v>0</v>
      </c>
      <c r="BL192" s="16" t="s">
        <v>181</v>
      </c>
      <c r="BM192" s="16" t="s">
        <v>1494</v>
      </c>
    </row>
    <row r="193" s="1" customFormat="1">
      <c r="B193" s="37"/>
      <c r="C193" s="38"/>
      <c r="D193" s="228" t="s">
        <v>156</v>
      </c>
      <c r="E193" s="38"/>
      <c r="F193" s="229" t="s">
        <v>1495</v>
      </c>
      <c r="G193" s="38"/>
      <c r="H193" s="38"/>
      <c r="I193" s="143"/>
      <c r="J193" s="38"/>
      <c r="K193" s="38"/>
      <c r="L193" s="42"/>
      <c r="M193" s="230"/>
      <c r="N193" s="78"/>
      <c r="O193" s="78"/>
      <c r="P193" s="78"/>
      <c r="Q193" s="78"/>
      <c r="R193" s="78"/>
      <c r="S193" s="78"/>
      <c r="T193" s="79"/>
      <c r="AT193" s="16" t="s">
        <v>156</v>
      </c>
      <c r="AU193" s="16" t="s">
        <v>77</v>
      </c>
    </row>
    <row r="194" s="1" customFormat="1">
      <c r="B194" s="37"/>
      <c r="C194" s="38"/>
      <c r="D194" s="228" t="s">
        <v>157</v>
      </c>
      <c r="E194" s="38"/>
      <c r="F194" s="231" t="s">
        <v>1427</v>
      </c>
      <c r="G194" s="38"/>
      <c r="H194" s="38"/>
      <c r="I194" s="143"/>
      <c r="J194" s="38"/>
      <c r="K194" s="38"/>
      <c r="L194" s="42"/>
      <c r="M194" s="230"/>
      <c r="N194" s="78"/>
      <c r="O194" s="78"/>
      <c r="P194" s="78"/>
      <c r="Q194" s="78"/>
      <c r="R194" s="78"/>
      <c r="S194" s="78"/>
      <c r="T194" s="79"/>
      <c r="AT194" s="16" t="s">
        <v>157</v>
      </c>
      <c r="AU194" s="16" t="s">
        <v>77</v>
      </c>
    </row>
    <row r="195" s="12" customFormat="1">
      <c r="B195" s="232"/>
      <c r="C195" s="233"/>
      <c r="D195" s="228" t="s">
        <v>159</v>
      </c>
      <c r="E195" s="234" t="s">
        <v>1</v>
      </c>
      <c r="F195" s="235" t="s">
        <v>1496</v>
      </c>
      <c r="G195" s="233"/>
      <c r="H195" s="236">
        <v>0.38</v>
      </c>
      <c r="I195" s="237"/>
      <c r="J195" s="233"/>
      <c r="K195" s="233"/>
      <c r="L195" s="238"/>
      <c r="M195" s="243"/>
      <c r="N195" s="244"/>
      <c r="O195" s="244"/>
      <c r="P195" s="244"/>
      <c r="Q195" s="244"/>
      <c r="R195" s="244"/>
      <c r="S195" s="244"/>
      <c r="T195" s="245"/>
      <c r="AT195" s="242" t="s">
        <v>159</v>
      </c>
      <c r="AU195" s="242" t="s">
        <v>77</v>
      </c>
      <c r="AV195" s="12" t="s">
        <v>77</v>
      </c>
      <c r="AW195" s="12" t="s">
        <v>32</v>
      </c>
      <c r="AX195" s="12" t="s">
        <v>75</v>
      </c>
      <c r="AY195" s="242" t="s">
        <v>147</v>
      </c>
    </row>
    <row r="196" s="11" customFormat="1" ht="22.8" customHeight="1">
      <c r="B196" s="200"/>
      <c r="C196" s="201"/>
      <c r="D196" s="202" t="s">
        <v>68</v>
      </c>
      <c r="E196" s="214" t="s">
        <v>216</v>
      </c>
      <c r="F196" s="214" t="s">
        <v>538</v>
      </c>
      <c r="G196" s="201"/>
      <c r="H196" s="201"/>
      <c r="I196" s="204"/>
      <c r="J196" s="215">
        <f>BK196</f>
        <v>0</v>
      </c>
      <c r="K196" s="201"/>
      <c r="L196" s="206"/>
      <c r="M196" s="207"/>
      <c r="N196" s="208"/>
      <c r="O196" s="208"/>
      <c r="P196" s="209">
        <f>SUM(P197:P236)</f>
        <v>0</v>
      </c>
      <c r="Q196" s="208"/>
      <c r="R196" s="209">
        <f>SUM(R197:R236)</f>
        <v>0.42182563999999995</v>
      </c>
      <c r="S196" s="208"/>
      <c r="T196" s="210">
        <f>SUM(T197:T236)</f>
        <v>0</v>
      </c>
      <c r="AR196" s="211" t="s">
        <v>75</v>
      </c>
      <c r="AT196" s="212" t="s">
        <v>68</v>
      </c>
      <c r="AU196" s="212" t="s">
        <v>75</v>
      </c>
      <c r="AY196" s="211" t="s">
        <v>147</v>
      </c>
      <c r="BK196" s="213">
        <f>SUM(BK197:BK236)</f>
        <v>0</v>
      </c>
    </row>
    <row r="197" s="1" customFormat="1" ht="16.5" customHeight="1">
      <c r="B197" s="37"/>
      <c r="C197" s="216" t="s">
        <v>318</v>
      </c>
      <c r="D197" s="216" t="s">
        <v>150</v>
      </c>
      <c r="E197" s="217" t="s">
        <v>1497</v>
      </c>
      <c r="F197" s="218" t="s">
        <v>1498</v>
      </c>
      <c r="G197" s="219" t="s">
        <v>187</v>
      </c>
      <c r="H197" s="220">
        <v>40.75</v>
      </c>
      <c r="I197" s="221"/>
      <c r="J197" s="222">
        <f>ROUND(I197*H197,2)</f>
        <v>0</v>
      </c>
      <c r="K197" s="218" t="s">
        <v>212</v>
      </c>
      <c r="L197" s="42"/>
      <c r="M197" s="223" t="s">
        <v>1</v>
      </c>
      <c r="N197" s="224" t="s">
        <v>40</v>
      </c>
      <c r="O197" s="78"/>
      <c r="P197" s="225">
        <f>O197*H197</f>
        <v>0</v>
      </c>
      <c r="Q197" s="225">
        <v>0</v>
      </c>
      <c r="R197" s="225">
        <f>Q197*H197</f>
        <v>0</v>
      </c>
      <c r="S197" s="225">
        <v>0</v>
      </c>
      <c r="T197" s="226">
        <f>S197*H197</f>
        <v>0</v>
      </c>
      <c r="AR197" s="16" t="s">
        <v>181</v>
      </c>
      <c r="AT197" s="16" t="s">
        <v>150</v>
      </c>
      <c r="AU197" s="16" t="s">
        <v>77</v>
      </c>
      <c r="AY197" s="16" t="s">
        <v>147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6" t="s">
        <v>75</v>
      </c>
      <c r="BK197" s="227">
        <f>ROUND(I197*H197,2)</f>
        <v>0</v>
      </c>
      <c r="BL197" s="16" t="s">
        <v>181</v>
      </c>
      <c r="BM197" s="16" t="s">
        <v>1499</v>
      </c>
    </row>
    <row r="198" s="1" customFormat="1">
      <c r="B198" s="37"/>
      <c r="C198" s="38"/>
      <c r="D198" s="228" t="s">
        <v>156</v>
      </c>
      <c r="E198" s="38"/>
      <c r="F198" s="229" t="s">
        <v>1500</v>
      </c>
      <c r="G198" s="38"/>
      <c r="H198" s="38"/>
      <c r="I198" s="143"/>
      <c r="J198" s="38"/>
      <c r="K198" s="38"/>
      <c r="L198" s="42"/>
      <c r="M198" s="230"/>
      <c r="N198" s="78"/>
      <c r="O198" s="78"/>
      <c r="P198" s="78"/>
      <c r="Q198" s="78"/>
      <c r="R198" s="78"/>
      <c r="S198" s="78"/>
      <c r="T198" s="79"/>
      <c r="AT198" s="16" t="s">
        <v>156</v>
      </c>
      <c r="AU198" s="16" t="s">
        <v>77</v>
      </c>
    </row>
    <row r="199" s="1" customFormat="1">
      <c r="B199" s="37"/>
      <c r="C199" s="38"/>
      <c r="D199" s="228" t="s">
        <v>157</v>
      </c>
      <c r="E199" s="38"/>
      <c r="F199" s="231" t="s">
        <v>1427</v>
      </c>
      <c r="G199" s="38"/>
      <c r="H199" s="38"/>
      <c r="I199" s="143"/>
      <c r="J199" s="38"/>
      <c r="K199" s="38"/>
      <c r="L199" s="42"/>
      <c r="M199" s="230"/>
      <c r="N199" s="78"/>
      <c r="O199" s="78"/>
      <c r="P199" s="78"/>
      <c r="Q199" s="78"/>
      <c r="R199" s="78"/>
      <c r="S199" s="78"/>
      <c r="T199" s="79"/>
      <c r="AT199" s="16" t="s">
        <v>157</v>
      </c>
      <c r="AU199" s="16" t="s">
        <v>77</v>
      </c>
    </row>
    <row r="200" s="12" customFormat="1">
      <c r="B200" s="232"/>
      <c r="C200" s="233"/>
      <c r="D200" s="228" t="s">
        <v>159</v>
      </c>
      <c r="E200" s="234" t="s">
        <v>1</v>
      </c>
      <c r="F200" s="235" t="s">
        <v>1501</v>
      </c>
      <c r="G200" s="233"/>
      <c r="H200" s="236">
        <v>40.75</v>
      </c>
      <c r="I200" s="237"/>
      <c r="J200" s="233"/>
      <c r="K200" s="233"/>
      <c r="L200" s="238"/>
      <c r="M200" s="243"/>
      <c r="N200" s="244"/>
      <c r="O200" s="244"/>
      <c r="P200" s="244"/>
      <c r="Q200" s="244"/>
      <c r="R200" s="244"/>
      <c r="S200" s="244"/>
      <c r="T200" s="245"/>
      <c r="AT200" s="242" t="s">
        <v>159</v>
      </c>
      <c r="AU200" s="242" t="s">
        <v>77</v>
      </c>
      <c r="AV200" s="12" t="s">
        <v>77</v>
      </c>
      <c r="AW200" s="12" t="s">
        <v>32</v>
      </c>
      <c r="AX200" s="12" t="s">
        <v>75</v>
      </c>
      <c r="AY200" s="242" t="s">
        <v>147</v>
      </c>
    </row>
    <row r="201" s="1" customFormat="1" ht="16.5" customHeight="1">
      <c r="B201" s="37"/>
      <c r="C201" s="267" t="s">
        <v>325</v>
      </c>
      <c r="D201" s="267" t="s">
        <v>267</v>
      </c>
      <c r="E201" s="268" t="s">
        <v>1502</v>
      </c>
      <c r="F201" s="269" t="s">
        <v>1503</v>
      </c>
      <c r="G201" s="270" t="s">
        <v>187</v>
      </c>
      <c r="H201" s="271">
        <v>42.787999999999997</v>
      </c>
      <c r="I201" s="272"/>
      <c r="J201" s="273">
        <f>ROUND(I201*H201,2)</f>
        <v>0</v>
      </c>
      <c r="K201" s="269" t="s">
        <v>212</v>
      </c>
      <c r="L201" s="274"/>
      <c r="M201" s="275" t="s">
        <v>1</v>
      </c>
      <c r="N201" s="276" t="s">
        <v>40</v>
      </c>
      <c r="O201" s="78"/>
      <c r="P201" s="225">
        <f>O201*H201</f>
        <v>0</v>
      </c>
      <c r="Q201" s="225">
        <v>0.0090299999999999998</v>
      </c>
      <c r="R201" s="225">
        <f>Q201*H201</f>
        <v>0.38637563999999996</v>
      </c>
      <c r="S201" s="225">
        <v>0</v>
      </c>
      <c r="T201" s="226">
        <f>S201*H201</f>
        <v>0</v>
      </c>
      <c r="AR201" s="16" t="s">
        <v>216</v>
      </c>
      <c r="AT201" s="16" t="s">
        <v>267</v>
      </c>
      <c r="AU201" s="16" t="s">
        <v>77</v>
      </c>
      <c r="AY201" s="16" t="s">
        <v>147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16" t="s">
        <v>75</v>
      </c>
      <c r="BK201" s="227">
        <f>ROUND(I201*H201,2)</f>
        <v>0</v>
      </c>
      <c r="BL201" s="16" t="s">
        <v>181</v>
      </c>
      <c r="BM201" s="16" t="s">
        <v>1504</v>
      </c>
    </row>
    <row r="202" s="1" customFormat="1">
      <c r="B202" s="37"/>
      <c r="C202" s="38"/>
      <c r="D202" s="228" t="s">
        <v>156</v>
      </c>
      <c r="E202" s="38"/>
      <c r="F202" s="229" t="s">
        <v>1503</v>
      </c>
      <c r="G202" s="38"/>
      <c r="H202" s="38"/>
      <c r="I202" s="143"/>
      <c r="J202" s="38"/>
      <c r="K202" s="38"/>
      <c r="L202" s="42"/>
      <c r="M202" s="230"/>
      <c r="N202" s="78"/>
      <c r="O202" s="78"/>
      <c r="P202" s="78"/>
      <c r="Q202" s="78"/>
      <c r="R202" s="78"/>
      <c r="S202" s="78"/>
      <c r="T202" s="79"/>
      <c r="AT202" s="16" t="s">
        <v>156</v>
      </c>
      <c r="AU202" s="16" t="s">
        <v>77</v>
      </c>
    </row>
    <row r="203" s="12" customFormat="1">
      <c r="B203" s="232"/>
      <c r="C203" s="233"/>
      <c r="D203" s="228" t="s">
        <v>159</v>
      </c>
      <c r="E203" s="233"/>
      <c r="F203" s="235" t="s">
        <v>1505</v>
      </c>
      <c r="G203" s="233"/>
      <c r="H203" s="236">
        <v>42.787999999999997</v>
      </c>
      <c r="I203" s="237"/>
      <c r="J203" s="233"/>
      <c r="K203" s="233"/>
      <c r="L203" s="238"/>
      <c r="M203" s="243"/>
      <c r="N203" s="244"/>
      <c r="O203" s="244"/>
      <c r="P203" s="244"/>
      <c r="Q203" s="244"/>
      <c r="R203" s="244"/>
      <c r="S203" s="244"/>
      <c r="T203" s="245"/>
      <c r="AT203" s="242" t="s">
        <v>159</v>
      </c>
      <c r="AU203" s="242" t="s">
        <v>77</v>
      </c>
      <c r="AV203" s="12" t="s">
        <v>77</v>
      </c>
      <c r="AW203" s="12" t="s">
        <v>4</v>
      </c>
      <c r="AX203" s="12" t="s">
        <v>75</v>
      </c>
      <c r="AY203" s="242" t="s">
        <v>147</v>
      </c>
    </row>
    <row r="204" s="1" customFormat="1" ht="16.5" customHeight="1">
      <c r="B204" s="37"/>
      <c r="C204" s="216" t="s">
        <v>331</v>
      </c>
      <c r="D204" s="216" t="s">
        <v>150</v>
      </c>
      <c r="E204" s="217" t="s">
        <v>1506</v>
      </c>
      <c r="F204" s="218" t="s">
        <v>1507</v>
      </c>
      <c r="G204" s="219" t="s">
        <v>552</v>
      </c>
      <c r="H204" s="220">
        <v>12</v>
      </c>
      <c r="I204" s="221"/>
      <c r="J204" s="222">
        <f>ROUND(I204*H204,2)</f>
        <v>0</v>
      </c>
      <c r="K204" s="218" t="s">
        <v>212</v>
      </c>
      <c r="L204" s="42"/>
      <c r="M204" s="223" t="s">
        <v>1</v>
      </c>
      <c r="N204" s="224" t="s">
        <v>40</v>
      </c>
      <c r="O204" s="78"/>
      <c r="P204" s="225">
        <f>O204*H204</f>
        <v>0</v>
      </c>
      <c r="Q204" s="225">
        <v>0</v>
      </c>
      <c r="R204" s="225">
        <f>Q204*H204</f>
        <v>0</v>
      </c>
      <c r="S204" s="225">
        <v>0</v>
      </c>
      <c r="T204" s="226">
        <f>S204*H204</f>
        <v>0</v>
      </c>
      <c r="AR204" s="16" t="s">
        <v>181</v>
      </c>
      <c r="AT204" s="16" t="s">
        <v>150</v>
      </c>
      <c r="AU204" s="16" t="s">
        <v>77</v>
      </c>
      <c r="AY204" s="16" t="s">
        <v>147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6" t="s">
        <v>75</v>
      </c>
      <c r="BK204" s="227">
        <f>ROUND(I204*H204,2)</f>
        <v>0</v>
      </c>
      <c r="BL204" s="16" t="s">
        <v>181</v>
      </c>
      <c r="BM204" s="16" t="s">
        <v>1508</v>
      </c>
    </row>
    <row r="205" s="1" customFormat="1">
      <c r="B205" s="37"/>
      <c r="C205" s="38"/>
      <c r="D205" s="228" t="s">
        <v>156</v>
      </c>
      <c r="E205" s="38"/>
      <c r="F205" s="229" t="s">
        <v>1509</v>
      </c>
      <c r="G205" s="38"/>
      <c r="H205" s="38"/>
      <c r="I205" s="143"/>
      <c r="J205" s="38"/>
      <c r="K205" s="38"/>
      <c r="L205" s="42"/>
      <c r="M205" s="230"/>
      <c r="N205" s="78"/>
      <c r="O205" s="78"/>
      <c r="P205" s="78"/>
      <c r="Q205" s="78"/>
      <c r="R205" s="78"/>
      <c r="S205" s="78"/>
      <c r="T205" s="79"/>
      <c r="AT205" s="16" t="s">
        <v>156</v>
      </c>
      <c r="AU205" s="16" t="s">
        <v>77</v>
      </c>
    </row>
    <row r="206" s="1" customFormat="1">
      <c r="B206" s="37"/>
      <c r="C206" s="38"/>
      <c r="D206" s="228" t="s">
        <v>157</v>
      </c>
      <c r="E206" s="38"/>
      <c r="F206" s="231" t="s">
        <v>1427</v>
      </c>
      <c r="G206" s="38"/>
      <c r="H206" s="38"/>
      <c r="I206" s="143"/>
      <c r="J206" s="38"/>
      <c r="K206" s="38"/>
      <c r="L206" s="42"/>
      <c r="M206" s="230"/>
      <c r="N206" s="78"/>
      <c r="O206" s="78"/>
      <c r="P206" s="78"/>
      <c r="Q206" s="78"/>
      <c r="R206" s="78"/>
      <c r="S206" s="78"/>
      <c r="T206" s="79"/>
      <c r="AT206" s="16" t="s">
        <v>157</v>
      </c>
      <c r="AU206" s="16" t="s">
        <v>77</v>
      </c>
    </row>
    <row r="207" s="12" customFormat="1">
      <c r="B207" s="232"/>
      <c r="C207" s="233"/>
      <c r="D207" s="228" t="s">
        <v>159</v>
      </c>
      <c r="E207" s="234" t="s">
        <v>1</v>
      </c>
      <c r="F207" s="235" t="s">
        <v>1510</v>
      </c>
      <c r="G207" s="233"/>
      <c r="H207" s="236">
        <v>12</v>
      </c>
      <c r="I207" s="237"/>
      <c r="J207" s="233"/>
      <c r="K207" s="233"/>
      <c r="L207" s="238"/>
      <c r="M207" s="243"/>
      <c r="N207" s="244"/>
      <c r="O207" s="244"/>
      <c r="P207" s="244"/>
      <c r="Q207" s="244"/>
      <c r="R207" s="244"/>
      <c r="S207" s="244"/>
      <c r="T207" s="245"/>
      <c r="AT207" s="242" t="s">
        <v>159</v>
      </c>
      <c r="AU207" s="242" t="s">
        <v>77</v>
      </c>
      <c r="AV207" s="12" t="s">
        <v>77</v>
      </c>
      <c r="AW207" s="12" t="s">
        <v>32</v>
      </c>
      <c r="AX207" s="12" t="s">
        <v>75</v>
      </c>
      <c r="AY207" s="242" t="s">
        <v>147</v>
      </c>
    </row>
    <row r="208" s="1" customFormat="1" ht="16.5" customHeight="1">
      <c r="B208" s="37"/>
      <c r="C208" s="267" t="s">
        <v>342</v>
      </c>
      <c r="D208" s="267" t="s">
        <v>267</v>
      </c>
      <c r="E208" s="268" t="s">
        <v>1511</v>
      </c>
      <c r="F208" s="269" t="s">
        <v>1512</v>
      </c>
      <c r="G208" s="270" t="s">
        <v>552</v>
      </c>
      <c r="H208" s="271">
        <v>8</v>
      </c>
      <c r="I208" s="272"/>
      <c r="J208" s="273">
        <f>ROUND(I208*H208,2)</f>
        <v>0</v>
      </c>
      <c r="K208" s="269" t="s">
        <v>212</v>
      </c>
      <c r="L208" s="274"/>
      <c r="M208" s="275" t="s">
        <v>1</v>
      </c>
      <c r="N208" s="276" t="s">
        <v>40</v>
      </c>
      <c r="O208" s="78"/>
      <c r="P208" s="225">
        <f>O208*H208</f>
        <v>0</v>
      </c>
      <c r="Q208" s="225">
        <v>0.0023800000000000002</v>
      </c>
      <c r="R208" s="225">
        <f>Q208*H208</f>
        <v>0.019040000000000001</v>
      </c>
      <c r="S208" s="225">
        <v>0</v>
      </c>
      <c r="T208" s="226">
        <f>S208*H208</f>
        <v>0</v>
      </c>
      <c r="AR208" s="16" t="s">
        <v>216</v>
      </c>
      <c r="AT208" s="16" t="s">
        <v>267</v>
      </c>
      <c r="AU208" s="16" t="s">
        <v>77</v>
      </c>
      <c r="AY208" s="16" t="s">
        <v>147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6" t="s">
        <v>75</v>
      </c>
      <c r="BK208" s="227">
        <f>ROUND(I208*H208,2)</f>
        <v>0</v>
      </c>
      <c r="BL208" s="16" t="s">
        <v>181</v>
      </c>
      <c r="BM208" s="16" t="s">
        <v>1513</v>
      </c>
    </row>
    <row r="209" s="1" customFormat="1">
      <c r="B209" s="37"/>
      <c r="C209" s="38"/>
      <c r="D209" s="228" t="s">
        <v>156</v>
      </c>
      <c r="E209" s="38"/>
      <c r="F209" s="229" t="s">
        <v>1512</v>
      </c>
      <c r="G209" s="38"/>
      <c r="H209" s="38"/>
      <c r="I209" s="143"/>
      <c r="J209" s="38"/>
      <c r="K209" s="38"/>
      <c r="L209" s="42"/>
      <c r="M209" s="230"/>
      <c r="N209" s="78"/>
      <c r="O209" s="78"/>
      <c r="P209" s="78"/>
      <c r="Q209" s="78"/>
      <c r="R209" s="78"/>
      <c r="S209" s="78"/>
      <c r="T209" s="79"/>
      <c r="AT209" s="16" t="s">
        <v>156</v>
      </c>
      <c r="AU209" s="16" t="s">
        <v>77</v>
      </c>
    </row>
    <row r="210" s="1" customFormat="1" ht="16.5" customHeight="1">
      <c r="B210" s="37"/>
      <c r="C210" s="267" t="s">
        <v>352</v>
      </c>
      <c r="D210" s="267" t="s">
        <v>267</v>
      </c>
      <c r="E210" s="268" t="s">
        <v>1514</v>
      </c>
      <c r="F210" s="269" t="s">
        <v>1515</v>
      </c>
      <c r="G210" s="270" t="s">
        <v>552</v>
      </c>
      <c r="H210" s="271">
        <v>2</v>
      </c>
      <c r="I210" s="272"/>
      <c r="J210" s="273">
        <f>ROUND(I210*H210,2)</f>
        <v>0</v>
      </c>
      <c r="K210" s="269" t="s">
        <v>212</v>
      </c>
      <c r="L210" s="274"/>
      <c r="M210" s="275" t="s">
        <v>1</v>
      </c>
      <c r="N210" s="276" t="s">
        <v>40</v>
      </c>
      <c r="O210" s="78"/>
      <c r="P210" s="225">
        <f>O210*H210</f>
        <v>0</v>
      </c>
      <c r="Q210" s="225">
        <v>0.0022300000000000002</v>
      </c>
      <c r="R210" s="225">
        <f>Q210*H210</f>
        <v>0.0044600000000000004</v>
      </c>
      <c r="S210" s="225">
        <v>0</v>
      </c>
      <c r="T210" s="226">
        <f>S210*H210</f>
        <v>0</v>
      </c>
      <c r="AR210" s="16" t="s">
        <v>216</v>
      </c>
      <c r="AT210" s="16" t="s">
        <v>267</v>
      </c>
      <c r="AU210" s="16" t="s">
        <v>77</v>
      </c>
      <c r="AY210" s="16" t="s">
        <v>147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16" t="s">
        <v>75</v>
      </c>
      <c r="BK210" s="227">
        <f>ROUND(I210*H210,2)</f>
        <v>0</v>
      </c>
      <c r="BL210" s="16" t="s">
        <v>181</v>
      </c>
      <c r="BM210" s="16" t="s">
        <v>1516</v>
      </c>
    </row>
    <row r="211" s="1" customFormat="1">
      <c r="B211" s="37"/>
      <c r="C211" s="38"/>
      <c r="D211" s="228" t="s">
        <v>156</v>
      </c>
      <c r="E211" s="38"/>
      <c r="F211" s="229" t="s">
        <v>1515</v>
      </c>
      <c r="G211" s="38"/>
      <c r="H211" s="38"/>
      <c r="I211" s="143"/>
      <c r="J211" s="38"/>
      <c r="K211" s="38"/>
      <c r="L211" s="42"/>
      <c r="M211" s="230"/>
      <c r="N211" s="78"/>
      <c r="O211" s="78"/>
      <c r="P211" s="78"/>
      <c r="Q211" s="78"/>
      <c r="R211" s="78"/>
      <c r="S211" s="78"/>
      <c r="T211" s="79"/>
      <c r="AT211" s="16" t="s">
        <v>156</v>
      </c>
      <c r="AU211" s="16" t="s">
        <v>77</v>
      </c>
    </row>
    <row r="212" s="1" customFormat="1" ht="16.5" customHeight="1">
      <c r="B212" s="37"/>
      <c r="C212" s="267" t="s">
        <v>356</v>
      </c>
      <c r="D212" s="267" t="s">
        <v>267</v>
      </c>
      <c r="E212" s="268" t="s">
        <v>1003</v>
      </c>
      <c r="F212" s="269" t="s">
        <v>1517</v>
      </c>
      <c r="G212" s="270" t="s">
        <v>199</v>
      </c>
      <c r="H212" s="271">
        <v>2</v>
      </c>
      <c r="I212" s="272"/>
      <c r="J212" s="273">
        <f>ROUND(I212*H212,2)</f>
        <v>0</v>
      </c>
      <c r="K212" s="269" t="s">
        <v>1</v>
      </c>
      <c r="L212" s="274"/>
      <c r="M212" s="275" t="s">
        <v>1</v>
      </c>
      <c r="N212" s="276" t="s">
        <v>40</v>
      </c>
      <c r="O212" s="78"/>
      <c r="P212" s="225">
        <f>O212*H212</f>
        <v>0</v>
      </c>
      <c r="Q212" s="225">
        <v>0</v>
      </c>
      <c r="R212" s="225">
        <f>Q212*H212</f>
        <v>0</v>
      </c>
      <c r="S212" s="225">
        <v>0</v>
      </c>
      <c r="T212" s="226">
        <f>S212*H212</f>
        <v>0</v>
      </c>
      <c r="AR212" s="16" t="s">
        <v>216</v>
      </c>
      <c r="AT212" s="16" t="s">
        <v>267</v>
      </c>
      <c r="AU212" s="16" t="s">
        <v>77</v>
      </c>
      <c r="AY212" s="16" t="s">
        <v>147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16" t="s">
        <v>75</v>
      </c>
      <c r="BK212" s="227">
        <f>ROUND(I212*H212,2)</f>
        <v>0</v>
      </c>
      <c r="BL212" s="16" t="s">
        <v>181</v>
      </c>
      <c r="BM212" s="16" t="s">
        <v>1518</v>
      </c>
    </row>
    <row r="213" s="1" customFormat="1">
      <c r="B213" s="37"/>
      <c r="C213" s="38"/>
      <c r="D213" s="228" t="s">
        <v>156</v>
      </c>
      <c r="E213" s="38"/>
      <c r="F213" s="229" t="s">
        <v>1519</v>
      </c>
      <c r="G213" s="38"/>
      <c r="H213" s="38"/>
      <c r="I213" s="143"/>
      <c r="J213" s="38"/>
      <c r="K213" s="38"/>
      <c r="L213" s="42"/>
      <c r="M213" s="230"/>
      <c r="N213" s="78"/>
      <c r="O213" s="78"/>
      <c r="P213" s="78"/>
      <c r="Q213" s="78"/>
      <c r="R213" s="78"/>
      <c r="S213" s="78"/>
      <c r="T213" s="79"/>
      <c r="AT213" s="16" t="s">
        <v>156</v>
      </c>
      <c r="AU213" s="16" t="s">
        <v>77</v>
      </c>
    </row>
    <row r="214" s="1" customFormat="1" ht="16.5" customHeight="1">
      <c r="B214" s="37"/>
      <c r="C214" s="267" t="s">
        <v>366</v>
      </c>
      <c r="D214" s="267" t="s">
        <v>267</v>
      </c>
      <c r="E214" s="268" t="s">
        <v>1520</v>
      </c>
      <c r="F214" s="269" t="s">
        <v>1521</v>
      </c>
      <c r="G214" s="270" t="s">
        <v>199</v>
      </c>
      <c r="H214" s="271">
        <v>2</v>
      </c>
      <c r="I214" s="272"/>
      <c r="J214" s="273">
        <f>ROUND(I214*H214,2)</f>
        <v>0</v>
      </c>
      <c r="K214" s="269" t="s">
        <v>1</v>
      </c>
      <c r="L214" s="274"/>
      <c r="M214" s="275" t="s">
        <v>1</v>
      </c>
      <c r="N214" s="276" t="s">
        <v>40</v>
      </c>
      <c r="O214" s="78"/>
      <c r="P214" s="225">
        <f>O214*H214</f>
        <v>0</v>
      </c>
      <c r="Q214" s="225">
        <v>0</v>
      </c>
      <c r="R214" s="225">
        <f>Q214*H214</f>
        <v>0</v>
      </c>
      <c r="S214" s="225">
        <v>0</v>
      </c>
      <c r="T214" s="226">
        <f>S214*H214</f>
        <v>0</v>
      </c>
      <c r="AR214" s="16" t="s">
        <v>216</v>
      </c>
      <c r="AT214" s="16" t="s">
        <v>267</v>
      </c>
      <c r="AU214" s="16" t="s">
        <v>77</v>
      </c>
      <c r="AY214" s="16" t="s">
        <v>147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16" t="s">
        <v>75</v>
      </c>
      <c r="BK214" s="227">
        <f>ROUND(I214*H214,2)</f>
        <v>0</v>
      </c>
      <c r="BL214" s="16" t="s">
        <v>181</v>
      </c>
      <c r="BM214" s="16" t="s">
        <v>1522</v>
      </c>
    </row>
    <row r="215" s="1" customFormat="1">
      <c r="B215" s="37"/>
      <c r="C215" s="38"/>
      <c r="D215" s="228" t="s">
        <v>156</v>
      </c>
      <c r="E215" s="38"/>
      <c r="F215" s="229" t="s">
        <v>1519</v>
      </c>
      <c r="G215" s="38"/>
      <c r="H215" s="38"/>
      <c r="I215" s="143"/>
      <c r="J215" s="38"/>
      <c r="K215" s="38"/>
      <c r="L215" s="42"/>
      <c r="M215" s="230"/>
      <c r="N215" s="78"/>
      <c r="O215" s="78"/>
      <c r="P215" s="78"/>
      <c r="Q215" s="78"/>
      <c r="R215" s="78"/>
      <c r="S215" s="78"/>
      <c r="T215" s="79"/>
      <c r="AT215" s="16" t="s">
        <v>156</v>
      </c>
      <c r="AU215" s="16" t="s">
        <v>77</v>
      </c>
    </row>
    <row r="216" s="1" customFormat="1" ht="16.5" customHeight="1">
      <c r="B216" s="37"/>
      <c r="C216" s="216" t="s">
        <v>375</v>
      </c>
      <c r="D216" s="216" t="s">
        <v>150</v>
      </c>
      <c r="E216" s="217" t="s">
        <v>1523</v>
      </c>
      <c r="F216" s="218" t="s">
        <v>1524</v>
      </c>
      <c r="G216" s="219" t="s">
        <v>552</v>
      </c>
      <c r="H216" s="220">
        <v>1</v>
      </c>
      <c r="I216" s="221"/>
      <c r="J216" s="222">
        <f>ROUND(I216*H216,2)</f>
        <v>0</v>
      </c>
      <c r="K216" s="218" t="s">
        <v>1</v>
      </c>
      <c r="L216" s="42"/>
      <c r="M216" s="223" t="s">
        <v>1</v>
      </c>
      <c r="N216" s="224" t="s">
        <v>40</v>
      </c>
      <c r="O216" s="78"/>
      <c r="P216" s="225">
        <f>O216*H216</f>
        <v>0</v>
      </c>
      <c r="Q216" s="225">
        <v>0</v>
      </c>
      <c r="R216" s="225">
        <f>Q216*H216</f>
        <v>0</v>
      </c>
      <c r="S216" s="225">
        <v>0</v>
      </c>
      <c r="T216" s="226">
        <f>S216*H216</f>
        <v>0</v>
      </c>
      <c r="AR216" s="16" t="s">
        <v>181</v>
      </c>
      <c r="AT216" s="16" t="s">
        <v>150</v>
      </c>
      <c r="AU216" s="16" t="s">
        <v>77</v>
      </c>
      <c r="AY216" s="16" t="s">
        <v>147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16" t="s">
        <v>75</v>
      </c>
      <c r="BK216" s="227">
        <f>ROUND(I216*H216,2)</f>
        <v>0</v>
      </c>
      <c r="BL216" s="16" t="s">
        <v>181</v>
      </c>
      <c r="BM216" s="16" t="s">
        <v>1525</v>
      </c>
    </row>
    <row r="217" s="1" customFormat="1">
      <c r="B217" s="37"/>
      <c r="C217" s="38"/>
      <c r="D217" s="228" t="s">
        <v>156</v>
      </c>
      <c r="E217" s="38"/>
      <c r="F217" s="229" t="s">
        <v>1526</v>
      </c>
      <c r="G217" s="38"/>
      <c r="H217" s="38"/>
      <c r="I217" s="143"/>
      <c r="J217" s="38"/>
      <c r="K217" s="38"/>
      <c r="L217" s="42"/>
      <c r="M217" s="230"/>
      <c r="N217" s="78"/>
      <c r="O217" s="78"/>
      <c r="P217" s="78"/>
      <c r="Q217" s="78"/>
      <c r="R217" s="78"/>
      <c r="S217" s="78"/>
      <c r="T217" s="79"/>
      <c r="AT217" s="16" t="s">
        <v>156</v>
      </c>
      <c r="AU217" s="16" t="s">
        <v>77</v>
      </c>
    </row>
    <row r="218" s="1" customFormat="1">
      <c r="B218" s="37"/>
      <c r="C218" s="38"/>
      <c r="D218" s="228" t="s">
        <v>157</v>
      </c>
      <c r="E218" s="38"/>
      <c r="F218" s="231" t="s">
        <v>1427</v>
      </c>
      <c r="G218" s="38"/>
      <c r="H218" s="38"/>
      <c r="I218" s="143"/>
      <c r="J218" s="38"/>
      <c r="K218" s="38"/>
      <c r="L218" s="42"/>
      <c r="M218" s="230"/>
      <c r="N218" s="78"/>
      <c r="O218" s="78"/>
      <c r="P218" s="78"/>
      <c r="Q218" s="78"/>
      <c r="R218" s="78"/>
      <c r="S218" s="78"/>
      <c r="T218" s="79"/>
      <c r="AT218" s="16" t="s">
        <v>157</v>
      </c>
      <c r="AU218" s="16" t="s">
        <v>77</v>
      </c>
    </row>
    <row r="219" s="1" customFormat="1" ht="16.5" customHeight="1">
      <c r="B219" s="37"/>
      <c r="C219" s="267" t="s">
        <v>381</v>
      </c>
      <c r="D219" s="267" t="s">
        <v>267</v>
      </c>
      <c r="E219" s="268" t="s">
        <v>1527</v>
      </c>
      <c r="F219" s="269" t="s">
        <v>1528</v>
      </c>
      <c r="G219" s="270" t="s">
        <v>552</v>
      </c>
      <c r="H219" s="271">
        <v>1</v>
      </c>
      <c r="I219" s="272"/>
      <c r="J219" s="273">
        <f>ROUND(I219*H219,2)</f>
        <v>0</v>
      </c>
      <c r="K219" s="269" t="s">
        <v>212</v>
      </c>
      <c r="L219" s="274"/>
      <c r="M219" s="275" t="s">
        <v>1</v>
      </c>
      <c r="N219" s="276" t="s">
        <v>40</v>
      </c>
      <c r="O219" s="78"/>
      <c r="P219" s="225">
        <f>O219*H219</f>
        <v>0</v>
      </c>
      <c r="Q219" s="225">
        <v>0.00054000000000000001</v>
      </c>
      <c r="R219" s="225">
        <f>Q219*H219</f>
        <v>0.00054000000000000001</v>
      </c>
      <c r="S219" s="225">
        <v>0</v>
      </c>
      <c r="T219" s="226">
        <f>S219*H219</f>
        <v>0</v>
      </c>
      <c r="AR219" s="16" t="s">
        <v>216</v>
      </c>
      <c r="AT219" s="16" t="s">
        <v>267</v>
      </c>
      <c r="AU219" s="16" t="s">
        <v>77</v>
      </c>
      <c r="AY219" s="16" t="s">
        <v>147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16" t="s">
        <v>75</v>
      </c>
      <c r="BK219" s="227">
        <f>ROUND(I219*H219,2)</f>
        <v>0</v>
      </c>
      <c r="BL219" s="16" t="s">
        <v>181</v>
      </c>
      <c r="BM219" s="16" t="s">
        <v>1529</v>
      </c>
    </row>
    <row r="220" s="1" customFormat="1">
      <c r="B220" s="37"/>
      <c r="C220" s="38"/>
      <c r="D220" s="228" t="s">
        <v>156</v>
      </c>
      <c r="E220" s="38"/>
      <c r="F220" s="229" t="s">
        <v>1528</v>
      </c>
      <c r="G220" s="38"/>
      <c r="H220" s="38"/>
      <c r="I220" s="143"/>
      <c r="J220" s="38"/>
      <c r="K220" s="38"/>
      <c r="L220" s="42"/>
      <c r="M220" s="230"/>
      <c r="N220" s="78"/>
      <c r="O220" s="78"/>
      <c r="P220" s="78"/>
      <c r="Q220" s="78"/>
      <c r="R220" s="78"/>
      <c r="S220" s="78"/>
      <c r="T220" s="79"/>
      <c r="AT220" s="16" t="s">
        <v>156</v>
      </c>
      <c r="AU220" s="16" t="s">
        <v>77</v>
      </c>
    </row>
    <row r="221" s="1" customFormat="1" ht="16.5" customHeight="1">
      <c r="B221" s="37"/>
      <c r="C221" s="216" t="s">
        <v>387</v>
      </c>
      <c r="D221" s="216" t="s">
        <v>150</v>
      </c>
      <c r="E221" s="217" t="s">
        <v>1530</v>
      </c>
      <c r="F221" s="218" t="s">
        <v>1531</v>
      </c>
      <c r="G221" s="219" t="s">
        <v>187</v>
      </c>
      <c r="H221" s="220">
        <v>40.75</v>
      </c>
      <c r="I221" s="221"/>
      <c r="J221" s="222">
        <f>ROUND(I221*H221,2)</f>
        <v>0</v>
      </c>
      <c r="K221" s="218" t="s">
        <v>212</v>
      </c>
      <c r="L221" s="42"/>
      <c r="M221" s="223" t="s">
        <v>1</v>
      </c>
      <c r="N221" s="224" t="s">
        <v>40</v>
      </c>
      <c r="O221" s="78"/>
      <c r="P221" s="225">
        <f>O221*H221</f>
        <v>0</v>
      </c>
      <c r="Q221" s="225">
        <v>0</v>
      </c>
      <c r="R221" s="225">
        <f>Q221*H221</f>
        <v>0</v>
      </c>
      <c r="S221" s="225">
        <v>0</v>
      </c>
      <c r="T221" s="226">
        <f>S221*H221</f>
        <v>0</v>
      </c>
      <c r="AR221" s="16" t="s">
        <v>181</v>
      </c>
      <c r="AT221" s="16" t="s">
        <v>150</v>
      </c>
      <c r="AU221" s="16" t="s">
        <v>77</v>
      </c>
      <c r="AY221" s="16" t="s">
        <v>147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16" t="s">
        <v>75</v>
      </c>
      <c r="BK221" s="227">
        <f>ROUND(I221*H221,2)</f>
        <v>0</v>
      </c>
      <c r="BL221" s="16" t="s">
        <v>181</v>
      </c>
      <c r="BM221" s="16" t="s">
        <v>1532</v>
      </c>
    </row>
    <row r="222" s="1" customFormat="1">
      <c r="B222" s="37"/>
      <c r="C222" s="38"/>
      <c r="D222" s="228" t="s">
        <v>156</v>
      </c>
      <c r="E222" s="38"/>
      <c r="F222" s="229" t="s">
        <v>1533</v>
      </c>
      <c r="G222" s="38"/>
      <c r="H222" s="38"/>
      <c r="I222" s="143"/>
      <c r="J222" s="38"/>
      <c r="K222" s="38"/>
      <c r="L222" s="42"/>
      <c r="M222" s="230"/>
      <c r="N222" s="78"/>
      <c r="O222" s="78"/>
      <c r="P222" s="78"/>
      <c r="Q222" s="78"/>
      <c r="R222" s="78"/>
      <c r="S222" s="78"/>
      <c r="T222" s="79"/>
      <c r="AT222" s="16" t="s">
        <v>156</v>
      </c>
      <c r="AU222" s="16" t="s">
        <v>77</v>
      </c>
    </row>
    <row r="223" s="1" customFormat="1" ht="16.5" customHeight="1">
      <c r="B223" s="37"/>
      <c r="C223" s="216" t="s">
        <v>392</v>
      </c>
      <c r="D223" s="216" t="s">
        <v>150</v>
      </c>
      <c r="E223" s="217" t="s">
        <v>1534</v>
      </c>
      <c r="F223" s="218" t="s">
        <v>1535</v>
      </c>
      <c r="G223" s="219" t="s">
        <v>187</v>
      </c>
      <c r="H223" s="220">
        <v>40.75</v>
      </c>
      <c r="I223" s="221"/>
      <c r="J223" s="222">
        <f>ROUND(I223*H223,2)</f>
        <v>0</v>
      </c>
      <c r="K223" s="218" t="s">
        <v>212</v>
      </c>
      <c r="L223" s="42"/>
      <c r="M223" s="223" t="s">
        <v>1</v>
      </c>
      <c r="N223" s="224" t="s">
        <v>40</v>
      </c>
      <c r="O223" s="78"/>
      <c r="P223" s="225">
        <f>O223*H223</f>
        <v>0</v>
      </c>
      <c r="Q223" s="225">
        <v>0</v>
      </c>
      <c r="R223" s="225">
        <f>Q223*H223</f>
        <v>0</v>
      </c>
      <c r="S223" s="225">
        <v>0</v>
      </c>
      <c r="T223" s="226">
        <f>S223*H223</f>
        <v>0</v>
      </c>
      <c r="AR223" s="16" t="s">
        <v>181</v>
      </c>
      <c r="AT223" s="16" t="s">
        <v>150</v>
      </c>
      <c r="AU223" s="16" t="s">
        <v>77</v>
      </c>
      <c r="AY223" s="16" t="s">
        <v>147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16" t="s">
        <v>75</v>
      </c>
      <c r="BK223" s="227">
        <f>ROUND(I223*H223,2)</f>
        <v>0</v>
      </c>
      <c r="BL223" s="16" t="s">
        <v>181</v>
      </c>
      <c r="BM223" s="16" t="s">
        <v>1536</v>
      </c>
    </row>
    <row r="224" s="1" customFormat="1">
      <c r="B224" s="37"/>
      <c r="C224" s="38"/>
      <c r="D224" s="228" t="s">
        <v>156</v>
      </c>
      <c r="E224" s="38"/>
      <c r="F224" s="229" t="s">
        <v>1535</v>
      </c>
      <c r="G224" s="38"/>
      <c r="H224" s="38"/>
      <c r="I224" s="143"/>
      <c r="J224" s="38"/>
      <c r="K224" s="38"/>
      <c r="L224" s="42"/>
      <c r="M224" s="230"/>
      <c r="N224" s="78"/>
      <c r="O224" s="78"/>
      <c r="P224" s="78"/>
      <c r="Q224" s="78"/>
      <c r="R224" s="78"/>
      <c r="S224" s="78"/>
      <c r="T224" s="79"/>
      <c r="AT224" s="16" t="s">
        <v>156</v>
      </c>
      <c r="AU224" s="16" t="s">
        <v>77</v>
      </c>
    </row>
    <row r="225" s="1" customFormat="1" ht="22.5" customHeight="1">
      <c r="B225" s="37"/>
      <c r="C225" s="216" t="s">
        <v>398</v>
      </c>
      <c r="D225" s="216" t="s">
        <v>150</v>
      </c>
      <c r="E225" s="217" t="s">
        <v>1537</v>
      </c>
      <c r="F225" s="218" t="s">
        <v>1538</v>
      </c>
      <c r="G225" s="219" t="s">
        <v>199</v>
      </c>
      <c r="H225" s="220">
        <v>2</v>
      </c>
      <c r="I225" s="221"/>
      <c r="J225" s="222">
        <f>ROUND(I225*H225,2)</f>
        <v>0</v>
      </c>
      <c r="K225" s="218" t="s">
        <v>1</v>
      </c>
      <c r="L225" s="42"/>
      <c r="M225" s="223" t="s">
        <v>1</v>
      </c>
      <c r="N225" s="224" t="s">
        <v>40</v>
      </c>
      <c r="O225" s="78"/>
      <c r="P225" s="225">
        <f>O225*H225</f>
        <v>0</v>
      </c>
      <c r="Q225" s="225">
        <v>0</v>
      </c>
      <c r="R225" s="225">
        <f>Q225*H225</f>
        <v>0</v>
      </c>
      <c r="S225" s="225">
        <v>0</v>
      </c>
      <c r="T225" s="226">
        <f>S225*H225</f>
        <v>0</v>
      </c>
      <c r="AR225" s="16" t="s">
        <v>181</v>
      </c>
      <c r="AT225" s="16" t="s">
        <v>150</v>
      </c>
      <c r="AU225" s="16" t="s">
        <v>77</v>
      </c>
      <c r="AY225" s="16" t="s">
        <v>147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16" t="s">
        <v>75</v>
      </c>
      <c r="BK225" s="227">
        <f>ROUND(I225*H225,2)</f>
        <v>0</v>
      </c>
      <c r="BL225" s="16" t="s">
        <v>181</v>
      </c>
      <c r="BM225" s="16" t="s">
        <v>1539</v>
      </c>
    </row>
    <row r="226" s="1" customFormat="1">
      <c r="B226" s="37"/>
      <c r="C226" s="38"/>
      <c r="D226" s="228" t="s">
        <v>156</v>
      </c>
      <c r="E226" s="38"/>
      <c r="F226" s="229" t="s">
        <v>1538</v>
      </c>
      <c r="G226" s="38"/>
      <c r="H226" s="38"/>
      <c r="I226" s="143"/>
      <c r="J226" s="38"/>
      <c r="K226" s="38"/>
      <c r="L226" s="42"/>
      <c r="M226" s="230"/>
      <c r="N226" s="78"/>
      <c r="O226" s="78"/>
      <c r="P226" s="78"/>
      <c r="Q226" s="78"/>
      <c r="R226" s="78"/>
      <c r="S226" s="78"/>
      <c r="T226" s="79"/>
      <c r="AT226" s="16" t="s">
        <v>156</v>
      </c>
      <c r="AU226" s="16" t="s">
        <v>77</v>
      </c>
    </row>
    <row r="227" s="1" customFormat="1">
      <c r="B227" s="37"/>
      <c r="C227" s="38"/>
      <c r="D227" s="228" t="s">
        <v>157</v>
      </c>
      <c r="E227" s="38"/>
      <c r="F227" s="231" t="s">
        <v>1540</v>
      </c>
      <c r="G227" s="38"/>
      <c r="H227" s="38"/>
      <c r="I227" s="143"/>
      <c r="J227" s="38"/>
      <c r="K227" s="38"/>
      <c r="L227" s="42"/>
      <c r="M227" s="230"/>
      <c r="N227" s="78"/>
      <c r="O227" s="78"/>
      <c r="P227" s="78"/>
      <c r="Q227" s="78"/>
      <c r="R227" s="78"/>
      <c r="S227" s="78"/>
      <c r="T227" s="79"/>
      <c r="AT227" s="16" t="s">
        <v>157</v>
      </c>
      <c r="AU227" s="16" t="s">
        <v>77</v>
      </c>
    </row>
    <row r="228" s="12" customFormat="1">
      <c r="B228" s="232"/>
      <c r="C228" s="233"/>
      <c r="D228" s="228" t="s">
        <v>159</v>
      </c>
      <c r="E228" s="234" t="s">
        <v>1</v>
      </c>
      <c r="F228" s="235" t="s">
        <v>77</v>
      </c>
      <c r="G228" s="233"/>
      <c r="H228" s="236">
        <v>2</v>
      </c>
      <c r="I228" s="237"/>
      <c r="J228" s="233"/>
      <c r="K228" s="233"/>
      <c r="L228" s="238"/>
      <c r="M228" s="243"/>
      <c r="N228" s="244"/>
      <c r="O228" s="244"/>
      <c r="P228" s="244"/>
      <c r="Q228" s="244"/>
      <c r="R228" s="244"/>
      <c r="S228" s="244"/>
      <c r="T228" s="245"/>
      <c r="AT228" s="242" t="s">
        <v>159</v>
      </c>
      <c r="AU228" s="242" t="s">
        <v>77</v>
      </c>
      <c r="AV228" s="12" t="s">
        <v>77</v>
      </c>
      <c r="AW228" s="12" t="s">
        <v>32</v>
      </c>
      <c r="AX228" s="12" t="s">
        <v>75</v>
      </c>
      <c r="AY228" s="242" t="s">
        <v>147</v>
      </c>
    </row>
    <row r="229" s="1" customFormat="1" ht="16.5" customHeight="1">
      <c r="B229" s="37"/>
      <c r="C229" s="216" t="s">
        <v>406</v>
      </c>
      <c r="D229" s="216" t="s">
        <v>150</v>
      </c>
      <c r="E229" s="217" t="s">
        <v>1541</v>
      </c>
      <c r="F229" s="218" t="s">
        <v>1542</v>
      </c>
      <c r="G229" s="219" t="s">
        <v>187</v>
      </c>
      <c r="H229" s="220">
        <v>40.75</v>
      </c>
      <c r="I229" s="221"/>
      <c r="J229" s="222">
        <f>ROUND(I229*H229,2)</f>
        <v>0</v>
      </c>
      <c r="K229" s="218" t="s">
        <v>212</v>
      </c>
      <c r="L229" s="42"/>
      <c r="M229" s="223" t="s">
        <v>1</v>
      </c>
      <c r="N229" s="224" t="s">
        <v>40</v>
      </c>
      <c r="O229" s="78"/>
      <c r="P229" s="225">
        <f>O229*H229</f>
        <v>0</v>
      </c>
      <c r="Q229" s="225">
        <v>0.00019000000000000001</v>
      </c>
      <c r="R229" s="225">
        <f>Q229*H229</f>
        <v>0.0077425000000000002</v>
      </c>
      <c r="S229" s="225">
        <v>0</v>
      </c>
      <c r="T229" s="226">
        <f>S229*H229</f>
        <v>0</v>
      </c>
      <c r="AR229" s="16" t="s">
        <v>181</v>
      </c>
      <c r="AT229" s="16" t="s">
        <v>150</v>
      </c>
      <c r="AU229" s="16" t="s">
        <v>77</v>
      </c>
      <c r="AY229" s="16" t="s">
        <v>147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16" t="s">
        <v>75</v>
      </c>
      <c r="BK229" s="227">
        <f>ROUND(I229*H229,2)</f>
        <v>0</v>
      </c>
      <c r="BL229" s="16" t="s">
        <v>181</v>
      </c>
      <c r="BM229" s="16" t="s">
        <v>1543</v>
      </c>
    </row>
    <row r="230" s="1" customFormat="1">
      <c r="B230" s="37"/>
      <c r="C230" s="38"/>
      <c r="D230" s="228" t="s">
        <v>156</v>
      </c>
      <c r="E230" s="38"/>
      <c r="F230" s="229" t="s">
        <v>1544</v>
      </c>
      <c r="G230" s="38"/>
      <c r="H230" s="38"/>
      <c r="I230" s="143"/>
      <c r="J230" s="38"/>
      <c r="K230" s="38"/>
      <c r="L230" s="42"/>
      <c r="M230" s="230"/>
      <c r="N230" s="78"/>
      <c r="O230" s="78"/>
      <c r="P230" s="78"/>
      <c r="Q230" s="78"/>
      <c r="R230" s="78"/>
      <c r="S230" s="78"/>
      <c r="T230" s="79"/>
      <c r="AT230" s="16" t="s">
        <v>156</v>
      </c>
      <c r="AU230" s="16" t="s">
        <v>77</v>
      </c>
    </row>
    <row r="231" s="1" customFormat="1">
      <c r="B231" s="37"/>
      <c r="C231" s="38"/>
      <c r="D231" s="228" t="s">
        <v>157</v>
      </c>
      <c r="E231" s="38"/>
      <c r="F231" s="231" t="s">
        <v>1427</v>
      </c>
      <c r="G231" s="38"/>
      <c r="H231" s="38"/>
      <c r="I231" s="143"/>
      <c r="J231" s="38"/>
      <c r="K231" s="38"/>
      <c r="L231" s="42"/>
      <c r="M231" s="230"/>
      <c r="N231" s="78"/>
      <c r="O231" s="78"/>
      <c r="P231" s="78"/>
      <c r="Q231" s="78"/>
      <c r="R231" s="78"/>
      <c r="S231" s="78"/>
      <c r="T231" s="79"/>
      <c r="AT231" s="16" t="s">
        <v>157</v>
      </c>
      <c r="AU231" s="16" t="s">
        <v>77</v>
      </c>
    </row>
    <row r="232" s="12" customFormat="1">
      <c r="B232" s="232"/>
      <c r="C232" s="233"/>
      <c r="D232" s="228" t="s">
        <v>159</v>
      </c>
      <c r="E232" s="234" t="s">
        <v>1</v>
      </c>
      <c r="F232" s="235" t="s">
        <v>1501</v>
      </c>
      <c r="G232" s="233"/>
      <c r="H232" s="236">
        <v>40.75</v>
      </c>
      <c r="I232" s="237"/>
      <c r="J232" s="233"/>
      <c r="K232" s="233"/>
      <c r="L232" s="238"/>
      <c r="M232" s="243"/>
      <c r="N232" s="244"/>
      <c r="O232" s="244"/>
      <c r="P232" s="244"/>
      <c r="Q232" s="244"/>
      <c r="R232" s="244"/>
      <c r="S232" s="244"/>
      <c r="T232" s="245"/>
      <c r="AT232" s="242" t="s">
        <v>159</v>
      </c>
      <c r="AU232" s="242" t="s">
        <v>77</v>
      </c>
      <c r="AV232" s="12" t="s">
        <v>77</v>
      </c>
      <c r="AW232" s="12" t="s">
        <v>32</v>
      </c>
      <c r="AX232" s="12" t="s">
        <v>75</v>
      </c>
      <c r="AY232" s="242" t="s">
        <v>147</v>
      </c>
    </row>
    <row r="233" s="1" customFormat="1" ht="16.5" customHeight="1">
      <c r="B233" s="37"/>
      <c r="C233" s="216" t="s">
        <v>410</v>
      </c>
      <c r="D233" s="216" t="s">
        <v>150</v>
      </c>
      <c r="E233" s="217" t="s">
        <v>1545</v>
      </c>
      <c r="F233" s="218" t="s">
        <v>1546</v>
      </c>
      <c r="G233" s="219" t="s">
        <v>187</v>
      </c>
      <c r="H233" s="220">
        <v>40.75</v>
      </c>
      <c r="I233" s="221"/>
      <c r="J233" s="222">
        <f>ROUND(I233*H233,2)</f>
        <v>0</v>
      </c>
      <c r="K233" s="218" t="s">
        <v>212</v>
      </c>
      <c r="L233" s="42"/>
      <c r="M233" s="223" t="s">
        <v>1</v>
      </c>
      <c r="N233" s="224" t="s">
        <v>40</v>
      </c>
      <c r="O233" s="78"/>
      <c r="P233" s="225">
        <f>O233*H233</f>
        <v>0</v>
      </c>
      <c r="Q233" s="225">
        <v>9.0000000000000006E-05</v>
      </c>
      <c r="R233" s="225">
        <f>Q233*H233</f>
        <v>0.0036675000000000002</v>
      </c>
      <c r="S233" s="225">
        <v>0</v>
      </c>
      <c r="T233" s="226">
        <f>S233*H233</f>
        <v>0</v>
      </c>
      <c r="AR233" s="16" t="s">
        <v>181</v>
      </c>
      <c r="AT233" s="16" t="s">
        <v>150</v>
      </c>
      <c r="AU233" s="16" t="s">
        <v>77</v>
      </c>
      <c r="AY233" s="16" t="s">
        <v>147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16" t="s">
        <v>75</v>
      </c>
      <c r="BK233" s="227">
        <f>ROUND(I233*H233,2)</f>
        <v>0</v>
      </c>
      <c r="BL233" s="16" t="s">
        <v>181</v>
      </c>
      <c r="BM233" s="16" t="s">
        <v>1547</v>
      </c>
    </row>
    <row r="234" s="1" customFormat="1">
      <c r="B234" s="37"/>
      <c r="C234" s="38"/>
      <c r="D234" s="228" t="s">
        <v>156</v>
      </c>
      <c r="E234" s="38"/>
      <c r="F234" s="229" t="s">
        <v>1548</v>
      </c>
      <c r="G234" s="38"/>
      <c r="H234" s="38"/>
      <c r="I234" s="143"/>
      <c r="J234" s="38"/>
      <c r="K234" s="38"/>
      <c r="L234" s="42"/>
      <c r="M234" s="230"/>
      <c r="N234" s="78"/>
      <c r="O234" s="78"/>
      <c r="P234" s="78"/>
      <c r="Q234" s="78"/>
      <c r="R234" s="78"/>
      <c r="S234" s="78"/>
      <c r="T234" s="79"/>
      <c r="AT234" s="16" t="s">
        <v>156</v>
      </c>
      <c r="AU234" s="16" t="s">
        <v>77</v>
      </c>
    </row>
    <row r="235" s="1" customFormat="1">
      <c r="B235" s="37"/>
      <c r="C235" s="38"/>
      <c r="D235" s="228" t="s">
        <v>157</v>
      </c>
      <c r="E235" s="38"/>
      <c r="F235" s="231" t="s">
        <v>1427</v>
      </c>
      <c r="G235" s="38"/>
      <c r="H235" s="38"/>
      <c r="I235" s="143"/>
      <c r="J235" s="38"/>
      <c r="K235" s="38"/>
      <c r="L235" s="42"/>
      <c r="M235" s="230"/>
      <c r="N235" s="78"/>
      <c r="O235" s="78"/>
      <c r="P235" s="78"/>
      <c r="Q235" s="78"/>
      <c r="R235" s="78"/>
      <c r="S235" s="78"/>
      <c r="T235" s="79"/>
      <c r="AT235" s="16" t="s">
        <v>157</v>
      </c>
      <c r="AU235" s="16" t="s">
        <v>77</v>
      </c>
    </row>
    <row r="236" s="12" customFormat="1">
      <c r="B236" s="232"/>
      <c r="C236" s="233"/>
      <c r="D236" s="228" t="s">
        <v>159</v>
      </c>
      <c r="E236" s="234" t="s">
        <v>1</v>
      </c>
      <c r="F236" s="235" t="s">
        <v>1501</v>
      </c>
      <c r="G236" s="233"/>
      <c r="H236" s="236">
        <v>40.75</v>
      </c>
      <c r="I236" s="237"/>
      <c r="J236" s="233"/>
      <c r="K236" s="233"/>
      <c r="L236" s="238"/>
      <c r="M236" s="243"/>
      <c r="N236" s="244"/>
      <c r="O236" s="244"/>
      <c r="P236" s="244"/>
      <c r="Q236" s="244"/>
      <c r="R236" s="244"/>
      <c r="S236" s="244"/>
      <c r="T236" s="245"/>
      <c r="AT236" s="242" t="s">
        <v>159</v>
      </c>
      <c r="AU236" s="242" t="s">
        <v>77</v>
      </c>
      <c r="AV236" s="12" t="s">
        <v>77</v>
      </c>
      <c r="AW236" s="12" t="s">
        <v>32</v>
      </c>
      <c r="AX236" s="12" t="s">
        <v>75</v>
      </c>
      <c r="AY236" s="242" t="s">
        <v>147</v>
      </c>
    </row>
    <row r="237" s="11" customFormat="1" ht="22.8" customHeight="1">
      <c r="B237" s="200"/>
      <c r="C237" s="201"/>
      <c r="D237" s="202" t="s">
        <v>68</v>
      </c>
      <c r="E237" s="214" t="s">
        <v>622</v>
      </c>
      <c r="F237" s="214" t="s">
        <v>623</v>
      </c>
      <c r="G237" s="201"/>
      <c r="H237" s="201"/>
      <c r="I237" s="204"/>
      <c r="J237" s="215">
        <f>BK237</f>
        <v>0</v>
      </c>
      <c r="K237" s="201"/>
      <c r="L237" s="206"/>
      <c r="M237" s="207"/>
      <c r="N237" s="208"/>
      <c r="O237" s="208"/>
      <c r="P237" s="209">
        <f>SUM(P238:P239)</f>
        <v>0</v>
      </c>
      <c r="Q237" s="208"/>
      <c r="R237" s="209">
        <f>SUM(R238:R239)</f>
        <v>0</v>
      </c>
      <c r="S237" s="208"/>
      <c r="T237" s="210">
        <f>SUM(T238:T239)</f>
        <v>0</v>
      </c>
      <c r="AR237" s="211" t="s">
        <v>75</v>
      </c>
      <c r="AT237" s="212" t="s">
        <v>68</v>
      </c>
      <c r="AU237" s="212" t="s">
        <v>75</v>
      </c>
      <c r="AY237" s="211" t="s">
        <v>147</v>
      </c>
      <c r="BK237" s="213">
        <f>SUM(BK238:BK239)</f>
        <v>0</v>
      </c>
    </row>
    <row r="238" s="1" customFormat="1" ht="16.5" customHeight="1">
      <c r="B238" s="37"/>
      <c r="C238" s="216" t="s">
        <v>417</v>
      </c>
      <c r="D238" s="216" t="s">
        <v>150</v>
      </c>
      <c r="E238" s="217" t="s">
        <v>1549</v>
      </c>
      <c r="F238" s="218" t="s">
        <v>1550</v>
      </c>
      <c r="G238" s="219" t="s">
        <v>270</v>
      </c>
      <c r="H238" s="220">
        <v>9.9139999999999997</v>
      </c>
      <c r="I238" s="221"/>
      <c r="J238" s="222">
        <f>ROUND(I238*H238,2)</f>
        <v>0</v>
      </c>
      <c r="K238" s="218" t="s">
        <v>212</v>
      </c>
      <c r="L238" s="42"/>
      <c r="M238" s="223" t="s">
        <v>1</v>
      </c>
      <c r="N238" s="224" t="s">
        <v>40</v>
      </c>
      <c r="O238" s="78"/>
      <c r="P238" s="225">
        <f>O238*H238</f>
        <v>0</v>
      </c>
      <c r="Q238" s="225">
        <v>0</v>
      </c>
      <c r="R238" s="225">
        <f>Q238*H238</f>
        <v>0</v>
      </c>
      <c r="S238" s="225">
        <v>0</v>
      </c>
      <c r="T238" s="226">
        <f>S238*H238</f>
        <v>0</v>
      </c>
      <c r="AR238" s="16" t="s">
        <v>181</v>
      </c>
      <c r="AT238" s="16" t="s">
        <v>150</v>
      </c>
      <c r="AU238" s="16" t="s">
        <v>77</v>
      </c>
      <c r="AY238" s="16" t="s">
        <v>147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16" t="s">
        <v>75</v>
      </c>
      <c r="BK238" s="227">
        <f>ROUND(I238*H238,2)</f>
        <v>0</v>
      </c>
      <c r="BL238" s="16" t="s">
        <v>181</v>
      </c>
      <c r="BM238" s="16" t="s">
        <v>1551</v>
      </c>
    </row>
    <row r="239" s="1" customFormat="1">
      <c r="B239" s="37"/>
      <c r="C239" s="38"/>
      <c r="D239" s="228" t="s">
        <v>156</v>
      </c>
      <c r="E239" s="38"/>
      <c r="F239" s="229" t="s">
        <v>1552</v>
      </c>
      <c r="G239" s="38"/>
      <c r="H239" s="38"/>
      <c r="I239" s="143"/>
      <c r="J239" s="38"/>
      <c r="K239" s="38"/>
      <c r="L239" s="42"/>
      <c r="M239" s="277"/>
      <c r="N239" s="278"/>
      <c r="O239" s="278"/>
      <c r="P239" s="278"/>
      <c r="Q239" s="278"/>
      <c r="R239" s="278"/>
      <c r="S239" s="278"/>
      <c r="T239" s="279"/>
      <c r="AT239" s="16" t="s">
        <v>156</v>
      </c>
      <c r="AU239" s="16" t="s">
        <v>77</v>
      </c>
    </row>
    <row r="240" s="1" customFormat="1" ht="6.96" customHeight="1">
      <c r="B240" s="56"/>
      <c r="C240" s="57"/>
      <c r="D240" s="57"/>
      <c r="E240" s="57"/>
      <c r="F240" s="57"/>
      <c r="G240" s="57"/>
      <c r="H240" s="57"/>
      <c r="I240" s="167"/>
      <c r="J240" s="57"/>
      <c r="K240" s="57"/>
      <c r="L240" s="42"/>
    </row>
  </sheetData>
  <sheetProtection sheet="1" autoFilter="0" formatColumns="0" formatRows="0" objects="1" scenarios="1" spinCount="100000" saltValue="D+NaxFxJGTGlNfH0zCZ/KMqQb4E3tP9cTcHm633Cwpv2rgUSOBHYzOyzdurHrTbaoeSeSP1nNtPom3cLTBsitA==" hashValue="CYTnI1hSxOXkzNMML0mgS7PXBARdY5qeTtJmNSlCDoVIkdv8JvhQQrA8Occov3ldAswAONeChFqVKfSvNXIG+Q==" algorithmName="SHA-512" password="CE88"/>
  <autoFilter ref="C96:K239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3:H83"/>
    <mergeCell ref="E87:H87"/>
    <mergeCell ref="E85:H85"/>
    <mergeCell ref="E89:H8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113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19"/>
      <c r="AT3" s="16" t="s">
        <v>77</v>
      </c>
    </row>
    <row r="4" ht="24.96" customHeight="1">
      <c r="B4" s="19"/>
      <c r="D4" s="140" t="s">
        <v>120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1" t="s">
        <v>16</v>
      </c>
      <c r="L6" s="19"/>
    </row>
    <row r="7" ht="16.5" customHeight="1">
      <c r="B7" s="19"/>
      <c r="E7" s="142" t="str">
        <f>'Rekapitulace stavby'!K6</f>
        <v>ČOV Lipník nad Bečvou - povodňová čerpací stanice</v>
      </c>
      <c r="F7" s="141"/>
      <c r="G7" s="141"/>
      <c r="H7" s="141"/>
      <c r="L7" s="19"/>
    </row>
    <row r="8" ht="12" customHeight="1">
      <c r="B8" s="19"/>
      <c r="D8" s="141" t="s">
        <v>121</v>
      </c>
      <c r="L8" s="19"/>
    </row>
    <row r="9" s="1" customFormat="1" ht="16.5" customHeight="1">
      <c r="B9" s="42"/>
      <c r="E9" s="142" t="s">
        <v>122</v>
      </c>
      <c r="F9" s="1"/>
      <c r="G9" s="1"/>
      <c r="H9" s="1"/>
      <c r="I9" s="143"/>
      <c r="L9" s="42"/>
    </row>
    <row r="10" s="1" customFormat="1" ht="12" customHeight="1">
      <c r="B10" s="42"/>
      <c r="D10" s="141" t="s">
        <v>123</v>
      </c>
      <c r="I10" s="143"/>
      <c r="L10" s="42"/>
    </row>
    <row r="11" s="1" customFormat="1" ht="36.96" customHeight="1">
      <c r="B11" s="42"/>
      <c r="E11" s="144" t="s">
        <v>1553</v>
      </c>
      <c r="F11" s="1"/>
      <c r="G11" s="1"/>
      <c r="H11" s="1"/>
      <c r="I11" s="143"/>
      <c r="L11" s="42"/>
    </row>
    <row r="12" s="1" customFormat="1">
      <c r="B12" s="42"/>
      <c r="I12" s="143"/>
      <c r="L12" s="42"/>
    </row>
    <row r="13" s="1" customFormat="1" ht="12" customHeight="1">
      <c r="B13" s="42"/>
      <c r="D13" s="141" t="s">
        <v>18</v>
      </c>
      <c r="F13" s="16" t="s">
        <v>1</v>
      </c>
      <c r="I13" s="145" t="s">
        <v>19</v>
      </c>
      <c r="J13" s="16" t="s">
        <v>1</v>
      </c>
      <c r="L13" s="42"/>
    </row>
    <row r="14" s="1" customFormat="1" ht="12" customHeight="1">
      <c r="B14" s="42"/>
      <c r="D14" s="141" t="s">
        <v>20</v>
      </c>
      <c r="F14" s="16" t="s">
        <v>21</v>
      </c>
      <c r="I14" s="145" t="s">
        <v>22</v>
      </c>
      <c r="J14" s="146" t="str">
        <f>'Rekapitulace stavby'!AN8</f>
        <v>29. 5. 2019</v>
      </c>
      <c r="L14" s="42"/>
    </row>
    <row r="15" s="1" customFormat="1" ht="10.8" customHeight="1">
      <c r="B15" s="42"/>
      <c r="I15" s="143"/>
      <c r="L15" s="42"/>
    </row>
    <row r="16" s="1" customFormat="1" ht="12" customHeight="1">
      <c r="B16" s="42"/>
      <c r="D16" s="141" t="s">
        <v>24</v>
      </c>
      <c r="I16" s="145" t="s">
        <v>25</v>
      </c>
      <c r="J16" s="16" t="s">
        <v>1</v>
      </c>
      <c r="L16" s="42"/>
    </row>
    <row r="17" s="1" customFormat="1" ht="18" customHeight="1">
      <c r="B17" s="42"/>
      <c r="E17" s="16" t="s">
        <v>26</v>
      </c>
      <c r="I17" s="145" t="s">
        <v>27</v>
      </c>
      <c r="J17" s="16" t="s">
        <v>1</v>
      </c>
      <c r="L17" s="42"/>
    </row>
    <row r="18" s="1" customFormat="1" ht="6.96" customHeight="1">
      <c r="B18" s="42"/>
      <c r="I18" s="143"/>
      <c r="L18" s="42"/>
    </row>
    <row r="19" s="1" customFormat="1" ht="12" customHeight="1">
      <c r="B19" s="42"/>
      <c r="D19" s="141" t="s">
        <v>28</v>
      </c>
      <c r="I19" s="145" t="s">
        <v>25</v>
      </c>
      <c r="J19" s="32" t="str">
        <f>'Rekapitulace stavby'!AN13</f>
        <v>Vyplň údaj</v>
      </c>
      <c r="L19" s="42"/>
    </row>
    <row r="20" s="1" customFormat="1" ht="18" customHeight="1">
      <c r="B20" s="42"/>
      <c r="E20" s="32" t="str">
        <f>'Rekapitulace stavby'!E14</f>
        <v>Vyplň údaj</v>
      </c>
      <c r="F20" s="16"/>
      <c r="G20" s="16"/>
      <c r="H20" s="16"/>
      <c r="I20" s="145" t="s">
        <v>27</v>
      </c>
      <c r="J20" s="32" t="str">
        <f>'Rekapitulace stavby'!AN14</f>
        <v>Vyplň údaj</v>
      </c>
      <c r="L20" s="42"/>
    </row>
    <row r="21" s="1" customFormat="1" ht="6.96" customHeight="1">
      <c r="B21" s="42"/>
      <c r="I21" s="143"/>
      <c r="L21" s="42"/>
    </row>
    <row r="22" s="1" customFormat="1" ht="12" customHeight="1">
      <c r="B22" s="42"/>
      <c r="D22" s="141" t="s">
        <v>30</v>
      </c>
      <c r="I22" s="145" t="s">
        <v>25</v>
      </c>
      <c r="J22" s="16" t="s">
        <v>1</v>
      </c>
      <c r="L22" s="42"/>
    </row>
    <row r="23" s="1" customFormat="1" ht="18" customHeight="1">
      <c r="B23" s="42"/>
      <c r="E23" s="16" t="s">
        <v>31</v>
      </c>
      <c r="I23" s="145" t="s">
        <v>27</v>
      </c>
      <c r="J23" s="16" t="s">
        <v>1</v>
      </c>
      <c r="L23" s="42"/>
    </row>
    <row r="24" s="1" customFormat="1" ht="6.96" customHeight="1">
      <c r="B24" s="42"/>
      <c r="I24" s="143"/>
      <c r="L24" s="42"/>
    </row>
    <row r="25" s="1" customFormat="1" ht="12" customHeight="1">
      <c r="B25" s="42"/>
      <c r="D25" s="141" t="s">
        <v>33</v>
      </c>
      <c r="I25" s="145" t="s">
        <v>25</v>
      </c>
      <c r="J25" s="16" t="str">
        <f>IF('Rekapitulace stavby'!AN19="","",'Rekapitulace stavby'!AN19)</f>
        <v/>
      </c>
      <c r="L25" s="42"/>
    </row>
    <row r="26" s="1" customFormat="1" ht="18" customHeight="1">
      <c r="B26" s="42"/>
      <c r="E26" s="16" t="str">
        <f>IF('Rekapitulace stavby'!E20="","",'Rekapitulace stavby'!E20)</f>
        <v xml:space="preserve"> </v>
      </c>
      <c r="I26" s="145" t="s">
        <v>27</v>
      </c>
      <c r="J26" s="16" t="str">
        <f>IF('Rekapitulace stavby'!AN20="","",'Rekapitulace stavby'!AN20)</f>
        <v/>
      </c>
      <c r="L26" s="42"/>
    </row>
    <row r="27" s="1" customFormat="1" ht="6.96" customHeight="1">
      <c r="B27" s="42"/>
      <c r="I27" s="143"/>
      <c r="L27" s="42"/>
    </row>
    <row r="28" s="1" customFormat="1" ht="12" customHeight="1">
      <c r="B28" s="42"/>
      <c r="D28" s="141" t="s">
        <v>34</v>
      </c>
      <c r="I28" s="143"/>
      <c r="L28" s="42"/>
    </row>
    <row r="29" s="7" customFormat="1" ht="16.5" customHeight="1">
      <c r="B29" s="147"/>
      <c r="E29" s="148" t="s">
        <v>1</v>
      </c>
      <c r="F29" s="148"/>
      <c r="G29" s="148"/>
      <c r="H29" s="148"/>
      <c r="I29" s="149"/>
      <c r="L29" s="147"/>
    </row>
    <row r="30" s="1" customFormat="1" ht="6.96" customHeight="1">
      <c r="B30" s="42"/>
      <c r="I30" s="143"/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50"/>
      <c r="J31" s="70"/>
      <c r="K31" s="70"/>
      <c r="L31" s="42"/>
    </row>
    <row r="32" s="1" customFormat="1" ht="25.44" customHeight="1">
      <c r="B32" s="42"/>
      <c r="D32" s="151" t="s">
        <v>35</v>
      </c>
      <c r="I32" s="143"/>
      <c r="J32" s="152">
        <f>ROUND(J91, 2)</f>
        <v>0</v>
      </c>
      <c r="L32" s="42"/>
    </row>
    <row r="33" s="1" customFormat="1" ht="6.96" customHeight="1">
      <c r="B33" s="42"/>
      <c r="D33" s="70"/>
      <c r="E33" s="70"/>
      <c r="F33" s="70"/>
      <c r="G33" s="70"/>
      <c r="H33" s="70"/>
      <c r="I33" s="150"/>
      <c r="J33" s="70"/>
      <c r="K33" s="70"/>
      <c r="L33" s="42"/>
    </row>
    <row r="34" s="1" customFormat="1" ht="14.4" customHeight="1">
      <c r="B34" s="42"/>
      <c r="F34" s="153" t="s">
        <v>37</v>
      </c>
      <c r="I34" s="154" t="s">
        <v>36</v>
      </c>
      <c r="J34" s="153" t="s">
        <v>38</v>
      </c>
      <c r="L34" s="42"/>
    </row>
    <row r="35" s="1" customFormat="1" ht="14.4" customHeight="1">
      <c r="B35" s="42"/>
      <c r="D35" s="141" t="s">
        <v>39</v>
      </c>
      <c r="E35" s="141" t="s">
        <v>40</v>
      </c>
      <c r="F35" s="155">
        <f>ROUND((SUM(BE91:BE232)),  2)</f>
        <v>0</v>
      </c>
      <c r="I35" s="156">
        <v>0.20999999999999999</v>
      </c>
      <c r="J35" s="155">
        <f>ROUND(((SUM(BE91:BE232))*I35),  2)</f>
        <v>0</v>
      </c>
      <c r="L35" s="42"/>
    </row>
    <row r="36" s="1" customFormat="1" ht="14.4" customHeight="1">
      <c r="B36" s="42"/>
      <c r="E36" s="141" t="s">
        <v>41</v>
      </c>
      <c r="F36" s="155">
        <f>ROUND((SUM(BF91:BF232)),  2)</f>
        <v>0</v>
      </c>
      <c r="I36" s="156">
        <v>0.14999999999999999</v>
      </c>
      <c r="J36" s="155">
        <f>ROUND(((SUM(BF91:BF232))*I36),  2)</f>
        <v>0</v>
      </c>
      <c r="L36" s="42"/>
    </row>
    <row r="37" hidden="1" s="1" customFormat="1" ht="14.4" customHeight="1">
      <c r="B37" s="42"/>
      <c r="E37" s="141" t="s">
        <v>42</v>
      </c>
      <c r="F37" s="155">
        <f>ROUND((SUM(BG91:BG232)),  2)</f>
        <v>0</v>
      </c>
      <c r="I37" s="156">
        <v>0.20999999999999999</v>
      </c>
      <c r="J37" s="155">
        <f>0</f>
        <v>0</v>
      </c>
      <c r="L37" s="42"/>
    </row>
    <row r="38" hidden="1" s="1" customFormat="1" ht="14.4" customHeight="1">
      <c r="B38" s="42"/>
      <c r="E38" s="141" t="s">
        <v>43</v>
      </c>
      <c r="F38" s="155">
        <f>ROUND((SUM(BH91:BH232)),  2)</f>
        <v>0</v>
      </c>
      <c r="I38" s="156">
        <v>0.14999999999999999</v>
      </c>
      <c r="J38" s="155">
        <f>0</f>
        <v>0</v>
      </c>
      <c r="L38" s="42"/>
    </row>
    <row r="39" hidden="1" s="1" customFormat="1" ht="14.4" customHeight="1">
      <c r="B39" s="42"/>
      <c r="E39" s="141" t="s">
        <v>44</v>
      </c>
      <c r="F39" s="155">
        <f>ROUND((SUM(BI91:BI232)),  2)</f>
        <v>0</v>
      </c>
      <c r="I39" s="156">
        <v>0</v>
      </c>
      <c r="J39" s="155">
        <f>0</f>
        <v>0</v>
      </c>
      <c r="L39" s="42"/>
    </row>
    <row r="40" s="1" customFormat="1" ht="6.96" customHeight="1">
      <c r="B40" s="42"/>
      <c r="I40" s="143"/>
      <c r="L40" s="42"/>
    </row>
    <row r="41" s="1" customFormat="1" ht="25.44" customHeight="1">
      <c r="B41" s="42"/>
      <c r="C41" s="157"/>
      <c r="D41" s="158" t="s">
        <v>45</v>
      </c>
      <c r="E41" s="159"/>
      <c r="F41" s="159"/>
      <c r="G41" s="160" t="s">
        <v>46</v>
      </c>
      <c r="H41" s="161" t="s">
        <v>47</v>
      </c>
      <c r="I41" s="162"/>
      <c r="J41" s="163">
        <f>SUM(J32:J39)</f>
        <v>0</v>
      </c>
      <c r="K41" s="164"/>
      <c r="L41" s="42"/>
    </row>
    <row r="42" s="1" customFormat="1" ht="14.4" customHeight="1">
      <c r="B42" s="165"/>
      <c r="C42" s="166"/>
      <c r="D42" s="166"/>
      <c r="E42" s="166"/>
      <c r="F42" s="166"/>
      <c r="G42" s="166"/>
      <c r="H42" s="166"/>
      <c r="I42" s="167"/>
      <c r="J42" s="166"/>
      <c r="K42" s="166"/>
      <c r="L42" s="42"/>
    </row>
    <row r="46" s="1" customFormat="1" ht="6.96" customHeight="1">
      <c r="B46" s="168"/>
      <c r="C46" s="169"/>
      <c r="D46" s="169"/>
      <c r="E46" s="169"/>
      <c r="F46" s="169"/>
      <c r="G46" s="169"/>
      <c r="H46" s="169"/>
      <c r="I46" s="170"/>
      <c r="J46" s="169"/>
      <c r="K46" s="169"/>
      <c r="L46" s="42"/>
    </row>
    <row r="47" s="1" customFormat="1" ht="24.96" customHeight="1">
      <c r="B47" s="37"/>
      <c r="C47" s="22" t="s">
        <v>125</v>
      </c>
      <c r="D47" s="38"/>
      <c r="E47" s="38"/>
      <c r="F47" s="38"/>
      <c r="G47" s="38"/>
      <c r="H47" s="38"/>
      <c r="I47" s="143"/>
      <c r="J47" s="38"/>
      <c r="K47" s="38"/>
      <c r="L47" s="42"/>
    </row>
    <row r="48" s="1" customFormat="1" ht="6.96" customHeight="1">
      <c r="B48" s="37"/>
      <c r="C48" s="38"/>
      <c r="D48" s="38"/>
      <c r="E48" s="38"/>
      <c r="F48" s="38"/>
      <c r="G48" s="38"/>
      <c r="H48" s="38"/>
      <c r="I48" s="143"/>
      <c r="J48" s="38"/>
      <c r="K48" s="38"/>
      <c r="L48" s="42"/>
    </row>
    <row r="49" s="1" customFormat="1" ht="12" customHeight="1">
      <c r="B49" s="37"/>
      <c r="C49" s="31" t="s">
        <v>16</v>
      </c>
      <c r="D49" s="38"/>
      <c r="E49" s="38"/>
      <c r="F49" s="38"/>
      <c r="G49" s="38"/>
      <c r="H49" s="38"/>
      <c r="I49" s="143"/>
      <c r="J49" s="38"/>
      <c r="K49" s="38"/>
      <c r="L49" s="42"/>
    </row>
    <row r="50" s="1" customFormat="1" ht="16.5" customHeight="1">
      <c r="B50" s="37"/>
      <c r="C50" s="38"/>
      <c r="D50" s="38"/>
      <c r="E50" s="171" t="str">
        <f>E7</f>
        <v>ČOV Lipník nad Bečvou - povodňová čerpací stanice</v>
      </c>
      <c r="F50" s="31"/>
      <c r="G50" s="31"/>
      <c r="H50" s="31"/>
      <c r="I50" s="143"/>
      <c r="J50" s="38"/>
      <c r="K50" s="38"/>
      <c r="L50" s="42"/>
    </row>
    <row r="51" ht="12" customHeight="1">
      <c r="B51" s="20"/>
      <c r="C51" s="31" t="s">
        <v>121</v>
      </c>
      <c r="D51" s="21"/>
      <c r="E51" s="21"/>
      <c r="F51" s="21"/>
      <c r="G51" s="21"/>
      <c r="H51" s="21"/>
      <c r="I51" s="136"/>
      <c r="J51" s="21"/>
      <c r="K51" s="21"/>
      <c r="L51" s="19"/>
    </row>
    <row r="52" s="1" customFormat="1" ht="16.5" customHeight="1">
      <c r="B52" s="37"/>
      <c r="C52" s="38"/>
      <c r="D52" s="38"/>
      <c r="E52" s="171" t="s">
        <v>122</v>
      </c>
      <c r="F52" s="38"/>
      <c r="G52" s="38"/>
      <c r="H52" s="38"/>
      <c r="I52" s="143"/>
      <c r="J52" s="38"/>
      <c r="K52" s="38"/>
      <c r="L52" s="42"/>
    </row>
    <row r="53" s="1" customFormat="1" ht="12" customHeight="1">
      <c r="B53" s="37"/>
      <c r="C53" s="31" t="s">
        <v>123</v>
      </c>
      <c r="D53" s="38"/>
      <c r="E53" s="38"/>
      <c r="F53" s="38"/>
      <c r="G53" s="38"/>
      <c r="H53" s="38"/>
      <c r="I53" s="143"/>
      <c r="J53" s="38"/>
      <c r="K53" s="38"/>
      <c r="L53" s="42"/>
    </row>
    <row r="54" s="1" customFormat="1" ht="16.5" customHeight="1">
      <c r="B54" s="37"/>
      <c r="C54" s="38"/>
      <c r="D54" s="38"/>
      <c r="E54" s="63" t="str">
        <f>E11</f>
        <v>006 - PS 01 Strojní část</v>
      </c>
      <c r="F54" s="38"/>
      <c r="G54" s="38"/>
      <c r="H54" s="38"/>
      <c r="I54" s="143"/>
      <c r="J54" s="38"/>
      <c r="K54" s="38"/>
      <c r="L54" s="42"/>
    </row>
    <row r="55" s="1" customFormat="1" ht="6.96" customHeight="1">
      <c r="B55" s="37"/>
      <c r="C55" s="38"/>
      <c r="D55" s="38"/>
      <c r="E55" s="38"/>
      <c r="F55" s="38"/>
      <c r="G55" s="38"/>
      <c r="H55" s="38"/>
      <c r="I55" s="143"/>
      <c r="J55" s="38"/>
      <c r="K55" s="38"/>
      <c r="L55" s="42"/>
    </row>
    <row r="56" s="1" customFormat="1" ht="12" customHeight="1">
      <c r="B56" s="37"/>
      <c r="C56" s="31" t="s">
        <v>20</v>
      </c>
      <c r="D56" s="38"/>
      <c r="E56" s="38"/>
      <c r="F56" s="26" t="str">
        <f>F14</f>
        <v xml:space="preserve"> </v>
      </c>
      <c r="G56" s="38"/>
      <c r="H56" s="38"/>
      <c r="I56" s="145" t="s">
        <v>22</v>
      </c>
      <c r="J56" s="66" t="str">
        <f>IF(J14="","",J14)</f>
        <v>29. 5. 2019</v>
      </c>
      <c r="K56" s="38"/>
      <c r="L56" s="42"/>
    </row>
    <row r="57" s="1" customFormat="1" ht="6.96" customHeight="1">
      <c r="B57" s="37"/>
      <c r="C57" s="38"/>
      <c r="D57" s="38"/>
      <c r="E57" s="38"/>
      <c r="F57" s="38"/>
      <c r="G57" s="38"/>
      <c r="H57" s="38"/>
      <c r="I57" s="143"/>
      <c r="J57" s="38"/>
      <c r="K57" s="38"/>
      <c r="L57" s="42"/>
    </row>
    <row r="58" s="1" customFormat="1" ht="24.9" customHeight="1">
      <c r="B58" s="37"/>
      <c r="C58" s="31" t="s">
        <v>24</v>
      </c>
      <c r="D58" s="38"/>
      <c r="E58" s="38"/>
      <c r="F58" s="26" t="str">
        <f>E17</f>
        <v>Vodovody a kanalizace Přerov, a.s.</v>
      </c>
      <c r="G58" s="38"/>
      <c r="H58" s="38"/>
      <c r="I58" s="145" t="s">
        <v>30</v>
      </c>
      <c r="J58" s="35" t="str">
        <f>E23</f>
        <v>Sweco Hydroprojekt a.s., divize Morava</v>
      </c>
      <c r="K58" s="38"/>
      <c r="L58" s="42"/>
    </row>
    <row r="59" s="1" customFormat="1" ht="13.65" customHeight="1">
      <c r="B59" s="37"/>
      <c r="C59" s="31" t="s">
        <v>28</v>
      </c>
      <c r="D59" s="38"/>
      <c r="E59" s="38"/>
      <c r="F59" s="26" t="str">
        <f>IF(E20="","",E20)</f>
        <v>Vyplň údaj</v>
      </c>
      <c r="G59" s="38"/>
      <c r="H59" s="38"/>
      <c r="I59" s="145" t="s">
        <v>33</v>
      </c>
      <c r="J59" s="35" t="str">
        <f>E26</f>
        <v xml:space="preserve"> </v>
      </c>
      <c r="K59" s="38"/>
      <c r="L59" s="42"/>
    </row>
    <row r="60" s="1" customFormat="1" ht="10.32" customHeight="1">
      <c r="B60" s="37"/>
      <c r="C60" s="38"/>
      <c r="D60" s="38"/>
      <c r="E60" s="38"/>
      <c r="F60" s="38"/>
      <c r="G60" s="38"/>
      <c r="H60" s="38"/>
      <c r="I60" s="143"/>
      <c r="J60" s="38"/>
      <c r="K60" s="38"/>
      <c r="L60" s="42"/>
    </row>
    <row r="61" s="1" customFormat="1" ht="29.28" customHeight="1">
      <c r="B61" s="37"/>
      <c r="C61" s="172" t="s">
        <v>126</v>
      </c>
      <c r="D61" s="173"/>
      <c r="E61" s="173"/>
      <c r="F61" s="173"/>
      <c r="G61" s="173"/>
      <c r="H61" s="173"/>
      <c r="I61" s="174"/>
      <c r="J61" s="175" t="s">
        <v>127</v>
      </c>
      <c r="K61" s="173"/>
      <c r="L61" s="42"/>
    </row>
    <row r="62" s="1" customFormat="1" ht="10.32" customHeight="1">
      <c r="B62" s="37"/>
      <c r="C62" s="38"/>
      <c r="D62" s="38"/>
      <c r="E62" s="38"/>
      <c r="F62" s="38"/>
      <c r="G62" s="38"/>
      <c r="H62" s="38"/>
      <c r="I62" s="143"/>
      <c r="J62" s="38"/>
      <c r="K62" s="38"/>
      <c r="L62" s="42"/>
    </row>
    <row r="63" s="1" customFormat="1" ht="22.8" customHeight="1">
      <c r="B63" s="37"/>
      <c r="C63" s="176" t="s">
        <v>128</v>
      </c>
      <c r="D63" s="38"/>
      <c r="E63" s="38"/>
      <c r="F63" s="38"/>
      <c r="G63" s="38"/>
      <c r="H63" s="38"/>
      <c r="I63" s="143"/>
      <c r="J63" s="97">
        <f>J91</f>
        <v>0</v>
      </c>
      <c r="K63" s="38"/>
      <c r="L63" s="42"/>
      <c r="AU63" s="16" t="s">
        <v>129</v>
      </c>
    </row>
    <row r="64" s="8" customFormat="1" ht="24.96" customHeight="1">
      <c r="B64" s="177"/>
      <c r="C64" s="178"/>
      <c r="D64" s="179" t="s">
        <v>173</v>
      </c>
      <c r="E64" s="180"/>
      <c r="F64" s="180"/>
      <c r="G64" s="180"/>
      <c r="H64" s="180"/>
      <c r="I64" s="181"/>
      <c r="J64" s="182">
        <f>J92</f>
        <v>0</v>
      </c>
      <c r="K64" s="178"/>
      <c r="L64" s="183"/>
    </row>
    <row r="65" s="9" customFormat="1" ht="19.92" customHeight="1">
      <c r="B65" s="184"/>
      <c r="C65" s="121"/>
      <c r="D65" s="185" t="s">
        <v>1554</v>
      </c>
      <c r="E65" s="186"/>
      <c r="F65" s="186"/>
      <c r="G65" s="186"/>
      <c r="H65" s="186"/>
      <c r="I65" s="187"/>
      <c r="J65" s="188">
        <f>J93</f>
        <v>0</v>
      </c>
      <c r="K65" s="121"/>
      <c r="L65" s="189"/>
    </row>
    <row r="66" s="9" customFormat="1" ht="19.92" customHeight="1">
      <c r="B66" s="184"/>
      <c r="C66" s="121"/>
      <c r="D66" s="185" t="s">
        <v>1555</v>
      </c>
      <c r="E66" s="186"/>
      <c r="F66" s="186"/>
      <c r="G66" s="186"/>
      <c r="H66" s="186"/>
      <c r="I66" s="187"/>
      <c r="J66" s="188">
        <f>J119</f>
        <v>0</v>
      </c>
      <c r="K66" s="121"/>
      <c r="L66" s="189"/>
    </row>
    <row r="67" s="9" customFormat="1" ht="19.92" customHeight="1">
      <c r="B67" s="184"/>
      <c r="C67" s="121"/>
      <c r="D67" s="185" t="s">
        <v>1556</v>
      </c>
      <c r="E67" s="186"/>
      <c r="F67" s="186"/>
      <c r="G67" s="186"/>
      <c r="H67" s="186"/>
      <c r="I67" s="187"/>
      <c r="J67" s="188">
        <f>J160</f>
        <v>0</v>
      </c>
      <c r="K67" s="121"/>
      <c r="L67" s="189"/>
    </row>
    <row r="68" s="9" customFormat="1" ht="19.92" customHeight="1">
      <c r="B68" s="184"/>
      <c r="C68" s="121"/>
      <c r="D68" s="185" t="s">
        <v>1557</v>
      </c>
      <c r="E68" s="186"/>
      <c r="F68" s="186"/>
      <c r="G68" s="186"/>
      <c r="H68" s="186"/>
      <c r="I68" s="187"/>
      <c r="J68" s="188">
        <f>J200</f>
        <v>0</v>
      </c>
      <c r="K68" s="121"/>
      <c r="L68" s="189"/>
    </row>
    <row r="69" s="9" customFormat="1" ht="19.92" customHeight="1">
      <c r="B69" s="184"/>
      <c r="C69" s="121"/>
      <c r="D69" s="185" t="s">
        <v>1558</v>
      </c>
      <c r="E69" s="186"/>
      <c r="F69" s="186"/>
      <c r="G69" s="186"/>
      <c r="H69" s="186"/>
      <c r="I69" s="187"/>
      <c r="J69" s="188">
        <f>J229</f>
        <v>0</v>
      </c>
      <c r="K69" s="121"/>
      <c r="L69" s="189"/>
    </row>
    <row r="70" s="1" customFormat="1" ht="21.84" customHeight="1">
      <c r="B70" s="37"/>
      <c r="C70" s="38"/>
      <c r="D70" s="38"/>
      <c r="E70" s="38"/>
      <c r="F70" s="38"/>
      <c r="G70" s="38"/>
      <c r="H70" s="38"/>
      <c r="I70" s="143"/>
      <c r="J70" s="38"/>
      <c r="K70" s="38"/>
      <c r="L70" s="42"/>
    </row>
    <row r="71" s="1" customFormat="1" ht="6.96" customHeight="1">
      <c r="B71" s="56"/>
      <c r="C71" s="57"/>
      <c r="D71" s="57"/>
      <c r="E71" s="57"/>
      <c r="F71" s="57"/>
      <c r="G71" s="57"/>
      <c r="H71" s="57"/>
      <c r="I71" s="167"/>
      <c r="J71" s="57"/>
      <c r="K71" s="57"/>
      <c r="L71" s="42"/>
    </row>
    <row r="75" s="1" customFormat="1" ht="6.96" customHeight="1">
      <c r="B75" s="58"/>
      <c r="C75" s="59"/>
      <c r="D75" s="59"/>
      <c r="E75" s="59"/>
      <c r="F75" s="59"/>
      <c r="G75" s="59"/>
      <c r="H75" s="59"/>
      <c r="I75" s="170"/>
      <c r="J75" s="59"/>
      <c r="K75" s="59"/>
      <c r="L75" s="42"/>
    </row>
    <row r="76" s="1" customFormat="1" ht="24.96" customHeight="1">
      <c r="B76" s="37"/>
      <c r="C76" s="22" t="s">
        <v>132</v>
      </c>
      <c r="D76" s="38"/>
      <c r="E76" s="38"/>
      <c r="F76" s="38"/>
      <c r="G76" s="38"/>
      <c r="H76" s="38"/>
      <c r="I76" s="143"/>
      <c r="J76" s="38"/>
      <c r="K76" s="38"/>
      <c r="L76" s="42"/>
    </row>
    <row r="77" s="1" customFormat="1" ht="6.96" customHeight="1">
      <c r="B77" s="37"/>
      <c r="C77" s="38"/>
      <c r="D77" s="38"/>
      <c r="E77" s="38"/>
      <c r="F77" s="38"/>
      <c r="G77" s="38"/>
      <c r="H77" s="38"/>
      <c r="I77" s="143"/>
      <c r="J77" s="38"/>
      <c r="K77" s="38"/>
      <c r="L77" s="42"/>
    </row>
    <row r="78" s="1" customFormat="1" ht="12" customHeight="1">
      <c r="B78" s="37"/>
      <c r="C78" s="31" t="s">
        <v>16</v>
      </c>
      <c r="D78" s="38"/>
      <c r="E78" s="38"/>
      <c r="F78" s="38"/>
      <c r="G78" s="38"/>
      <c r="H78" s="38"/>
      <c r="I78" s="143"/>
      <c r="J78" s="38"/>
      <c r="K78" s="38"/>
      <c r="L78" s="42"/>
    </row>
    <row r="79" s="1" customFormat="1" ht="16.5" customHeight="1">
      <c r="B79" s="37"/>
      <c r="C79" s="38"/>
      <c r="D79" s="38"/>
      <c r="E79" s="171" t="str">
        <f>E7</f>
        <v>ČOV Lipník nad Bečvou - povodňová čerpací stanice</v>
      </c>
      <c r="F79" s="31"/>
      <c r="G79" s="31"/>
      <c r="H79" s="31"/>
      <c r="I79" s="143"/>
      <c r="J79" s="38"/>
      <c r="K79" s="38"/>
      <c r="L79" s="42"/>
    </row>
    <row r="80" ht="12" customHeight="1">
      <c r="B80" s="20"/>
      <c r="C80" s="31" t="s">
        <v>121</v>
      </c>
      <c r="D80" s="21"/>
      <c r="E80" s="21"/>
      <c r="F80" s="21"/>
      <c r="G80" s="21"/>
      <c r="H80" s="21"/>
      <c r="I80" s="136"/>
      <c r="J80" s="21"/>
      <c r="K80" s="21"/>
      <c r="L80" s="19"/>
    </row>
    <row r="81" s="1" customFormat="1" ht="16.5" customHeight="1">
      <c r="B81" s="37"/>
      <c r="C81" s="38"/>
      <c r="D81" s="38"/>
      <c r="E81" s="171" t="s">
        <v>122</v>
      </c>
      <c r="F81" s="38"/>
      <c r="G81" s="38"/>
      <c r="H81" s="38"/>
      <c r="I81" s="143"/>
      <c r="J81" s="38"/>
      <c r="K81" s="38"/>
      <c r="L81" s="42"/>
    </row>
    <row r="82" s="1" customFormat="1" ht="12" customHeight="1">
      <c r="B82" s="37"/>
      <c r="C82" s="31" t="s">
        <v>123</v>
      </c>
      <c r="D82" s="38"/>
      <c r="E82" s="38"/>
      <c r="F82" s="38"/>
      <c r="G82" s="38"/>
      <c r="H82" s="38"/>
      <c r="I82" s="143"/>
      <c r="J82" s="38"/>
      <c r="K82" s="38"/>
      <c r="L82" s="42"/>
    </row>
    <row r="83" s="1" customFormat="1" ht="16.5" customHeight="1">
      <c r="B83" s="37"/>
      <c r="C83" s="38"/>
      <c r="D83" s="38"/>
      <c r="E83" s="63" t="str">
        <f>E11</f>
        <v>006 - PS 01 Strojní část</v>
      </c>
      <c r="F83" s="38"/>
      <c r="G83" s="38"/>
      <c r="H83" s="38"/>
      <c r="I83" s="143"/>
      <c r="J83" s="38"/>
      <c r="K83" s="38"/>
      <c r="L83" s="42"/>
    </row>
    <row r="84" s="1" customFormat="1" ht="6.96" customHeight="1">
      <c r="B84" s="37"/>
      <c r="C84" s="38"/>
      <c r="D84" s="38"/>
      <c r="E84" s="38"/>
      <c r="F84" s="38"/>
      <c r="G84" s="38"/>
      <c r="H84" s="38"/>
      <c r="I84" s="143"/>
      <c r="J84" s="38"/>
      <c r="K84" s="38"/>
      <c r="L84" s="42"/>
    </row>
    <row r="85" s="1" customFormat="1" ht="12" customHeight="1">
      <c r="B85" s="37"/>
      <c r="C85" s="31" t="s">
        <v>20</v>
      </c>
      <c r="D85" s="38"/>
      <c r="E85" s="38"/>
      <c r="F85" s="26" t="str">
        <f>F14</f>
        <v xml:space="preserve"> </v>
      </c>
      <c r="G85" s="38"/>
      <c r="H85" s="38"/>
      <c r="I85" s="145" t="s">
        <v>22</v>
      </c>
      <c r="J85" s="66" t="str">
        <f>IF(J14="","",J14)</f>
        <v>29. 5. 2019</v>
      </c>
      <c r="K85" s="38"/>
      <c r="L85" s="42"/>
    </row>
    <row r="86" s="1" customFormat="1" ht="6.96" customHeight="1">
      <c r="B86" s="37"/>
      <c r="C86" s="38"/>
      <c r="D86" s="38"/>
      <c r="E86" s="38"/>
      <c r="F86" s="38"/>
      <c r="G86" s="38"/>
      <c r="H86" s="38"/>
      <c r="I86" s="143"/>
      <c r="J86" s="38"/>
      <c r="K86" s="38"/>
      <c r="L86" s="42"/>
    </row>
    <row r="87" s="1" customFormat="1" ht="24.9" customHeight="1">
      <c r="B87" s="37"/>
      <c r="C87" s="31" t="s">
        <v>24</v>
      </c>
      <c r="D87" s="38"/>
      <c r="E87" s="38"/>
      <c r="F87" s="26" t="str">
        <f>E17</f>
        <v>Vodovody a kanalizace Přerov, a.s.</v>
      </c>
      <c r="G87" s="38"/>
      <c r="H87" s="38"/>
      <c r="I87" s="145" t="s">
        <v>30</v>
      </c>
      <c r="J87" s="35" t="str">
        <f>E23</f>
        <v>Sweco Hydroprojekt a.s., divize Morava</v>
      </c>
      <c r="K87" s="38"/>
      <c r="L87" s="42"/>
    </row>
    <row r="88" s="1" customFormat="1" ht="13.65" customHeight="1">
      <c r="B88" s="37"/>
      <c r="C88" s="31" t="s">
        <v>28</v>
      </c>
      <c r="D88" s="38"/>
      <c r="E88" s="38"/>
      <c r="F88" s="26" t="str">
        <f>IF(E20="","",E20)</f>
        <v>Vyplň údaj</v>
      </c>
      <c r="G88" s="38"/>
      <c r="H88" s="38"/>
      <c r="I88" s="145" t="s">
        <v>33</v>
      </c>
      <c r="J88" s="35" t="str">
        <f>E26</f>
        <v xml:space="preserve"> </v>
      </c>
      <c r="K88" s="38"/>
      <c r="L88" s="42"/>
    </row>
    <row r="89" s="1" customFormat="1" ht="10.32" customHeight="1">
      <c r="B89" s="37"/>
      <c r="C89" s="38"/>
      <c r="D89" s="38"/>
      <c r="E89" s="38"/>
      <c r="F89" s="38"/>
      <c r="G89" s="38"/>
      <c r="H89" s="38"/>
      <c r="I89" s="143"/>
      <c r="J89" s="38"/>
      <c r="K89" s="38"/>
      <c r="L89" s="42"/>
    </row>
    <row r="90" s="10" customFormat="1" ht="29.28" customHeight="1">
      <c r="B90" s="190"/>
      <c r="C90" s="191" t="s">
        <v>133</v>
      </c>
      <c r="D90" s="192" t="s">
        <v>54</v>
      </c>
      <c r="E90" s="192" t="s">
        <v>50</v>
      </c>
      <c r="F90" s="192" t="s">
        <v>51</v>
      </c>
      <c r="G90" s="192" t="s">
        <v>134</v>
      </c>
      <c r="H90" s="192" t="s">
        <v>135</v>
      </c>
      <c r="I90" s="193" t="s">
        <v>136</v>
      </c>
      <c r="J90" s="192" t="s">
        <v>127</v>
      </c>
      <c r="K90" s="194" t="s">
        <v>137</v>
      </c>
      <c r="L90" s="195"/>
      <c r="M90" s="87" t="s">
        <v>1</v>
      </c>
      <c r="N90" s="88" t="s">
        <v>39</v>
      </c>
      <c r="O90" s="88" t="s">
        <v>138</v>
      </c>
      <c r="P90" s="88" t="s">
        <v>139</v>
      </c>
      <c r="Q90" s="88" t="s">
        <v>140</v>
      </c>
      <c r="R90" s="88" t="s">
        <v>141</v>
      </c>
      <c r="S90" s="88" t="s">
        <v>142</v>
      </c>
      <c r="T90" s="89" t="s">
        <v>143</v>
      </c>
    </row>
    <row r="91" s="1" customFormat="1" ht="22.8" customHeight="1">
      <c r="B91" s="37"/>
      <c r="C91" s="94" t="s">
        <v>144</v>
      </c>
      <c r="D91" s="38"/>
      <c r="E91" s="38"/>
      <c r="F91" s="38"/>
      <c r="G91" s="38"/>
      <c r="H91" s="38"/>
      <c r="I91" s="143"/>
      <c r="J91" s="196">
        <f>BK91</f>
        <v>0</v>
      </c>
      <c r="K91" s="38"/>
      <c r="L91" s="42"/>
      <c r="M91" s="90"/>
      <c r="N91" s="91"/>
      <c r="O91" s="91"/>
      <c r="P91" s="197">
        <f>P92</f>
        <v>0</v>
      </c>
      <c r="Q91" s="91"/>
      <c r="R91" s="197">
        <f>R92</f>
        <v>0</v>
      </c>
      <c r="S91" s="91"/>
      <c r="T91" s="198">
        <f>T92</f>
        <v>0</v>
      </c>
      <c r="AT91" s="16" t="s">
        <v>68</v>
      </c>
      <c r="AU91" s="16" t="s">
        <v>129</v>
      </c>
      <c r="BK91" s="199">
        <f>BK92</f>
        <v>0</v>
      </c>
    </row>
    <row r="92" s="11" customFormat="1" ht="25.92" customHeight="1">
      <c r="B92" s="200"/>
      <c r="C92" s="201"/>
      <c r="D92" s="202" t="s">
        <v>68</v>
      </c>
      <c r="E92" s="203" t="s">
        <v>267</v>
      </c>
      <c r="F92" s="203" t="s">
        <v>687</v>
      </c>
      <c r="G92" s="201"/>
      <c r="H92" s="201"/>
      <c r="I92" s="204"/>
      <c r="J92" s="205">
        <f>BK92</f>
        <v>0</v>
      </c>
      <c r="K92" s="201"/>
      <c r="L92" s="206"/>
      <c r="M92" s="207"/>
      <c r="N92" s="208"/>
      <c r="O92" s="208"/>
      <c r="P92" s="209">
        <f>P93+P119+P160+P200+P229</f>
        <v>0</v>
      </c>
      <c r="Q92" s="208"/>
      <c r="R92" s="209">
        <f>R93+R119+R160+R200+R229</f>
        <v>0</v>
      </c>
      <c r="S92" s="208"/>
      <c r="T92" s="210">
        <f>T93+T119+T160+T200+T229</f>
        <v>0</v>
      </c>
      <c r="AR92" s="211" t="s">
        <v>75</v>
      </c>
      <c r="AT92" s="212" t="s">
        <v>68</v>
      </c>
      <c r="AU92" s="212" t="s">
        <v>69</v>
      </c>
      <c r="AY92" s="211" t="s">
        <v>147</v>
      </c>
      <c r="BK92" s="213">
        <f>BK93+BK119+BK160+BK200+BK229</f>
        <v>0</v>
      </c>
    </row>
    <row r="93" s="11" customFormat="1" ht="22.8" customHeight="1">
      <c r="B93" s="200"/>
      <c r="C93" s="201"/>
      <c r="D93" s="202" t="s">
        <v>68</v>
      </c>
      <c r="E93" s="214" t="s">
        <v>1559</v>
      </c>
      <c r="F93" s="214" t="s">
        <v>1560</v>
      </c>
      <c r="G93" s="201"/>
      <c r="H93" s="201"/>
      <c r="I93" s="204"/>
      <c r="J93" s="215">
        <f>BK93</f>
        <v>0</v>
      </c>
      <c r="K93" s="201"/>
      <c r="L93" s="206"/>
      <c r="M93" s="207"/>
      <c r="N93" s="208"/>
      <c r="O93" s="208"/>
      <c r="P93" s="209">
        <f>SUM(P94:P118)</f>
        <v>0</v>
      </c>
      <c r="Q93" s="208"/>
      <c r="R93" s="209">
        <f>SUM(R94:R118)</f>
        <v>0</v>
      </c>
      <c r="S93" s="208"/>
      <c r="T93" s="210">
        <f>SUM(T94:T118)</f>
        <v>0</v>
      </c>
      <c r="AR93" s="211" t="s">
        <v>75</v>
      </c>
      <c r="AT93" s="212" t="s">
        <v>68</v>
      </c>
      <c r="AU93" s="212" t="s">
        <v>75</v>
      </c>
      <c r="AY93" s="211" t="s">
        <v>147</v>
      </c>
      <c r="BK93" s="213">
        <f>SUM(BK94:BK118)</f>
        <v>0</v>
      </c>
    </row>
    <row r="94" s="1" customFormat="1" ht="16.5" customHeight="1">
      <c r="B94" s="37"/>
      <c r="C94" s="216" t="s">
        <v>75</v>
      </c>
      <c r="D94" s="216" t="s">
        <v>150</v>
      </c>
      <c r="E94" s="217" t="s">
        <v>1561</v>
      </c>
      <c r="F94" s="218" t="s">
        <v>1562</v>
      </c>
      <c r="G94" s="219" t="s">
        <v>1563</v>
      </c>
      <c r="H94" s="220">
        <v>1</v>
      </c>
      <c r="I94" s="221"/>
      <c r="J94" s="222">
        <f>ROUND(I94*H94,2)</f>
        <v>0</v>
      </c>
      <c r="K94" s="218" t="s">
        <v>1</v>
      </c>
      <c r="L94" s="42"/>
      <c r="M94" s="223" t="s">
        <v>1</v>
      </c>
      <c r="N94" s="224" t="s">
        <v>40</v>
      </c>
      <c r="O94" s="78"/>
      <c r="P94" s="225">
        <f>O94*H94</f>
        <v>0</v>
      </c>
      <c r="Q94" s="225">
        <v>0</v>
      </c>
      <c r="R94" s="225">
        <f>Q94*H94</f>
        <v>0</v>
      </c>
      <c r="S94" s="225">
        <v>0</v>
      </c>
      <c r="T94" s="226">
        <f>S94*H94</f>
        <v>0</v>
      </c>
      <c r="AR94" s="16" t="s">
        <v>181</v>
      </c>
      <c r="AT94" s="16" t="s">
        <v>150</v>
      </c>
      <c r="AU94" s="16" t="s">
        <v>77</v>
      </c>
      <c r="AY94" s="16" t="s">
        <v>147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16" t="s">
        <v>75</v>
      </c>
      <c r="BK94" s="227">
        <f>ROUND(I94*H94,2)</f>
        <v>0</v>
      </c>
      <c r="BL94" s="16" t="s">
        <v>181</v>
      </c>
      <c r="BM94" s="16" t="s">
        <v>1564</v>
      </c>
    </row>
    <row r="95" s="1" customFormat="1">
      <c r="B95" s="37"/>
      <c r="C95" s="38"/>
      <c r="D95" s="228" t="s">
        <v>156</v>
      </c>
      <c r="E95" s="38"/>
      <c r="F95" s="229" t="s">
        <v>1565</v>
      </c>
      <c r="G95" s="38"/>
      <c r="H95" s="38"/>
      <c r="I95" s="143"/>
      <c r="J95" s="38"/>
      <c r="K95" s="38"/>
      <c r="L95" s="42"/>
      <c r="M95" s="230"/>
      <c r="N95" s="78"/>
      <c r="O95" s="78"/>
      <c r="P95" s="78"/>
      <c r="Q95" s="78"/>
      <c r="R95" s="78"/>
      <c r="S95" s="78"/>
      <c r="T95" s="79"/>
      <c r="AT95" s="16" t="s">
        <v>156</v>
      </c>
      <c r="AU95" s="16" t="s">
        <v>77</v>
      </c>
    </row>
    <row r="96" s="1" customFormat="1">
      <c r="B96" s="37"/>
      <c r="C96" s="38"/>
      <c r="D96" s="228" t="s">
        <v>157</v>
      </c>
      <c r="E96" s="38"/>
      <c r="F96" s="231" t="s">
        <v>1566</v>
      </c>
      <c r="G96" s="38"/>
      <c r="H96" s="38"/>
      <c r="I96" s="143"/>
      <c r="J96" s="38"/>
      <c r="K96" s="38"/>
      <c r="L96" s="42"/>
      <c r="M96" s="230"/>
      <c r="N96" s="78"/>
      <c r="O96" s="78"/>
      <c r="P96" s="78"/>
      <c r="Q96" s="78"/>
      <c r="R96" s="78"/>
      <c r="S96" s="78"/>
      <c r="T96" s="79"/>
      <c r="AT96" s="16" t="s">
        <v>157</v>
      </c>
      <c r="AU96" s="16" t="s">
        <v>77</v>
      </c>
    </row>
    <row r="97" s="13" customFormat="1">
      <c r="B97" s="246"/>
      <c r="C97" s="247"/>
      <c r="D97" s="228" t="s">
        <v>159</v>
      </c>
      <c r="E97" s="248" t="s">
        <v>1</v>
      </c>
      <c r="F97" s="249" t="s">
        <v>1567</v>
      </c>
      <c r="G97" s="247"/>
      <c r="H97" s="248" t="s">
        <v>1</v>
      </c>
      <c r="I97" s="250"/>
      <c r="J97" s="247"/>
      <c r="K97" s="247"/>
      <c r="L97" s="251"/>
      <c r="M97" s="252"/>
      <c r="N97" s="253"/>
      <c r="O97" s="253"/>
      <c r="P97" s="253"/>
      <c r="Q97" s="253"/>
      <c r="R97" s="253"/>
      <c r="S97" s="253"/>
      <c r="T97" s="254"/>
      <c r="AT97" s="255" t="s">
        <v>159</v>
      </c>
      <c r="AU97" s="255" t="s">
        <v>77</v>
      </c>
      <c r="AV97" s="13" t="s">
        <v>75</v>
      </c>
      <c r="AW97" s="13" t="s">
        <v>32</v>
      </c>
      <c r="AX97" s="13" t="s">
        <v>69</v>
      </c>
      <c r="AY97" s="255" t="s">
        <v>147</v>
      </c>
    </row>
    <row r="98" s="12" customFormat="1">
      <c r="B98" s="232"/>
      <c r="C98" s="233"/>
      <c r="D98" s="228" t="s">
        <v>159</v>
      </c>
      <c r="E98" s="234" t="s">
        <v>1</v>
      </c>
      <c r="F98" s="235" t="s">
        <v>75</v>
      </c>
      <c r="G98" s="233"/>
      <c r="H98" s="236">
        <v>1</v>
      </c>
      <c r="I98" s="237"/>
      <c r="J98" s="233"/>
      <c r="K98" s="233"/>
      <c r="L98" s="238"/>
      <c r="M98" s="243"/>
      <c r="N98" s="244"/>
      <c r="O98" s="244"/>
      <c r="P98" s="244"/>
      <c r="Q98" s="244"/>
      <c r="R98" s="244"/>
      <c r="S98" s="244"/>
      <c r="T98" s="245"/>
      <c r="AT98" s="242" t="s">
        <v>159</v>
      </c>
      <c r="AU98" s="242" t="s">
        <v>77</v>
      </c>
      <c r="AV98" s="12" t="s">
        <v>77</v>
      </c>
      <c r="AW98" s="12" t="s">
        <v>32</v>
      </c>
      <c r="AX98" s="12" t="s">
        <v>75</v>
      </c>
      <c r="AY98" s="242" t="s">
        <v>147</v>
      </c>
    </row>
    <row r="99" s="1" customFormat="1" ht="16.5" customHeight="1">
      <c r="B99" s="37"/>
      <c r="C99" s="216" t="s">
        <v>77</v>
      </c>
      <c r="D99" s="216" t="s">
        <v>150</v>
      </c>
      <c r="E99" s="217" t="s">
        <v>1568</v>
      </c>
      <c r="F99" s="218" t="s">
        <v>1569</v>
      </c>
      <c r="G99" s="219" t="s">
        <v>1563</v>
      </c>
      <c r="H99" s="220">
        <v>4</v>
      </c>
      <c r="I99" s="221"/>
      <c r="J99" s="222">
        <f>ROUND(I99*H99,2)</f>
        <v>0</v>
      </c>
      <c r="K99" s="218" t="s">
        <v>1</v>
      </c>
      <c r="L99" s="42"/>
      <c r="M99" s="223" t="s">
        <v>1</v>
      </c>
      <c r="N99" s="224" t="s">
        <v>40</v>
      </c>
      <c r="O99" s="78"/>
      <c r="P99" s="225">
        <f>O99*H99</f>
        <v>0</v>
      </c>
      <c r="Q99" s="225">
        <v>0</v>
      </c>
      <c r="R99" s="225">
        <f>Q99*H99</f>
        <v>0</v>
      </c>
      <c r="S99" s="225">
        <v>0</v>
      </c>
      <c r="T99" s="226">
        <f>S99*H99</f>
        <v>0</v>
      </c>
      <c r="AR99" s="16" t="s">
        <v>181</v>
      </c>
      <c r="AT99" s="16" t="s">
        <v>150</v>
      </c>
      <c r="AU99" s="16" t="s">
        <v>77</v>
      </c>
      <c r="AY99" s="16" t="s">
        <v>147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16" t="s">
        <v>75</v>
      </c>
      <c r="BK99" s="227">
        <f>ROUND(I99*H99,2)</f>
        <v>0</v>
      </c>
      <c r="BL99" s="16" t="s">
        <v>181</v>
      </c>
      <c r="BM99" s="16" t="s">
        <v>1570</v>
      </c>
    </row>
    <row r="100" s="1" customFormat="1">
      <c r="B100" s="37"/>
      <c r="C100" s="38"/>
      <c r="D100" s="228" t="s">
        <v>156</v>
      </c>
      <c r="E100" s="38"/>
      <c r="F100" s="229" t="s">
        <v>1569</v>
      </c>
      <c r="G100" s="38"/>
      <c r="H100" s="38"/>
      <c r="I100" s="143"/>
      <c r="J100" s="38"/>
      <c r="K100" s="38"/>
      <c r="L100" s="42"/>
      <c r="M100" s="230"/>
      <c r="N100" s="78"/>
      <c r="O100" s="78"/>
      <c r="P100" s="78"/>
      <c r="Q100" s="78"/>
      <c r="R100" s="78"/>
      <c r="S100" s="78"/>
      <c r="T100" s="79"/>
      <c r="AT100" s="16" t="s">
        <v>156</v>
      </c>
      <c r="AU100" s="16" t="s">
        <v>77</v>
      </c>
    </row>
    <row r="101" s="1" customFormat="1">
      <c r="B101" s="37"/>
      <c r="C101" s="38"/>
      <c r="D101" s="228" t="s">
        <v>157</v>
      </c>
      <c r="E101" s="38"/>
      <c r="F101" s="231" t="s">
        <v>1566</v>
      </c>
      <c r="G101" s="38"/>
      <c r="H101" s="38"/>
      <c r="I101" s="143"/>
      <c r="J101" s="38"/>
      <c r="K101" s="38"/>
      <c r="L101" s="42"/>
      <c r="M101" s="230"/>
      <c r="N101" s="78"/>
      <c r="O101" s="78"/>
      <c r="P101" s="78"/>
      <c r="Q101" s="78"/>
      <c r="R101" s="78"/>
      <c r="S101" s="78"/>
      <c r="T101" s="79"/>
      <c r="AT101" s="16" t="s">
        <v>157</v>
      </c>
      <c r="AU101" s="16" t="s">
        <v>77</v>
      </c>
    </row>
    <row r="102" s="13" customFormat="1">
      <c r="B102" s="246"/>
      <c r="C102" s="247"/>
      <c r="D102" s="228" t="s">
        <v>159</v>
      </c>
      <c r="E102" s="248" t="s">
        <v>1</v>
      </c>
      <c r="F102" s="249" t="s">
        <v>1571</v>
      </c>
      <c r="G102" s="247"/>
      <c r="H102" s="248" t="s">
        <v>1</v>
      </c>
      <c r="I102" s="250"/>
      <c r="J102" s="247"/>
      <c r="K102" s="247"/>
      <c r="L102" s="251"/>
      <c r="M102" s="252"/>
      <c r="N102" s="253"/>
      <c r="O102" s="253"/>
      <c r="P102" s="253"/>
      <c r="Q102" s="253"/>
      <c r="R102" s="253"/>
      <c r="S102" s="253"/>
      <c r="T102" s="254"/>
      <c r="AT102" s="255" t="s">
        <v>159</v>
      </c>
      <c r="AU102" s="255" t="s">
        <v>77</v>
      </c>
      <c r="AV102" s="13" t="s">
        <v>75</v>
      </c>
      <c r="AW102" s="13" t="s">
        <v>32</v>
      </c>
      <c r="AX102" s="13" t="s">
        <v>69</v>
      </c>
      <c r="AY102" s="255" t="s">
        <v>147</v>
      </c>
    </row>
    <row r="103" s="12" customFormat="1">
      <c r="B103" s="232"/>
      <c r="C103" s="233"/>
      <c r="D103" s="228" t="s">
        <v>159</v>
      </c>
      <c r="E103" s="234" t="s">
        <v>1</v>
      </c>
      <c r="F103" s="235" t="s">
        <v>181</v>
      </c>
      <c r="G103" s="233"/>
      <c r="H103" s="236">
        <v>4</v>
      </c>
      <c r="I103" s="237"/>
      <c r="J103" s="233"/>
      <c r="K103" s="233"/>
      <c r="L103" s="238"/>
      <c r="M103" s="243"/>
      <c r="N103" s="244"/>
      <c r="O103" s="244"/>
      <c r="P103" s="244"/>
      <c r="Q103" s="244"/>
      <c r="R103" s="244"/>
      <c r="S103" s="244"/>
      <c r="T103" s="245"/>
      <c r="AT103" s="242" t="s">
        <v>159</v>
      </c>
      <c r="AU103" s="242" t="s">
        <v>77</v>
      </c>
      <c r="AV103" s="12" t="s">
        <v>77</v>
      </c>
      <c r="AW103" s="12" t="s">
        <v>32</v>
      </c>
      <c r="AX103" s="12" t="s">
        <v>75</v>
      </c>
      <c r="AY103" s="242" t="s">
        <v>147</v>
      </c>
    </row>
    <row r="104" s="1" customFormat="1" ht="16.5" customHeight="1">
      <c r="B104" s="37"/>
      <c r="C104" s="216" t="s">
        <v>97</v>
      </c>
      <c r="D104" s="216" t="s">
        <v>150</v>
      </c>
      <c r="E104" s="217" t="s">
        <v>1572</v>
      </c>
      <c r="F104" s="218" t="s">
        <v>1573</v>
      </c>
      <c r="G104" s="219" t="s">
        <v>1563</v>
      </c>
      <c r="H104" s="220">
        <v>1</v>
      </c>
      <c r="I104" s="221"/>
      <c r="J104" s="222">
        <f>ROUND(I104*H104,2)</f>
        <v>0</v>
      </c>
      <c r="K104" s="218" t="s">
        <v>1</v>
      </c>
      <c r="L104" s="42"/>
      <c r="M104" s="223" t="s">
        <v>1</v>
      </c>
      <c r="N104" s="224" t="s">
        <v>40</v>
      </c>
      <c r="O104" s="78"/>
      <c r="P104" s="225">
        <f>O104*H104</f>
        <v>0</v>
      </c>
      <c r="Q104" s="225">
        <v>0</v>
      </c>
      <c r="R104" s="225">
        <f>Q104*H104</f>
        <v>0</v>
      </c>
      <c r="S104" s="225">
        <v>0</v>
      </c>
      <c r="T104" s="226">
        <f>S104*H104</f>
        <v>0</v>
      </c>
      <c r="AR104" s="16" t="s">
        <v>181</v>
      </c>
      <c r="AT104" s="16" t="s">
        <v>150</v>
      </c>
      <c r="AU104" s="16" t="s">
        <v>77</v>
      </c>
      <c r="AY104" s="16" t="s">
        <v>147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6" t="s">
        <v>75</v>
      </c>
      <c r="BK104" s="227">
        <f>ROUND(I104*H104,2)</f>
        <v>0</v>
      </c>
      <c r="BL104" s="16" t="s">
        <v>181</v>
      </c>
      <c r="BM104" s="16" t="s">
        <v>1574</v>
      </c>
    </row>
    <row r="105" s="1" customFormat="1">
      <c r="B105" s="37"/>
      <c r="C105" s="38"/>
      <c r="D105" s="228" t="s">
        <v>156</v>
      </c>
      <c r="E105" s="38"/>
      <c r="F105" s="229" t="s">
        <v>1573</v>
      </c>
      <c r="G105" s="38"/>
      <c r="H105" s="38"/>
      <c r="I105" s="143"/>
      <c r="J105" s="38"/>
      <c r="K105" s="38"/>
      <c r="L105" s="42"/>
      <c r="M105" s="230"/>
      <c r="N105" s="78"/>
      <c r="O105" s="78"/>
      <c r="P105" s="78"/>
      <c r="Q105" s="78"/>
      <c r="R105" s="78"/>
      <c r="S105" s="78"/>
      <c r="T105" s="79"/>
      <c r="AT105" s="16" t="s">
        <v>156</v>
      </c>
      <c r="AU105" s="16" t="s">
        <v>77</v>
      </c>
    </row>
    <row r="106" s="1" customFormat="1">
      <c r="B106" s="37"/>
      <c r="C106" s="38"/>
      <c r="D106" s="228" t="s">
        <v>157</v>
      </c>
      <c r="E106" s="38"/>
      <c r="F106" s="231" t="s">
        <v>1566</v>
      </c>
      <c r="G106" s="38"/>
      <c r="H106" s="38"/>
      <c r="I106" s="143"/>
      <c r="J106" s="38"/>
      <c r="K106" s="38"/>
      <c r="L106" s="42"/>
      <c r="M106" s="230"/>
      <c r="N106" s="78"/>
      <c r="O106" s="78"/>
      <c r="P106" s="78"/>
      <c r="Q106" s="78"/>
      <c r="R106" s="78"/>
      <c r="S106" s="78"/>
      <c r="T106" s="79"/>
      <c r="AT106" s="16" t="s">
        <v>157</v>
      </c>
      <c r="AU106" s="16" t="s">
        <v>77</v>
      </c>
    </row>
    <row r="107" s="13" customFormat="1">
      <c r="B107" s="246"/>
      <c r="C107" s="247"/>
      <c r="D107" s="228" t="s">
        <v>159</v>
      </c>
      <c r="E107" s="248" t="s">
        <v>1</v>
      </c>
      <c r="F107" s="249" t="s">
        <v>1575</v>
      </c>
      <c r="G107" s="247"/>
      <c r="H107" s="248" t="s">
        <v>1</v>
      </c>
      <c r="I107" s="250"/>
      <c r="J107" s="247"/>
      <c r="K107" s="247"/>
      <c r="L107" s="251"/>
      <c r="M107" s="252"/>
      <c r="N107" s="253"/>
      <c r="O107" s="253"/>
      <c r="P107" s="253"/>
      <c r="Q107" s="253"/>
      <c r="R107" s="253"/>
      <c r="S107" s="253"/>
      <c r="T107" s="254"/>
      <c r="AT107" s="255" t="s">
        <v>159</v>
      </c>
      <c r="AU107" s="255" t="s">
        <v>77</v>
      </c>
      <c r="AV107" s="13" t="s">
        <v>75</v>
      </c>
      <c r="AW107" s="13" t="s">
        <v>32</v>
      </c>
      <c r="AX107" s="13" t="s">
        <v>69</v>
      </c>
      <c r="AY107" s="255" t="s">
        <v>147</v>
      </c>
    </row>
    <row r="108" s="12" customFormat="1">
      <c r="B108" s="232"/>
      <c r="C108" s="233"/>
      <c r="D108" s="228" t="s">
        <v>159</v>
      </c>
      <c r="E108" s="234" t="s">
        <v>1</v>
      </c>
      <c r="F108" s="235" t="s">
        <v>75</v>
      </c>
      <c r="G108" s="233"/>
      <c r="H108" s="236">
        <v>1</v>
      </c>
      <c r="I108" s="237"/>
      <c r="J108" s="233"/>
      <c r="K108" s="233"/>
      <c r="L108" s="238"/>
      <c r="M108" s="243"/>
      <c r="N108" s="244"/>
      <c r="O108" s="244"/>
      <c r="P108" s="244"/>
      <c r="Q108" s="244"/>
      <c r="R108" s="244"/>
      <c r="S108" s="244"/>
      <c r="T108" s="245"/>
      <c r="AT108" s="242" t="s">
        <v>159</v>
      </c>
      <c r="AU108" s="242" t="s">
        <v>77</v>
      </c>
      <c r="AV108" s="12" t="s">
        <v>77</v>
      </c>
      <c r="AW108" s="12" t="s">
        <v>32</v>
      </c>
      <c r="AX108" s="12" t="s">
        <v>75</v>
      </c>
      <c r="AY108" s="242" t="s">
        <v>147</v>
      </c>
    </row>
    <row r="109" s="1" customFormat="1" ht="16.5" customHeight="1">
      <c r="B109" s="37"/>
      <c r="C109" s="216" t="s">
        <v>181</v>
      </c>
      <c r="D109" s="216" t="s">
        <v>150</v>
      </c>
      <c r="E109" s="217" t="s">
        <v>1576</v>
      </c>
      <c r="F109" s="218" t="s">
        <v>1577</v>
      </c>
      <c r="G109" s="219" t="s">
        <v>1563</v>
      </c>
      <c r="H109" s="220">
        <v>1</v>
      </c>
      <c r="I109" s="221"/>
      <c r="J109" s="222">
        <f>ROUND(I109*H109,2)</f>
        <v>0</v>
      </c>
      <c r="K109" s="218" t="s">
        <v>1</v>
      </c>
      <c r="L109" s="42"/>
      <c r="M109" s="223" t="s">
        <v>1</v>
      </c>
      <c r="N109" s="224" t="s">
        <v>40</v>
      </c>
      <c r="O109" s="78"/>
      <c r="P109" s="225">
        <f>O109*H109</f>
        <v>0</v>
      </c>
      <c r="Q109" s="225">
        <v>0</v>
      </c>
      <c r="R109" s="225">
        <f>Q109*H109</f>
        <v>0</v>
      </c>
      <c r="S109" s="225">
        <v>0</v>
      </c>
      <c r="T109" s="226">
        <f>S109*H109</f>
        <v>0</v>
      </c>
      <c r="AR109" s="16" t="s">
        <v>181</v>
      </c>
      <c r="AT109" s="16" t="s">
        <v>150</v>
      </c>
      <c r="AU109" s="16" t="s">
        <v>77</v>
      </c>
      <c r="AY109" s="16" t="s">
        <v>147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16" t="s">
        <v>75</v>
      </c>
      <c r="BK109" s="227">
        <f>ROUND(I109*H109,2)</f>
        <v>0</v>
      </c>
      <c r="BL109" s="16" t="s">
        <v>181</v>
      </c>
      <c r="BM109" s="16" t="s">
        <v>1578</v>
      </c>
    </row>
    <row r="110" s="1" customFormat="1">
      <c r="B110" s="37"/>
      <c r="C110" s="38"/>
      <c r="D110" s="228" t="s">
        <v>156</v>
      </c>
      <c r="E110" s="38"/>
      <c r="F110" s="229" t="s">
        <v>1577</v>
      </c>
      <c r="G110" s="38"/>
      <c r="H110" s="38"/>
      <c r="I110" s="143"/>
      <c r="J110" s="38"/>
      <c r="K110" s="38"/>
      <c r="L110" s="42"/>
      <c r="M110" s="230"/>
      <c r="N110" s="78"/>
      <c r="O110" s="78"/>
      <c r="P110" s="78"/>
      <c r="Q110" s="78"/>
      <c r="R110" s="78"/>
      <c r="S110" s="78"/>
      <c r="T110" s="79"/>
      <c r="AT110" s="16" t="s">
        <v>156</v>
      </c>
      <c r="AU110" s="16" t="s">
        <v>77</v>
      </c>
    </row>
    <row r="111" s="1" customFormat="1">
      <c r="B111" s="37"/>
      <c r="C111" s="38"/>
      <c r="D111" s="228" t="s">
        <v>157</v>
      </c>
      <c r="E111" s="38"/>
      <c r="F111" s="231" t="s">
        <v>1566</v>
      </c>
      <c r="G111" s="38"/>
      <c r="H111" s="38"/>
      <c r="I111" s="143"/>
      <c r="J111" s="38"/>
      <c r="K111" s="38"/>
      <c r="L111" s="42"/>
      <c r="M111" s="230"/>
      <c r="N111" s="78"/>
      <c r="O111" s="78"/>
      <c r="P111" s="78"/>
      <c r="Q111" s="78"/>
      <c r="R111" s="78"/>
      <c r="S111" s="78"/>
      <c r="T111" s="79"/>
      <c r="AT111" s="16" t="s">
        <v>157</v>
      </c>
      <c r="AU111" s="16" t="s">
        <v>77</v>
      </c>
    </row>
    <row r="112" s="13" customFormat="1">
      <c r="B112" s="246"/>
      <c r="C112" s="247"/>
      <c r="D112" s="228" t="s">
        <v>159</v>
      </c>
      <c r="E112" s="248" t="s">
        <v>1</v>
      </c>
      <c r="F112" s="249" t="s">
        <v>1579</v>
      </c>
      <c r="G112" s="247"/>
      <c r="H112" s="248" t="s">
        <v>1</v>
      </c>
      <c r="I112" s="250"/>
      <c r="J112" s="247"/>
      <c r="K112" s="247"/>
      <c r="L112" s="251"/>
      <c r="M112" s="252"/>
      <c r="N112" s="253"/>
      <c r="O112" s="253"/>
      <c r="P112" s="253"/>
      <c r="Q112" s="253"/>
      <c r="R112" s="253"/>
      <c r="S112" s="253"/>
      <c r="T112" s="254"/>
      <c r="AT112" s="255" t="s">
        <v>159</v>
      </c>
      <c r="AU112" s="255" t="s">
        <v>77</v>
      </c>
      <c r="AV112" s="13" t="s">
        <v>75</v>
      </c>
      <c r="AW112" s="13" t="s">
        <v>32</v>
      </c>
      <c r="AX112" s="13" t="s">
        <v>69</v>
      </c>
      <c r="AY112" s="255" t="s">
        <v>147</v>
      </c>
    </row>
    <row r="113" s="12" customFormat="1">
      <c r="B113" s="232"/>
      <c r="C113" s="233"/>
      <c r="D113" s="228" t="s">
        <v>159</v>
      </c>
      <c r="E113" s="234" t="s">
        <v>1</v>
      </c>
      <c r="F113" s="235" t="s">
        <v>75</v>
      </c>
      <c r="G113" s="233"/>
      <c r="H113" s="236">
        <v>1</v>
      </c>
      <c r="I113" s="237"/>
      <c r="J113" s="233"/>
      <c r="K113" s="233"/>
      <c r="L113" s="238"/>
      <c r="M113" s="243"/>
      <c r="N113" s="244"/>
      <c r="O113" s="244"/>
      <c r="P113" s="244"/>
      <c r="Q113" s="244"/>
      <c r="R113" s="244"/>
      <c r="S113" s="244"/>
      <c r="T113" s="245"/>
      <c r="AT113" s="242" t="s">
        <v>159</v>
      </c>
      <c r="AU113" s="242" t="s">
        <v>77</v>
      </c>
      <c r="AV113" s="12" t="s">
        <v>77</v>
      </c>
      <c r="AW113" s="12" t="s">
        <v>32</v>
      </c>
      <c r="AX113" s="12" t="s">
        <v>75</v>
      </c>
      <c r="AY113" s="242" t="s">
        <v>147</v>
      </c>
    </row>
    <row r="114" s="1" customFormat="1" ht="16.5" customHeight="1">
      <c r="B114" s="37"/>
      <c r="C114" s="216" t="s">
        <v>196</v>
      </c>
      <c r="D114" s="216" t="s">
        <v>150</v>
      </c>
      <c r="E114" s="217" t="s">
        <v>1580</v>
      </c>
      <c r="F114" s="218" t="s">
        <v>1581</v>
      </c>
      <c r="G114" s="219" t="s">
        <v>1563</v>
      </c>
      <c r="H114" s="220">
        <v>1</v>
      </c>
      <c r="I114" s="221"/>
      <c r="J114" s="222">
        <f>ROUND(I114*H114,2)</f>
        <v>0</v>
      </c>
      <c r="K114" s="218" t="s">
        <v>1</v>
      </c>
      <c r="L114" s="42"/>
      <c r="M114" s="223" t="s">
        <v>1</v>
      </c>
      <c r="N114" s="224" t="s">
        <v>40</v>
      </c>
      <c r="O114" s="78"/>
      <c r="P114" s="225">
        <f>O114*H114</f>
        <v>0</v>
      </c>
      <c r="Q114" s="225">
        <v>0</v>
      </c>
      <c r="R114" s="225">
        <f>Q114*H114</f>
        <v>0</v>
      </c>
      <c r="S114" s="225">
        <v>0</v>
      </c>
      <c r="T114" s="226">
        <f>S114*H114</f>
        <v>0</v>
      </c>
      <c r="AR114" s="16" t="s">
        <v>181</v>
      </c>
      <c r="AT114" s="16" t="s">
        <v>150</v>
      </c>
      <c r="AU114" s="16" t="s">
        <v>77</v>
      </c>
      <c r="AY114" s="16" t="s">
        <v>147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6" t="s">
        <v>75</v>
      </c>
      <c r="BK114" s="227">
        <f>ROUND(I114*H114,2)</f>
        <v>0</v>
      </c>
      <c r="BL114" s="16" t="s">
        <v>181</v>
      </c>
      <c r="BM114" s="16" t="s">
        <v>1582</v>
      </c>
    </row>
    <row r="115" s="1" customFormat="1">
      <c r="B115" s="37"/>
      <c r="C115" s="38"/>
      <c r="D115" s="228" t="s">
        <v>156</v>
      </c>
      <c r="E115" s="38"/>
      <c r="F115" s="229" t="s">
        <v>1581</v>
      </c>
      <c r="G115" s="38"/>
      <c r="H115" s="38"/>
      <c r="I115" s="143"/>
      <c r="J115" s="38"/>
      <c r="K115" s="38"/>
      <c r="L115" s="42"/>
      <c r="M115" s="230"/>
      <c r="N115" s="78"/>
      <c r="O115" s="78"/>
      <c r="P115" s="78"/>
      <c r="Q115" s="78"/>
      <c r="R115" s="78"/>
      <c r="S115" s="78"/>
      <c r="T115" s="79"/>
      <c r="AT115" s="16" t="s">
        <v>156</v>
      </c>
      <c r="AU115" s="16" t="s">
        <v>77</v>
      </c>
    </row>
    <row r="116" s="1" customFormat="1">
      <c r="B116" s="37"/>
      <c r="C116" s="38"/>
      <c r="D116" s="228" t="s">
        <v>157</v>
      </c>
      <c r="E116" s="38"/>
      <c r="F116" s="231" t="s">
        <v>1566</v>
      </c>
      <c r="G116" s="38"/>
      <c r="H116" s="38"/>
      <c r="I116" s="143"/>
      <c r="J116" s="38"/>
      <c r="K116" s="38"/>
      <c r="L116" s="42"/>
      <c r="M116" s="230"/>
      <c r="N116" s="78"/>
      <c r="O116" s="78"/>
      <c r="P116" s="78"/>
      <c r="Q116" s="78"/>
      <c r="R116" s="78"/>
      <c r="S116" s="78"/>
      <c r="T116" s="79"/>
      <c r="AT116" s="16" t="s">
        <v>157</v>
      </c>
      <c r="AU116" s="16" t="s">
        <v>77</v>
      </c>
    </row>
    <row r="117" s="13" customFormat="1">
      <c r="B117" s="246"/>
      <c r="C117" s="247"/>
      <c r="D117" s="228" t="s">
        <v>159</v>
      </c>
      <c r="E117" s="248" t="s">
        <v>1</v>
      </c>
      <c r="F117" s="249" t="s">
        <v>1583</v>
      </c>
      <c r="G117" s="247"/>
      <c r="H117" s="248" t="s">
        <v>1</v>
      </c>
      <c r="I117" s="250"/>
      <c r="J117" s="247"/>
      <c r="K117" s="247"/>
      <c r="L117" s="251"/>
      <c r="M117" s="252"/>
      <c r="N117" s="253"/>
      <c r="O117" s="253"/>
      <c r="P117" s="253"/>
      <c r="Q117" s="253"/>
      <c r="R117" s="253"/>
      <c r="S117" s="253"/>
      <c r="T117" s="254"/>
      <c r="AT117" s="255" t="s">
        <v>159</v>
      </c>
      <c r="AU117" s="255" t="s">
        <v>77</v>
      </c>
      <c r="AV117" s="13" t="s">
        <v>75</v>
      </c>
      <c r="AW117" s="13" t="s">
        <v>32</v>
      </c>
      <c r="AX117" s="13" t="s">
        <v>69</v>
      </c>
      <c r="AY117" s="255" t="s">
        <v>147</v>
      </c>
    </row>
    <row r="118" s="12" customFormat="1">
      <c r="B118" s="232"/>
      <c r="C118" s="233"/>
      <c r="D118" s="228" t="s">
        <v>159</v>
      </c>
      <c r="E118" s="234" t="s">
        <v>1</v>
      </c>
      <c r="F118" s="235" t="s">
        <v>75</v>
      </c>
      <c r="G118" s="233"/>
      <c r="H118" s="236">
        <v>1</v>
      </c>
      <c r="I118" s="237"/>
      <c r="J118" s="233"/>
      <c r="K118" s="233"/>
      <c r="L118" s="238"/>
      <c r="M118" s="243"/>
      <c r="N118" s="244"/>
      <c r="O118" s="244"/>
      <c r="P118" s="244"/>
      <c r="Q118" s="244"/>
      <c r="R118" s="244"/>
      <c r="S118" s="244"/>
      <c r="T118" s="245"/>
      <c r="AT118" s="242" t="s">
        <v>159</v>
      </c>
      <c r="AU118" s="242" t="s">
        <v>77</v>
      </c>
      <c r="AV118" s="12" t="s">
        <v>77</v>
      </c>
      <c r="AW118" s="12" t="s">
        <v>32</v>
      </c>
      <c r="AX118" s="12" t="s">
        <v>75</v>
      </c>
      <c r="AY118" s="242" t="s">
        <v>147</v>
      </c>
    </row>
    <row r="119" s="11" customFormat="1" ht="22.8" customHeight="1">
      <c r="B119" s="200"/>
      <c r="C119" s="201"/>
      <c r="D119" s="202" t="s">
        <v>68</v>
      </c>
      <c r="E119" s="214" t="s">
        <v>1584</v>
      </c>
      <c r="F119" s="214" t="s">
        <v>1585</v>
      </c>
      <c r="G119" s="201"/>
      <c r="H119" s="201"/>
      <c r="I119" s="204"/>
      <c r="J119" s="215">
        <f>BK119</f>
        <v>0</v>
      </c>
      <c r="K119" s="201"/>
      <c r="L119" s="206"/>
      <c r="M119" s="207"/>
      <c r="N119" s="208"/>
      <c r="O119" s="208"/>
      <c r="P119" s="209">
        <f>SUM(P120:P159)</f>
        <v>0</v>
      </c>
      <c r="Q119" s="208"/>
      <c r="R119" s="209">
        <f>SUM(R120:R159)</f>
        <v>0</v>
      </c>
      <c r="S119" s="208"/>
      <c r="T119" s="210">
        <f>SUM(T120:T159)</f>
        <v>0</v>
      </c>
      <c r="AR119" s="211" t="s">
        <v>75</v>
      </c>
      <c r="AT119" s="212" t="s">
        <v>68</v>
      </c>
      <c r="AU119" s="212" t="s">
        <v>75</v>
      </c>
      <c r="AY119" s="211" t="s">
        <v>147</v>
      </c>
      <c r="BK119" s="213">
        <f>SUM(BK120:BK159)</f>
        <v>0</v>
      </c>
    </row>
    <row r="120" s="1" customFormat="1" ht="16.5" customHeight="1">
      <c r="B120" s="37"/>
      <c r="C120" s="216" t="s">
        <v>202</v>
      </c>
      <c r="D120" s="216" t="s">
        <v>150</v>
      </c>
      <c r="E120" s="217" t="s">
        <v>1586</v>
      </c>
      <c r="F120" s="218" t="s">
        <v>1587</v>
      </c>
      <c r="G120" s="219" t="s">
        <v>187</v>
      </c>
      <c r="H120" s="220">
        <v>19</v>
      </c>
      <c r="I120" s="221"/>
      <c r="J120" s="222">
        <f>ROUND(I120*H120,2)</f>
        <v>0</v>
      </c>
      <c r="K120" s="218" t="s">
        <v>1</v>
      </c>
      <c r="L120" s="42"/>
      <c r="M120" s="223" t="s">
        <v>1</v>
      </c>
      <c r="N120" s="224" t="s">
        <v>40</v>
      </c>
      <c r="O120" s="78"/>
      <c r="P120" s="225">
        <f>O120*H120</f>
        <v>0</v>
      </c>
      <c r="Q120" s="225">
        <v>0</v>
      </c>
      <c r="R120" s="225">
        <f>Q120*H120</f>
        <v>0</v>
      </c>
      <c r="S120" s="225">
        <v>0</v>
      </c>
      <c r="T120" s="226">
        <f>S120*H120</f>
        <v>0</v>
      </c>
      <c r="AR120" s="16" t="s">
        <v>181</v>
      </c>
      <c r="AT120" s="16" t="s">
        <v>150</v>
      </c>
      <c r="AU120" s="16" t="s">
        <v>77</v>
      </c>
      <c r="AY120" s="16" t="s">
        <v>147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6" t="s">
        <v>75</v>
      </c>
      <c r="BK120" s="227">
        <f>ROUND(I120*H120,2)</f>
        <v>0</v>
      </c>
      <c r="BL120" s="16" t="s">
        <v>181</v>
      </c>
      <c r="BM120" s="16" t="s">
        <v>1588</v>
      </c>
    </row>
    <row r="121" s="1" customFormat="1">
      <c r="B121" s="37"/>
      <c r="C121" s="38"/>
      <c r="D121" s="228" t="s">
        <v>156</v>
      </c>
      <c r="E121" s="38"/>
      <c r="F121" s="229" t="s">
        <v>1587</v>
      </c>
      <c r="G121" s="38"/>
      <c r="H121" s="38"/>
      <c r="I121" s="143"/>
      <c r="J121" s="38"/>
      <c r="K121" s="38"/>
      <c r="L121" s="42"/>
      <c r="M121" s="230"/>
      <c r="N121" s="78"/>
      <c r="O121" s="78"/>
      <c r="P121" s="78"/>
      <c r="Q121" s="78"/>
      <c r="R121" s="78"/>
      <c r="S121" s="78"/>
      <c r="T121" s="79"/>
      <c r="AT121" s="16" t="s">
        <v>156</v>
      </c>
      <c r="AU121" s="16" t="s">
        <v>77</v>
      </c>
    </row>
    <row r="122" s="1" customFormat="1">
      <c r="B122" s="37"/>
      <c r="C122" s="38"/>
      <c r="D122" s="228" t="s">
        <v>157</v>
      </c>
      <c r="E122" s="38"/>
      <c r="F122" s="231" t="s">
        <v>1566</v>
      </c>
      <c r="G122" s="38"/>
      <c r="H122" s="38"/>
      <c r="I122" s="143"/>
      <c r="J122" s="38"/>
      <c r="K122" s="38"/>
      <c r="L122" s="42"/>
      <c r="M122" s="230"/>
      <c r="N122" s="78"/>
      <c r="O122" s="78"/>
      <c r="P122" s="78"/>
      <c r="Q122" s="78"/>
      <c r="R122" s="78"/>
      <c r="S122" s="78"/>
      <c r="T122" s="79"/>
      <c r="AT122" s="16" t="s">
        <v>157</v>
      </c>
      <c r="AU122" s="16" t="s">
        <v>77</v>
      </c>
    </row>
    <row r="123" s="12" customFormat="1">
      <c r="B123" s="232"/>
      <c r="C123" s="233"/>
      <c r="D123" s="228" t="s">
        <v>159</v>
      </c>
      <c r="E123" s="234" t="s">
        <v>1</v>
      </c>
      <c r="F123" s="235" t="s">
        <v>293</v>
      </c>
      <c r="G123" s="233"/>
      <c r="H123" s="236">
        <v>19</v>
      </c>
      <c r="I123" s="237"/>
      <c r="J123" s="233"/>
      <c r="K123" s="233"/>
      <c r="L123" s="238"/>
      <c r="M123" s="243"/>
      <c r="N123" s="244"/>
      <c r="O123" s="244"/>
      <c r="P123" s="244"/>
      <c r="Q123" s="244"/>
      <c r="R123" s="244"/>
      <c r="S123" s="244"/>
      <c r="T123" s="245"/>
      <c r="AT123" s="242" t="s">
        <v>159</v>
      </c>
      <c r="AU123" s="242" t="s">
        <v>77</v>
      </c>
      <c r="AV123" s="12" t="s">
        <v>77</v>
      </c>
      <c r="AW123" s="12" t="s">
        <v>32</v>
      </c>
      <c r="AX123" s="12" t="s">
        <v>75</v>
      </c>
      <c r="AY123" s="242" t="s">
        <v>147</v>
      </c>
    </row>
    <row r="124" s="1" customFormat="1" ht="16.5" customHeight="1">
      <c r="B124" s="37"/>
      <c r="C124" s="267" t="s">
        <v>208</v>
      </c>
      <c r="D124" s="267" t="s">
        <v>267</v>
      </c>
      <c r="E124" s="268" t="s">
        <v>1589</v>
      </c>
      <c r="F124" s="269" t="s">
        <v>1590</v>
      </c>
      <c r="G124" s="270" t="s">
        <v>187</v>
      </c>
      <c r="H124" s="271">
        <v>19</v>
      </c>
      <c r="I124" s="272"/>
      <c r="J124" s="273">
        <f>ROUND(I124*H124,2)</f>
        <v>0</v>
      </c>
      <c r="K124" s="269" t="s">
        <v>1</v>
      </c>
      <c r="L124" s="274"/>
      <c r="M124" s="275" t="s">
        <v>1</v>
      </c>
      <c r="N124" s="276" t="s">
        <v>40</v>
      </c>
      <c r="O124" s="78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AR124" s="16" t="s">
        <v>216</v>
      </c>
      <c r="AT124" s="16" t="s">
        <v>267</v>
      </c>
      <c r="AU124" s="16" t="s">
        <v>77</v>
      </c>
      <c r="AY124" s="16" t="s">
        <v>147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6" t="s">
        <v>75</v>
      </c>
      <c r="BK124" s="227">
        <f>ROUND(I124*H124,2)</f>
        <v>0</v>
      </c>
      <c r="BL124" s="16" t="s">
        <v>181</v>
      </c>
      <c r="BM124" s="16" t="s">
        <v>1591</v>
      </c>
    </row>
    <row r="125" s="1" customFormat="1">
      <c r="B125" s="37"/>
      <c r="C125" s="38"/>
      <c r="D125" s="228" t="s">
        <v>156</v>
      </c>
      <c r="E125" s="38"/>
      <c r="F125" s="229" t="s">
        <v>1590</v>
      </c>
      <c r="G125" s="38"/>
      <c r="H125" s="38"/>
      <c r="I125" s="143"/>
      <c r="J125" s="38"/>
      <c r="K125" s="38"/>
      <c r="L125" s="42"/>
      <c r="M125" s="230"/>
      <c r="N125" s="78"/>
      <c r="O125" s="78"/>
      <c r="P125" s="78"/>
      <c r="Q125" s="78"/>
      <c r="R125" s="78"/>
      <c r="S125" s="78"/>
      <c r="T125" s="79"/>
      <c r="AT125" s="16" t="s">
        <v>156</v>
      </c>
      <c r="AU125" s="16" t="s">
        <v>77</v>
      </c>
    </row>
    <row r="126" s="1" customFormat="1" ht="16.5" customHeight="1">
      <c r="B126" s="37"/>
      <c r="C126" s="216" t="s">
        <v>216</v>
      </c>
      <c r="D126" s="216" t="s">
        <v>150</v>
      </c>
      <c r="E126" s="217" t="s">
        <v>1592</v>
      </c>
      <c r="F126" s="218" t="s">
        <v>1593</v>
      </c>
      <c r="G126" s="219" t="s">
        <v>199</v>
      </c>
      <c r="H126" s="220">
        <v>1</v>
      </c>
      <c r="I126" s="221"/>
      <c r="J126" s="222">
        <f>ROUND(I126*H126,2)</f>
        <v>0</v>
      </c>
      <c r="K126" s="218" t="s">
        <v>1</v>
      </c>
      <c r="L126" s="42"/>
      <c r="M126" s="223" t="s">
        <v>1</v>
      </c>
      <c r="N126" s="224" t="s">
        <v>40</v>
      </c>
      <c r="O126" s="78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AR126" s="16" t="s">
        <v>181</v>
      </c>
      <c r="AT126" s="16" t="s">
        <v>150</v>
      </c>
      <c r="AU126" s="16" t="s">
        <v>77</v>
      </c>
      <c r="AY126" s="16" t="s">
        <v>147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6" t="s">
        <v>75</v>
      </c>
      <c r="BK126" s="227">
        <f>ROUND(I126*H126,2)</f>
        <v>0</v>
      </c>
      <c r="BL126" s="16" t="s">
        <v>181</v>
      </c>
      <c r="BM126" s="16" t="s">
        <v>1594</v>
      </c>
    </row>
    <row r="127" s="1" customFormat="1">
      <c r="B127" s="37"/>
      <c r="C127" s="38"/>
      <c r="D127" s="228" t="s">
        <v>156</v>
      </c>
      <c r="E127" s="38"/>
      <c r="F127" s="229" t="s">
        <v>1593</v>
      </c>
      <c r="G127" s="38"/>
      <c r="H127" s="38"/>
      <c r="I127" s="143"/>
      <c r="J127" s="38"/>
      <c r="K127" s="38"/>
      <c r="L127" s="42"/>
      <c r="M127" s="230"/>
      <c r="N127" s="78"/>
      <c r="O127" s="78"/>
      <c r="P127" s="78"/>
      <c r="Q127" s="78"/>
      <c r="R127" s="78"/>
      <c r="S127" s="78"/>
      <c r="T127" s="79"/>
      <c r="AT127" s="16" t="s">
        <v>156</v>
      </c>
      <c r="AU127" s="16" t="s">
        <v>77</v>
      </c>
    </row>
    <row r="128" s="1" customFormat="1">
      <c r="B128" s="37"/>
      <c r="C128" s="38"/>
      <c r="D128" s="228" t="s">
        <v>157</v>
      </c>
      <c r="E128" s="38"/>
      <c r="F128" s="231" t="s">
        <v>1566</v>
      </c>
      <c r="G128" s="38"/>
      <c r="H128" s="38"/>
      <c r="I128" s="143"/>
      <c r="J128" s="38"/>
      <c r="K128" s="38"/>
      <c r="L128" s="42"/>
      <c r="M128" s="230"/>
      <c r="N128" s="78"/>
      <c r="O128" s="78"/>
      <c r="P128" s="78"/>
      <c r="Q128" s="78"/>
      <c r="R128" s="78"/>
      <c r="S128" s="78"/>
      <c r="T128" s="79"/>
      <c r="AT128" s="16" t="s">
        <v>157</v>
      </c>
      <c r="AU128" s="16" t="s">
        <v>77</v>
      </c>
    </row>
    <row r="129" s="12" customFormat="1">
      <c r="B129" s="232"/>
      <c r="C129" s="233"/>
      <c r="D129" s="228" t="s">
        <v>159</v>
      </c>
      <c r="E129" s="234" t="s">
        <v>1</v>
      </c>
      <c r="F129" s="235" t="s">
        <v>75</v>
      </c>
      <c r="G129" s="233"/>
      <c r="H129" s="236">
        <v>1</v>
      </c>
      <c r="I129" s="237"/>
      <c r="J129" s="233"/>
      <c r="K129" s="233"/>
      <c r="L129" s="238"/>
      <c r="M129" s="243"/>
      <c r="N129" s="244"/>
      <c r="O129" s="244"/>
      <c r="P129" s="244"/>
      <c r="Q129" s="244"/>
      <c r="R129" s="244"/>
      <c r="S129" s="244"/>
      <c r="T129" s="245"/>
      <c r="AT129" s="242" t="s">
        <v>159</v>
      </c>
      <c r="AU129" s="242" t="s">
        <v>77</v>
      </c>
      <c r="AV129" s="12" t="s">
        <v>77</v>
      </c>
      <c r="AW129" s="12" t="s">
        <v>32</v>
      </c>
      <c r="AX129" s="12" t="s">
        <v>75</v>
      </c>
      <c r="AY129" s="242" t="s">
        <v>147</v>
      </c>
    </row>
    <row r="130" s="1" customFormat="1" ht="16.5" customHeight="1">
      <c r="B130" s="37"/>
      <c r="C130" s="267" t="s">
        <v>222</v>
      </c>
      <c r="D130" s="267" t="s">
        <v>267</v>
      </c>
      <c r="E130" s="268" t="s">
        <v>1595</v>
      </c>
      <c r="F130" s="269" t="s">
        <v>1596</v>
      </c>
      <c r="G130" s="270" t="s">
        <v>199</v>
      </c>
      <c r="H130" s="271">
        <v>1</v>
      </c>
      <c r="I130" s="272"/>
      <c r="J130" s="273">
        <f>ROUND(I130*H130,2)</f>
        <v>0</v>
      </c>
      <c r="K130" s="269" t="s">
        <v>1</v>
      </c>
      <c r="L130" s="274"/>
      <c r="M130" s="275" t="s">
        <v>1</v>
      </c>
      <c r="N130" s="276" t="s">
        <v>40</v>
      </c>
      <c r="O130" s="78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AR130" s="16" t="s">
        <v>216</v>
      </c>
      <c r="AT130" s="16" t="s">
        <v>267</v>
      </c>
      <c r="AU130" s="16" t="s">
        <v>77</v>
      </c>
      <c r="AY130" s="16" t="s">
        <v>147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6" t="s">
        <v>75</v>
      </c>
      <c r="BK130" s="227">
        <f>ROUND(I130*H130,2)</f>
        <v>0</v>
      </c>
      <c r="BL130" s="16" t="s">
        <v>181</v>
      </c>
      <c r="BM130" s="16" t="s">
        <v>1597</v>
      </c>
    </row>
    <row r="131" s="1" customFormat="1">
      <c r="B131" s="37"/>
      <c r="C131" s="38"/>
      <c r="D131" s="228" t="s">
        <v>156</v>
      </c>
      <c r="E131" s="38"/>
      <c r="F131" s="229" t="s">
        <v>1596</v>
      </c>
      <c r="G131" s="38"/>
      <c r="H131" s="38"/>
      <c r="I131" s="143"/>
      <c r="J131" s="38"/>
      <c r="K131" s="38"/>
      <c r="L131" s="42"/>
      <c r="M131" s="230"/>
      <c r="N131" s="78"/>
      <c r="O131" s="78"/>
      <c r="P131" s="78"/>
      <c r="Q131" s="78"/>
      <c r="R131" s="78"/>
      <c r="S131" s="78"/>
      <c r="T131" s="79"/>
      <c r="AT131" s="16" t="s">
        <v>156</v>
      </c>
      <c r="AU131" s="16" t="s">
        <v>77</v>
      </c>
    </row>
    <row r="132" s="1" customFormat="1" ht="16.5" customHeight="1">
      <c r="B132" s="37"/>
      <c r="C132" s="216" t="s">
        <v>229</v>
      </c>
      <c r="D132" s="216" t="s">
        <v>150</v>
      </c>
      <c r="E132" s="217" t="s">
        <v>1598</v>
      </c>
      <c r="F132" s="218" t="s">
        <v>1599</v>
      </c>
      <c r="G132" s="219" t="s">
        <v>199</v>
      </c>
      <c r="H132" s="220">
        <v>8</v>
      </c>
      <c r="I132" s="221"/>
      <c r="J132" s="222">
        <f>ROUND(I132*H132,2)</f>
        <v>0</v>
      </c>
      <c r="K132" s="218" t="s">
        <v>1</v>
      </c>
      <c r="L132" s="42"/>
      <c r="M132" s="223" t="s">
        <v>1</v>
      </c>
      <c r="N132" s="224" t="s">
        <v>40</v>
      </c>
      <c r="O132" s="78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AR132" s="16" t="s">
        <v>181</v>
      </c>
      <c r="AT132" s="16" t="s">
        <v>150</v>
      </c>
      <c r="AU132" s="16" t="s">
        <v>77</v>
      </c>
      <c r="AY132" s="16" t="s">
        <v>147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6" t="s">
        <v>75</v>
      </c>
      <c r="BK132" s="227">
        <f>ROUND(I132*H132,2)</f>
        <v>0</v>
      </c>
      <c r="BL132" s="16" t="s">
        <v>181</v>
      </c>
      <c r="BM132" s="16" t="s">
        <v>1600</v>
      </c>
    </row>
    <row r="133" s="1" customFormat="1">
      <c r="B133" s="37"/>
      <c r="C133" s="38"/>
      <c r="D133" s="228" t="s">
        <v>156</v>
      </c>
      <c r="E133" s="38"/>
      <c r="F133" s="229" t="s">
        <v>1599</v>
      </c>
      <c r="G133" s="38"/>
      <c r="H133" s="38"/>
      <c r="I133" s="143"/>
      <c r="J133" s="38"/>
      <c r="K133" s="38"/>
      <c r="L133" s="42"/>
      <c r="M133" s="230"/>
      <c r="N133" s="78"/>
      <c r="O133" s="78"/>
      <c r="P133" s="78"/>
      <c r="Q133" s="78"/>
      <c r="R133" s="78"/>
      <c r="S133" s="78"/>
      <c r="T133" s="79"/>
      <c r="AT133" s="16" t="s">
        <v>156</v>
      </c>
      <c r="AU133" s="16" t="s">
        <v>77</v>
      </c>
    </row>
    <row r="134" s="1" customFormat="1">
      <c r="B134" s="37"/>
      <c r="C134" s="38"/>
      <c r="D134" s="228" t="s">
        <v>157</v>
      </c>
      <c r="E134" s="38"/>
      <c r="F134" s="231" t="s">
        <v>1566</v>
      </c>
      <c r="G134" s="38"/>
      <c r="H134" s="38"/>
      <c r="I134" s="143"/>
      <c r="J134" s="38"/>
      <c r="K134" s="38"/>
      <c r="L134" s="42"/>
      <c r="M134" s="230"/>
      <c r="N134" s="78"/>
      <c r="O134" s="78"/>
      <c r="P134" s="78"/>
      <c r="Q134" s="78"/>
      <c r="R134" s="78"/>
      <c r="S134" s="78"/>
      <c r="T134" s="79"/>
      <c r="AT134" s="16" t="s">
        <v>157</v>
      </c>
      <c r="AU134" s="16" t="s">
        <v>77</v>
      </c>
    </row>
    <row r="135" s="12" customFormat="1">
      <c r="B135" s="232"/>
      <c r="C135" s="233"/>
      <c r="D135" s="228" t="s">
        <v>159</v>
      </c>
      <c r="E135" s="234" t="s">
        <v>1</v>
      </c>
      <c r="F135" s="235" t="s">
        <v>216</v>
      </c>
      <c r="G135" s="233"/>
      <c r="H135" s="236">
        <v>8</v>
      </c>
      <c r="I135" s="237"/>
      <c r="J135" s="233"/>
      <c r="K135" s="233"/>
      <c r="L135" s="238"/>
      <c r="M135" s="243"/>
      <c r="N135" s="244"/>
      <c r="O135" s="244"/>
      <c r="P135" s="244"/>
      <c r="Q135" s="244"/>
      <c r="R135" s="244"/>
      <c r="S135" s="244"/>
      <c r="T135" s="245"/>
      <c r="AT135" s="242" t="s">
        <v>159</v>
      </c>
      <c r="AU135" s="242" t="s">
        <v>77</v>
      </c>
      <c r="AV135" s="12" t="s">
        <v>77</v>
      </c>
      <c r="AW135" s="12" t="s">
        <v>32</v>
      </c>
      <c r="AX135" s="12" t="s">
        <v>75</v>
      </c>
      <c r="AY135" s="242" t="s">
        <v>147</v>
      </c>
    </row>
    <row r="136" s="1" customFormat="1" ht="16.5" customHeight="1">
      <c r="B136" s="37"/>
      <c r="C136" s="267" t="s">
        <v>235</v>
      </c>
      <c r="D136" s="267" t="s">
        <v>267</v>
      </c>
      <c r="E136" s="268" t="s">
        <v>1601</v>
      </c>
      <c r="F136" s="269" t="s">
        <v>1602</v>
      </c>
      <c r="G136" s="270" t="s">
        <v>199</v>
      </c>
      <c r="H136" s="271">
        <v>8</v>
      </c>
      <c r="I136" s="272"/>
      <c r="J136" s="273">
        <f>ROUND(I136*H136,2)</f>
        <v>0</v>
      </c>
      <c r="K136" s="269" t="s">
        <v>1</v>
      </c>
      <c r="L136" s="274"/>
      <c r="M136" s="275" t="s">
        <v>1</v>
      </c>
      <c r="N136" s="276" t="s">
        <v>40</v>
      </c>
      <c r="O136" s="78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AR136" s="16" t="s">
        <v>216</v>
      </c>
      <c r="AT136" s="16" t="s">
        <v>267</v>
      </c>
      <c r="AU136" s="16" t="s">
        <v>77</v>
      </c>
      <c r="AY136" s="16" t="s">
        <v>147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6" t="s">
        <v>75</v>
      </c>
      <c r="BK136" s="227">
        <f>ROUND(I136*H136,2)</f>
        <v>0</v>
      </c>
      <c r="BL136" s="16" t="s">
        <v>181</v>
      </c>
      <c r="BM136" s="16" t="s">
        <v>1603</v>
      </c>
    </row>
    <row r="137" s="1" customFormat="1">
      <c r="B137" s="37"/>
      <c r="C137" s="38"/>
      <c r="D137" s="228" t="s">
        <v>156</v>
      </c>
      <c r="E137" s="38"/>
      <c r="F137" s="229" t="s">
        <v>1604</v>
      </c>
      <c r="G137" s="38"/>
      <c r="H137" s="38"/>
      <c r="I137" s="143"/>
      <c r="J137" s="38"/>
      <c r="K137" s="38"/>
      <c r="L137" s="42"/>
      <c r="M137" s="230"/>
      <c r="N137" s="78"/>
      <c r="O137" s="78"/>
      <c r="P137" s="78"/>
      <c r="Q137" s="78"/>
      <c r="R137" s="78"/>
      <c r="S137" s="78"/>
      <c r="T137" s="79"/>
      <c r="AT137" s="16" t="s">
        <v>156</v>
      </c>
      <c r="AU137" s="16" t="s">
        <v>77</v>
      </c>
    </row>
    <row r="138" s="1" customFormat="1" ht="16.5" customHeight="1">
      <c r="B138" s="37"/>
      <c r="C138" s="216" t="s">
        <v>241</v>
      </c>
      <c r="D138" s="216" t="s">
        <v>150</v>
      </c>
      <c r="E138" s="217" t="s">
        <v>1605</v>
      </c>
      <c r="F138" s="218" t="s">
        <v>1606</v>
      </c>
      <c r="G138" s="219" t="s">
        <v>199</v>
      </c>
      <c r="H138" s="220">
        <v>4</v>
      </c>
      <c r="I138" s="221"/>
      <c r="J138" s="222">
        <f>ROUND(I138*H138,2)</f>
        <v>0</v>
      </c>
      <c r="K138" s="218" t="s">
        <v>1</v>
      </c>
      <c r="L138" s="42"/>
      <c r="M138" s="223" t="s">
        <v>1</v>
      </c>
      <c r="N138" s="224" t="s">
        <v>40</v>
      </c>
      <c r="O138" s="78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AR138" s="16" t="s">
        <v>181</v>
      </c>
      <c r="AT138" s="16" t="s">
        <v>150</v>
      </c>
      <c r="AU138" s="16" t="s">
        <v>77</v>
      </c>
      <c r="AY138" s="16" t="s">
        <v>147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6" t="s">
        <v>75</v>
      </c>
      <c r="BK138" s="227">
        <f>ROUND(I138*H138,2)</f>
        <v>0</v>
      </c>
      <c r="BL138" s="16" t="s">
        <v>181</v>
      </c>
      <c r="BM138" s="16" t="s">
        <v>1607</v>
      </c>
    </row>
    <row r="139" s="1" customFormat="1">
      <c r="B139" s="37"/>
      <c r="C139" s="38"/>
      <c r="D139" s="228" t="s">
        <v>156</v>
      </c>
      <c r="E139" s="38"/>
      <c r="F139" s="229" t="s">
        <v>1606</v>
      </c>
      <c r="G139" s="38"/>
      <c r="H139" s="38"/>
      <c r="I139" s="143"/>
      <c r="J139" s="38"/>
      <c r="K139" s="38"/>
      <c r="L139" s="42"/>
      <c r="M139" s="230"/>
      <c r="N139" s="78"/>
      <c r="O139" s="78"/>
      <c r="P139" s="78"/>
      <c r="Q139" s="78"/>
      <c r="R139" s="78"/>
      <c r="S139" s="78"/>
      <c r="T139" s="79"/>
      <c r="AT139" s="16" t="s">
        <v>156</v>
      </c>
      <c r="AU139" s="16" t="s">
        <v>77</v>
      </c>
    </row>
    <row r="140" s="1" customFormat="1">
      <c r="B140" s="37"/>
      <c r="C140" s="38"/>
      <c r="D140" s="228" t="s">
        <v>157</v>
      </c>
      <c r="E140" s="38"/>
      <c r="F140" s="231" t="s">
        <v>1566</v>
      </c>
      <c r="G140" s="38"/>
      <c r="H140" s="38"/>
      <c r="I140" s="143"/>
      <c r="J140" s="38"/>
      <c r="K140" s="38"/>
      <c r="L140" s="42"/>
      <c r="M140" s="230"/>
      <c r="N140" s="78"/>
      <c r="O140" s="78"/>
      <c r="P140" s="78"/>
      <c r="Q140" s="78"/>
      <c r="R140" s="78"/>
      <c r="S140" s="78"/>
      <c r="T140" s="79"/>
      <c r="AT140" s="16" t="s">
        <v>157</v>
      </c>
      <c r="AU140" s="16" t="s">
        <v>77</v>
      </c>
    </row>
    <row r="141" s="12" customFormat="1">
      <c r="B141" s="232"/>
      <c r="C141" s="233"/>
      <c r="D141" s="228" t="s">
        <v>159</v>
      </c>
      <c r="E141" s="234" t="s">
        <v>1</v>
      </c>
      <c r="F141" s="235" t="s">
        <v>181</v>
      </c>
      <c r="G141" s="233"/>
      <c r="H141" s="236">
        <v>4</v>
      </c>
      <c r="I141" s="237"/>
      <c r="J141" s="233"/>
      <c r="K141" s="233"/>
      <c r="L141" s="238"/>
      <c r="M141" s="243"/>
      <c r="N141" s="244"/>
      <c r="O141" s="244"/>
      <c r="P141" s="244"/>
      <c r="Q141" s="244"/>
      <c r="R141" s="244"/>
      <c r="S141" s="244"/>
      <c r="T141" s="245"/>
      <c r="AT141" s="242" t="s">
        <v>159</v>
      </c>
      <c r="AU141" s="242" t="s">
        <v>77</v>
      </c>
      <c r="AV141" s="12" t="s">
        <v>77</v>
      </c>
      <c r="AW141" s="12" t="s">
        <v>32</v>
      </c>
      <c r="AX141" s="12" t="s">
        <v>75</v>
      </c>
      <c r="AY141" s="242" t="s">
        <v>147</v>
      </c>
    </row>
    <row r="142" s="1" customFormat="1" ht="16.5" customHeight="1">
      <c r="B142" s="37"/>
      <c r="C142" s="267" t="s">
        <v>247</v>
      </c>
      <c r="D142" s="267" t="s">
        <v>267</v>
      </c>
      <c r="E142" s="268" t="s">
        <v>1608</v>
      </c>
      <c r="F142" s="269" t="s">
        <v>1609</v>
      </c>
      <c r="G142" s="270" t="s">
        <v>199</v>
      </c>
      <c r="H142" s="271">
        <v>4</v>
      </c>
      <c r="I142" s="272"/>
      <c r="J142" s="273">
        <f>ROUND(I142*H142,2)</f>
        <v>0</v>
      </c>
      <c r="K142" s="269" t="s">
        <v>1</v>
      </c>
      <c r="L142" s="274"/>
      <c r="M142" s="275" t="s">
        <v>1</v>
      </c>
      <c r="N142" s="276" t="s">
        <v>40</v>
      </c>
      <c r="O142" s="78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AR142" s="16" t="s">
        <v>216</v>
      </c>
      <c r="AT142" s="16" t="s">
        <v>267</v>
      </c>
      <c r="AU142" s="16" t="s">
        <v>77</v>
      </c>
      <c r="AY142" s="16" t="s">
        <v>147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6" t="s">
        <v>75</v>
      </c>
      <c r="BK142" s="227">
        <f>ROUND(I142*H142,2)</f>
        <v>0</v>
      </c>
      <c r="BL142" s="16" t="s">
        <v>181</v>
      </c>
      <c r="BM142" s="16" t="s">
        <v>1610</v>
      </c>
    </row>
    <row r="143" s="1" customFormat="1">
      <c r="B143" s="37"/>
      <c r="C143" s="38"/>
      <c r="D143" s="228" t="s">
        <v>156</v>
      </c>
      <c r="E143" s="38"/>
      <c r="F143" s="229" t="s">
        <v>1609</v>
      </c>
      <c r="G143" s="38"/>
      <c r="H143" s="38"/>
      <c r="I143" s="143"/>
      <c r="J143" s="38"/>
      <c r="K143" s="38"/>
      <c r="L143" s="42"/>
      <c r="M143" s="230"/>
      <c r="N143" s="78"/>
      <c r="O143" s="78"/>
      <c r="P143" s="78"/>
      <c r="Q143" s="78"/>
      <c r="R143" s="78"/>
      <c r="S143" s="78"/>
      <c r="T143" s="79"/>
      <c r="AT143" s="16" t="s">
        <v>156</v>
      </c>
      <c r="AU143" s="16" t="s">
        <v>77</v>
      </c>
    </row>
    <row r="144" s="1" customFormat="1" ht="16.5" customHeight="1">
      <c r="B144" s="37"/>
      <c r="C144" s="216" t="s">
        <v>253</v>
      </c>
      <c r="D144" s="216" t="s">
        <v>150</v>
      </c>
      <c r="E144" s="217" t="s">
        <v>1611</v>
      </c>
      <c r="F144" s="218" t="s">
        <v>1612</v>
      </c>
      <c r="G144" s="219" t="s">
        <v>199</v>
      </c>
      <c r="H144" s="220">
        <v>4</v>
      </c>
      <c r="I144" s="221"/>
      <c r="J144" s="222">
        <f>ROUND(I144*H144,2)</f>
        <v>0</v>
      </c>
      <c r="K144" s="218" t="s">
        <v>1</v>
      </c>
      <c r="L144" s="42"/>
      <c r="M144" s="223" t="s">
        <v>1</v>
      </c>
      <c r="N144" s="224" t="s">
        <v>40</v>
      </c>
      <c r="O144" s="78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AR144" s="16" t="s">
        <v>181</v>
      </c>
      <c r="AT144" s="16" t="s">
        <v>150</v>
      </c>
      <c r="AU144" s="16" t="s">
        <v>77</v>
      </c>
      <c r="AY144" s="16" t="s">
        <v>147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6" t="s">
        <v>75</v>
      </c>
      <c r="BK144" s="227">
        <f>ROUND(I144*H144,2)</f>
        <v>0</v>
      </c>
      <c r="BL144" s="16" t="s">
        <v>181</v>
      </c>
      <c r="BM144" s="16" t="s">
        <v>1613</v>
      </c>
    </row>
    <row r="145" s="1" customFormat="1">
      <c r="B145" s="37"/>
      <c r="C145" s="38"/>
      <c r="D145" s="228" t="s">
        <v>156</v>
      </c>
      <c r="E145" s="38"/>
      <c r="F145" s="229" t="s">
        <v>1606</v>
      </c>
      <c r="G145" s="38"/>
      <c r="H145" s="38"/>
      <c r="I145" s="143"/>
      <c r="J145" s="38"/>
      <c r="K145" s="38"/>
      <c r="L145" s="42"/>
      <c r="M145" s="230"/>
      <c r="N145" s="78"/>
      <c r="O145" s="78"/>
      <c r="P145" s="78"/>
      <c r="Q145" s="78"/>
      <c r="R145" s="78"/>
      <c r="S145" s="78"/>
      <c r="T145" s="79"/>
      <c r="AT145" s="16" t="s">
        <v>156</v>
      </c>
      <c r="AU145" s="16" t="s">
        <v>77</v>
      </c>
    </row>
    <row r="146" s="1" customFormat="1">
      <c r="B146" s="37"/>
      <c r="C146" s="38"/>
      <c r="D146" s="228" t="s">
        <v>157</v>
      </c>
      <c r="E146" s="38"/>
      <c r="F146" s="231" t="s">
        <v>1566</v>
      </c>
      <c r="G146" s="38"/>
      <c r="H146" s="38"/>
      <c r="I146" s="143"/>
      <c r="J146" s="38"/>
      <c r="K146" s="38"/>
      <c r="L146" s="42"/>
      <c r="M146" s="230"/>
      <c r="N146" s="78"/>
      <c r="O146" s="78"/>
      <c r="P146" s="78"/>
      <c r="Q146" s="78"/>
      <c r="R146" s="78"/>
      <c r="S146" s="78"/>
      <c r="T146" s="79"/>
      <c r="AT146" s="16" t="s">
        <v>157</v>
      </c>
      <c r="AU146" s="16" t="s">
        <v>77</v>
      </c>
    </row>
    <row r="147" s="12" customFormat="1">
      <c r="B147" s="232"/>
      <c r="C147" s="233"/>
      <c r="D147" s="228" t="s">
        <v>159</v>
      </c>
      <c r="E147" s="234" t="s">
        <v>1</v>
      </c>
      <c r="F147" s="235" t="s">
        <v>181</v>
      </c>
      <c r="G147" s="233"/>
      <c r="H147" s="236">
        <v>4</v>
      </c>
      <c r="I147" s="237"/>
      <c r="J147" s="233"/>
      <c r="K147" s="233"/>
      <c r="L147" s="238"/>
      <c r="M147" s="243"/>
      <c r="N147" s="244"/>
      <c r="O147" s="244"/>
      <c r="P147" s="244"/>
      <c r="Q147" s="244"/>
      <c r="R147" s="244"/>
      <c r="S147" s="244"/>
      <c r="T147" s="245"/>
      <c r="AT147" s="242" t="s">
        <v>159</v>
      </c>
      <c r="AU147" s="242" t="s">
        <v>77</v>
      </c>
      <c r="AV147" s="12" t="s">
        <v>77</v>
      </c>
      <c r="AW147" s="12" t="s">
        <v>32</v>
      </c>
      <c r="AX147" s="12" t="s">
        <v>75</v>
      </c>
      <c r="AY147" s="242" t="s">
        <v>147</v>
      </c>
    </row>
    <row r="148" s="1" customFormat="1" ht="16.5" customHeight="1">
      <c r="B148" s="37"/>
      <c r="C148" s="267" t="s">
        <v>8</v>
      </c>
      <c r="D148" s="267" t="s">
        <v>267</v>
      </c>
      <c r="E148" s="268" t="s">
        <v>1614</v>
      </c>
      <c r="F148" s="269" t="s">
        <v>1615</v>
      </c>
      <c r="G148" s="270" t="s">
        <v>199</v>
      </c>
      <c r="H148" s="271">
        <v>4</v>
      </c>
      <c r="I148" s="272"/>
      <c r="J148" s="273">
        <f>ROUND(I148*H148,2)</f>
        <v>0</v>
      </c>
      <c r="K148" s="269" t="s">
        <v>1</v>
      </c>
      <c r="L148" s="274"/>
      <c r="M148" s="275" t="s">
        <v>1</v>
      </c>
      <c r="N148" s="276" t="s">
        <v>40</v>
      </c>
      <c r="O148" s="78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AR148" s="16" t="s">
        <v>216</v>
      </c>
      <c r="AT148" s="16" t="s">
        <v>267</v>
      </c>
      <c r="AU148" s="16" t="s">
        <v>77</v>
      </c>
      <c r="AY148" s="16" t="s">
        <v>147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6" t="s">
        <v>75</v>
      </c>
      <c r="BK148" s="227">
        <f>ROUND(I148*H148,2)</f>
        <v>0</v>
      </c>
      <c r="BL148" s="16" t="s">
        <v>181</v>
      </c>
      <c r="BM148" s="16" t="s">
        <v>1616</v>
      </c>
    </row>
    <row r="149" s="1" customFormat="1">
      <c r="B149" s="37"/>
      <c r="C149" s="38"/>
      <c r="D149" s="228" t="s">
        <v>156</v>
      </c>
      <c r="E149" s="38"/>
      <c r="F149" s="229" t="s">
        <v>1615</v>
      </c>
      <c r="G149" s="38"/>
      <c r="H149" s="38"/>
      <c r="I149" s="143"/>
      <c r="J149" s="38"/>
      <c r="K149" s="38"/>
      <c r="L149" s="42"/>
      <c r="M149" s="230"/>
      <c r="N149" s="78"/>
      <c r="O149" s="78"/>
      <c r="P149" s="78"/>
      <c r="Q149" s="78"/>
      <c r="R149" s="78"/>
      <c r="S149" s="78"/>
      <c r="T149" s="79"/>
      <c r="AT149" s="16" t="s">
        <v>156</v>
      </c>
      <c r="AU149" s="16" t="s">
        <v>77</v>
      </c>
    </row>
    <row r="150" s="1" customFormat="1" ht="16.5" customHeight="1">
      <c r="B150" s="37"/>
      <c r="C150" s="216" t="s">
        <v>154</v>
      </c>
      <c r="D150" s="216" t="s">
        <v>150</v>
      </c>
      <c r="E150" s="217" t="s">
        <v>1617</v>
      </c>
      <c r="F150" s="218" t="s">
        <v>1618</v>
      </c>
      <c r="G150" s="219" t="s">
        <v>199</v>
      </c>
      <c r="H150" s="220">
        <v>4</v>
      </c>
      <c r="I150" s="221"/>
      <c r="J150" s="222">
        <f>ROUND(I150*H150,2)</f>
        <v>0</v>
      </c>
      <c r="K150" s="218" t="s">
        <v>1</v>
      </c>
      <c r="L150" s="42"/>
      <c r="M150" s="223" t="s">
        <v>1</v>
      </c>
      <c r="N150" s="224" t="s">
        <v>40</v>
      </c>
      <c r="O150" s="78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AR150" s="16" t="s">
        <v>181</v>
      </c>
      <c r="AT150" s="16" t="s">
        <v>150</v>
      </c>
      <c r="AU150" s="16" t="s">
        <v>77</v>
      </c>
      <c r="AY150" s="16" t="s">
        <v>147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6" t="s">
        <v>75</v>
      </c>
      <c r="BK150" s="227">
        <f>ROUND(I150*H150,2)</f>
        <v>0</v>
      </c>
      <c r="BL150" s="16" t="s">
        <v>181</v>
      </c>
      <c r="BM150" s="16" t="s">
        <v>1619</v>
      </c>
    </row>
    <row r="151" s="1" customFormat="1">
      <c r="B151" s="37"/>
      <c r="C151" s="38"/>
      <c r="D151" s="228" t="s">
        <v>156</v>
      </c>
      <c r="E151" s="38"/>
      <c r="F151" s="229" t="s">
        <v>1618</v>
      </c>
      <c r="G151" s="38"/>
      <c r="H151" s="38"/>
      <c r="I151" s="143"/>
      <c r="J151" s="38"/>
      <c r="K151" s="38"/>
      <c r="L151" s="42"/>
      <c r="M151" s="230"/>
      <c r="N151" s="78"/>
      <c r="O151" s="78"/>
      <c r="P151" s="78"/>
      <c r="Q151" s="78"/>
      <c r="R151" s="78"/>
      <c r="S151" s="78"/>
      <c r="T151" s="79"/>
      <c r="AT151" s="16" t="s">
        <v>156</v>
      </c>
      <c r="AU151" s="16" t="s">
        <v>77</v>
      </c>
    </row>
    <row r="152" s="1" customFormat="1">
      <c r="B152" s="37"/>
      <c r="C152" s="38"/>
      <c r="D152" s="228" t="s">
        <v>157</v>
      </c>
      <c r="E152" s="38"/>
      <c r="F152" s="231" t="s">
        <v>1566</v>
      </c>
      <c r="G152" s="38"/>
      <c r="H152" s="38"/>
      <c r="I152" s="143"/>
      <c r="J152" s="38"/>
      <c r="K152" s="38"/>
      <c r="L152" s="42"/>
      <c r="M152" s="230"/>
      <c r="N152" s="78"/>
      <c r="O152" s="78"/>
      <c r="P152" s="78"/>
      <c r="Q152" s="78"/>
      <c r="R152" s="78"/>
      <c r="S152" s="78"/>
      <c r="T152" s="79"/>
      <c r="AT152" s="16" t="s">
        <v>157</v>
      </c>
      <c r="AU152" s="16" t="s">
        <v>77</v>
      </c>
    </row>
    <row r="153" s="12" customFormat="1">
      <c r="B153" s="232"/>
      <c r="C153" s="233"/>
      <c r="D153" s="228" t="s">
        <v>159</v>
      </c>
      <c r="E153" s="234" t="s">
        <v>1</v>
      </c>
      <c r="F153" s="235" t="s">
        <v>181</v>
      </c>
      <c r="G153" s="233"/>
      <c r="H153" s="236">
        <v>4</v>
      </c>
      <c r="I153" s="237"/>
      <c r="J153" s="233"/>
      <c r="K153" s="233"/>
      <c r="L153" s="238"/>
      <c r="M153" s="243"/>
      <c r="N153" s="244"/>
      <c r="O153" s="244"/>
      <c r="P153" s="244"/>
      <c r="Q153" s="244"/>
      <c r="R153" s="244"/>
      <c r="S153" s="244"/>
      <c r="T153" s="245"/>
      <c r="AT153" s="242" t="s">
        <v>159</v>
      </c>
      <c r="AU153" s="242" t="s">
        <v>77</v>
      </c>
      <c r="AV153" s="12" t="s">
        <v>77</v>
      </c>
      <c r="AW153" s="12" t="s">
        <v>32</v>
      </c>
      <c r="AX153" s="12" t="s">
        <v>75</v>
      </c>
      <c r="AY153" s="242" t="s">
        <v>147</v>
      </c>
    </row>
    <row r="154" s="1" customFormat="1" ht="16.5" customHeight="1">
      <c r="B154" s="37"/>
      <c r="C154" s="267" t="s">
        <v>275</v>
      </c>
      <c r="D154" s="267" t="s">
        <v>267</v>
      </c>
      <c r="E154" s="268" t="s">
        <v>1620</v>
      </c>
      <c r="F154" s="269" t="s">
        <v>1621</v>
      </c>
      <c r="G154" s="270" t="s">
        <v>199</v>
      </c>
      <c r="H154" s="271">
        <v>4</v>
      </c>
      <c r="I154" s="272"/>
      <c r="J154" s="273">
        <f>ROUND(I154*H154,2)</f>
        <v>0</v>
      </c>
      <c r="K154" s="269" t="s">
        <v>1</v>
      </c>
      <c r="L154" s="274"/>
      <c r="M154" s="275" t="s">
        <v>1</v>
      </c>
      <c r="N154" s="276" t="s">
        <v>40</v>
      </c>
      <c r="O154" s="78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AR154" s="16" t="s">
        <v>216</v>
      </c>
      <c r="AT154" s="16" t="s">
        <v>267</v>
      </c>
      <c r="AU154" s="16" t="s">
        <v>77</v>
      </c>
      <c r="AY154" s="16" t="s">
        <v>147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6" t="s">
        <v>75</v>
      </c>
      <c r="BK154" s="227">
        <f>ROUND(I154*H154,2)</f>
        <v>0</v>
      </c>
      <c r="BL154" s="16" t="s">
        <v>181</v>
      </c>
      <c r="BM154" s="16" t="s">
        <v>1622</v>
      </c>
    </row>
    <row r="155" s="1" customFormat="1">
      <c r="B155" s="37"/>
      <c r="C155" s="38"/>
      <c r="D155" s="228" t="s">
        <v>156</v>
      </c>
      <c r="E155" s="38"/>
      <c r="F155" s="229" t="s">
        <v>1615</v>
      </c>
      <c r="G155" s="38"/>
      <c r="H155" s="38"/>
      <c r="I155" s="143"/>
      <c r="J155" s="38"/>
      <c r="K155" s="38"/>
      <c r="L155" s="42"/>
      <c r="M155" s="230"/>
      <c r="N155" s="78"/>
      <c r="O155" s="78"/>
      <c r="P155" s="78"/>
      <c r="Q155" s="78"/>
      <c r="R155" s="78"/>
      <c r="S155" s="78"/>
      <c r="T155" s="79"/>
      <c r="AT155" s="16" t="s">
        <v>156</v>
      </c>
      <c r="AU155" s="16" t="s">
        <v>77</v>
      </c>
    </row>
    <row r="156" s="1" customFormat="1" ht="16.5" customHeight="1">
      <c r="B156" s="37"/>
      <c r="C156" s="216" t="s">
        <v>284</v>
      </c>
      <c r="D156" s="216" t="s">
        <v>150</v>
      </c>
      <c r="E156" s="217" t="s">
        <v>1623</v>
      </c>
      <c r="F156" s="218" t="s">
        <v>1624</v>
      </c>
      <c r="G156" s="219" t="s">
        <v>1625</v>
      </c>
      <c r="H156" s="220">
        <v>1</v>
      </c>
      <c r="I156" s="221"/>
      <c r="J156" s="222">
        <f>ROUND(I156*H156,2)</f>
        <v>0</v>
      </c>
      <c r="K156" s="218" t="s">
        <v>1</v>
      </c>
      <c r="L156" s="42"/>
      <c r="M156" s="223" t="s">
        <v>1</v>
      </c>
      <c r="N156" s="224" t="s">
        <v>40</v>
      </c>
      <c r="O156" s="78"/>
      <c r="P156" s="225">
        <f>O156*H156</f>
        <v>0</v>
      </c>
      <c r="Q156" s="225">
        <v>0</v>
      </c>
      <c r="R156" s="225">
        <f>Q156*H156</f>
        <v>0</v>
      </c>
      <c r="S156" s="225">
        <v>0</v>
      </c>
      <c r="T156" s="226">
        <f>S156*H156</f>
        <v>0</v>
      </c>
      <c r="AR156" s="16" t="s">
        <v>181</v>
      </c>
      <c r="AT156" s="16" t="s">
        <v>150</v>
      </c>
      <c r="AU156" s="16" t="s">
        <v>77</v>
      </c>
      <c r="AY156" s="16" t="s">
        <v>147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6" t="s">
        <v>75</v>
      </c>
      <c r="BK156" s="227">
        <f>ROUND(I156*H156,2)</f>
        <v>0</v>
      </c>
      <c r="BL156" s="16" t="s">
        <v>181</v>
      </c>
      <c r="BM156" s="16" t="s">
        <v>1626</v>
      </c>
    </row>
    <row r="157" s="1" customFormat="1">
      <c r="B157" s="37"/>
      <c r="C157" s="38"/>
      <c r="D157" s="228" t="s">
        <v>156</v>
      </c>
      <c r="E157" s="38"/>
      <c r="F157" s="229" t="s">
        <v>1624</v>
      </c>
      <c r="G157" s="38"/>
      <c r="H157" s="38"/>
      <c r="I157" s="143"/>
      <c r="J157" s="38"/>
      <c r="K157" s="38"/>
      <c r="L157" s="42"/>
      <c r="M157" s="230"/>
      <c r="N157" s="78"/>
      <c r="O157" s="78"/>
      <c r="P157" s="78"/>
      <c r="Q157" s="78"/>
      <c r="R157" s="78"/>
      <c r="S157" s="78"/>
      <c r="T157" s="79"/>
      <c r="AT157" s="16" t="s">
        <v>156</v>
      </c>
      <c r="AU157" s="16" t="s">
        <v>77</v>
      </c>
    </row>
    <row r="158" s="1" customFormat="1">
      <c r="B158" s="37"/>
      <c r="C158" s="38"/>
      <c r="D158" s="228" t="s">
        <v>157</v>
      </c>
      <c r="E158" s="38"/>
      <c r="F158" s="231" t="s">
        <v>1566</v>
      </c>
      <c r="G158" s="38"/>
      <c r="H158" s="38"/>
      <c r="I158" s="143"/>
      <c r="J158" s="38"/>
      <c r="K158" s="38"/>
      <c r="L158" s="42"/>
      <c r="M158" s="230"/>
      <c r="N158" s="78"/>
      <c r="O158" s="78"/>
      <c r="P158" s="78"/>
      <c r="Q158" s="78"/>
      <c r="R158" s="78"/>
      <c r="S158" s="78"/>
      <c r="T158" s="79"/>
      <c r="AT158" s="16" t="s">
        <v>157</v>
      </c>
      <c r="AU158" s="16" t="s">
        <v>77</v>
      </c>
    </row>
    <row r="159" s="12" customFormat="1">
      <c r="B159" s="232"/>
      <c r="C159" s="233"/>
      <c r="D159" s="228" t="s">
        <v>159</v>
      </c>
      <c r="E159" s="234" t="s">
        <v>1</v>
      </c>
      <c r="F159" s="235" t="s">
        <v>75</v>
      </c>
      <c r="G159" s="233"/>
      <c r="H159" s="236">
        <v>1</v>
      </c>
      <c r="I159" s="237"/>
      <c r="J159" s="233"/>
      <c r="K159" s="233"/>
      <c r="L159" s="238"/>
      <c r="M159" s="243"/>
      <c r="N159" s="244"/>
      <c r="O159" s="244"/>
      <c r="P159" s="244"/>
      <c r="Q159" s="244"/>
      <c r="R159" s="244"/>
      <c r="S159" s="244"/>
      <c r="T159" s="245"/>
      <c r="AT159" s="242" t="s">
        <v>159</v>
      </c>
      <c r="AU159" s="242" t="s">
        <v>77</v>
      </c>
      <c r="AV159" s="12" t="s">
        <v>77</v>
      </c>
      <c r="AW159" s="12" t="s">
        <v>32</v>
      </c>
      <c r="AX159" s="12" t="s">
        <v>75</v>
      </c>
      <c r="AY159" s="242" t="s">
        <v>147</v>
      </c>
    </row>
    <row r="160" s="11" customFormat="1" ht="22.8" customHeight="1">
      <c r="B160" s="200"/>
      <c r="C160" s="201"/>
      <c r="D160" s="202" t="s">
        <v>68</v>
      </c>
      <c r="E160" s="214" t="s">
        <v>1627</v>
      </c>
      <c r="F160" s="214" t="s">
        <v>1628</v>
      </c>
      <c r="G160" s="201"/>
      <c r="H160" s="201"/>
      <c r="I160" s="204"/>
      <c r="J160" s="215">
        <f>BK160</f>
        <v>0</v>
      </c>
      <c r="K160" s="201"/>
      <c r="L160" s="206"/>
      <c r="M160" s="207"/>
      <c r="N160" s="208"/>
      <c r="O160" s="208"/>
      <c r="P160" s="209">
        <f>SUM(P161:P199)</f>
        <v>0</v>
      </c>
      <c r="Q160" s="208"/>
      <c r="R160" s="209">
        <f>SUM(R161:R199)</f>
        <v>0</v>
      </c>
      <c r="S160" s="208"/>
      <c r="T160" s="210">
        <f>SUM(T161:T199)</f>
        <v>0</v>
      </c>
      <c r="AR160" s="211" t="s">
        <v>75</v>
      </c>
      <c r="AT160" s="212" t="s">
        <v>68</v>
      </c>
      <c r="AU160" s="212" t="s">
        <v>75</v>
      </c>
      <c r="AY160" s="211" t="s">
        <v>147</v>
      </c>
      <c r="BK160" s="213">
        <f>SUM(BK161:BK199)</f>
        <v>0</v>
      </c>
    </row>
    <row r="161" s="1" customFormat="1" ht="16.5" customHeight="1">
      <c r="B161" s="37"/>
      <c r="C161" s="216" t="s">
        <v>293</v>
      </c>
      <c r="D161" s="216" t="s">
        <v>150</v>
      </c>
      <c r="E161" s="217" t="s">
        <v>1629</v>
      </c>
      <c r="F161" s="218" t="s">
        <v>1630</v>
      </c>
      <c r="G161" s="219" t="s">
        <v>187</v>
      </c>
      <c r="H161" s="220">
        <v>6</v>
      </c>
      <c r="I161" s="221"/>
      <c r="J161" s="222">
        <f>ROUND(I161*H161,2)</f>
        <v>0</v>
      </c>
      <c r="K161" s="218" t="s">
        <v>1</v>
      </c>
      <c r="L161" s="42"/>
      <c r="M161" s="223" t="s">
        <v>1</v>
      </c>
      <c r="N161" s="224" t="s">
        <v>40</v>
      </c>
      <c r="O161" s="78"/>
      <c r="P161" s="225">
        <f>O161*H161</f>
        <v>0</v>
      </c>
      <c r="Q161" s="225">
        <v>0</v>
      </c>
      <c r="R161" s="225">
        <f>Q161*H161</f>
        <v>0</v>
      </c>
      <c r="S161" s="225">
        <v>0</v>
      </c>
      <c r="T161" s="226">
        <f>S161*H161</f>
        <v>0</v>
      </c>
      <c r="AR161" s="16" t="s">
        <v>181</v>
      </c>
      <c r="AT161" s="16" t="s">
        <v>150</v>
      </c>
      <c r="AU161" s="16" t="s">
        <v>77</v>
      </c>
      <c r="AY161" s="16" t="s">
        <v>147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6" t="s">
        <v>75</v>
      </c>
      <c r="BK161" s="227">
        <f>ROUND(I161*H161,2)</f>
        <v>0</v>
      </c>
      <c r="BL161" s="16" t="s">
        <v>181</v>
      </c>
      <c r="BM161" s="16" t="s">
        <v>1631</v>
      </c>
    </row>
    <row r="162" s="1" customFormat="1">
      <c r="B162" s="37"/>
      <c r="C162" s="38"/>
      <c r="D162" s="228" t="s">
        <v>156</v>
      </c>
      <c r="E162" s="38"/>
      <c r="F162" s="229" t="s">
        <v>1630</v>
      </c>
      <c r="G162" s="38"/>
      <c r="H162" s="38"/>
      <c r="I162" s="143"/>
      <c r="J162" s="38"/>
      <c r="K162" s="38"/>
      <c r="L162" s="42"/>
      <c r="M162" s="230"/>
      <c r="N162" s="78"/>
      <c r="O162" s="78"/>
      <c r="P162" s="78"/>
      <c r="Q162" s="78"/>
      <c r="R162" s="78"/>
      <c r="S162" s="78"/>
      <c r="T162" s="79"/>
      <c r="AT162" s="16" t="s">
        <v>156</v>
      </c>
      <c r="AU162" s="16" t="s">
        <v>77</v>
      </c>
    </row>
    <row r="163" s="1" customFormat="1">
      <c r="B163" s="37"/>
      <c r="C163" s="38"/>
      <c r="D163" s="228" t="s">
        <v>157</v>
      </c>
      <c r="E163" s="38"/>
      <c r="F163" s="231" t="s">
        <v>1566</v>
      </c>
      <c r="G163" s="38"/>
      <c r="H163" s="38"/>
      <c r="I163" s="143"/>
      <c r="J163" s="38"/>
      <c r="K163" s="38"/>
      <c r="L163" s="42"/>
      <c r="M163" s="230"/>
      <c r="N163" s="78"/>
      <c r="O163" s="78"/>
      <c r="P163" s="78"/>
      <c r="Q163" s="78"/>
      <c r="R163" s="78"/>
      <c r="S163" s="78"/>
      <c r="T163" s="79"/>
      <c r="AT163" s="16" t="s">
        <v>157</v>
      </c>
      <c r="AU163" s="16" t="s">
        <v>77</v>
      </c>
    </row>
    <row r="164" s="12" customFormat="1">
      <c r="B164" s="232"/>
      <c r="C164" s="233"/>
      <c r="D164" s="228" t="s">
        <v>159</v>
      </c>
      <c r="E164" s="234" t="s">
        <v>1</v>
      </c>
      <c r="F164" s="235" t="s">
        <v>202</v>
      </c>
      <c r="G164" s="233"/>
      <c r="H164" s="236">
        <v>6</v>
      </c>
      <c r="I164" s="237"/>
      <c r="J164" s="233"/>
      <c r="K164" s="233"/>
      <c r="L164" s="238"/>
      <c r="M164" s="243"/>
      <c r="N164" s="244"/>
      <c r="O164" s="244"/>
      <c r="P164" s="244"/>
      <c r="Q164" s="244"/>
      <c r="R164" s="244"/>
      <c r="S164" s="244"/>
      <c r="T164" s="245"/>
      <c r="AT164" s="242" t="s">
        <v>159</v>
      </c>
      <c r="AU164" s="242" t="s">
        <v>77</v>
      </c>
      <c r="AV164" s="12" t="s">
        <v>77</v>
      </c>
      <c r="AW164" s="12" t="s">
        <v>32</v>
      </c>
      <c r="AX164" s="12" t="s">
        <v>75</v>
      </c>
      <c r="AY164" s="242" t="s">
        <v>147</v>
      </c>
    </row>
    <row r="165" s="1" customFormat="1" ht="16.5" customHeight="1">
      <c r="B165" s="37"/>
      <c r="C165" s="267" t="s">
        <v>300</v>
      </c>
      <c r="D165" s="267" t="s">
        <v>267</v>
      </c>
      <c r="E165" s="268" t="s">
        <v>1632</v>
      </c>
      <c r="F165" s="269" t="s">
        <v>1633</v>
      </c>
      <c r="G165" s="270" t="s">
        <v>187</v>
      </c>
      <c r="H165" s="271">
        <v>6</v>
      </c>
      <c r="I165" s="272"/>
      <c r="J165" s="273">
        <f>ROUND(I165*H165,2)</f>
        <v>0</v>
      </c>
      <c r="K165" s="269" t="s">
        <v>1</v>
      </c>
      <c r="L165" s="274"/>
      <c r="M165" s="275" t="s">
        <v>1</v>
      </c>
      <c r="N165" s="276" t="s">
        <v>40</v>
      </c>
      <c r="O165" s="78"/>
      <c r="P165" s="225">
        <f>O165*H165</f>
        <v>0</v>
      </c>
      <c r="Q165" s="225">
        <v>0</v>
      </c>
      <c r="R165" s="225">
        <f>Q165*H165</f>
        <v>0</v>
      </c>
      <c r="S165" s="225">
        <v>0</v>
      </c>
      <c r="T165" s="226">
        <f>S165*H165</f>
        <v>0</v>
      </c>
      <c r="AR165" s="16" t="s">
        <v>216</v>
      </c>
      <c r="AT165" s="16" t="s">
        <v>267</v>
      </c>
      <c r="AU165" s="16" t="s">
        <v>77</v>
      </c>
      <c r="AY165" s="16" t="s">
        <v>147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6" t="s">
        <v>75</v>
      </c>
      <c r="BK165" s="227">
        <f>ROUND(I165*H165,2)</f>
        <v>0</v>
      </c>
      <c r="BL165" s="16" t="s">
        <v>181</v>
      </c>
      <c r="BM165" s="16" t="s">
        <v>1634</v>
      </c>
    </row>
    <row r="166" s="1" customFormat="1">
      <c r="B166" s="37"/>
      <c r="C166" s="38"/>
      <c r="D166" s="228" t="s">
        <v>156</v>
      </c>
      <c r="E166" s="38"/>
      <c r="F166" s="229" t="s">
        <v>1633</v>
      </c>
      <c r="G166" s="38"/>
      <c r="H166" s="38"/>
      <c r="I166" s="143"/>
      <c r="J166" s="38"/>
      <c r="K166" s="38"/>
      <c r="L166" s="42"/>
      <c r="M166" s="230"/>
      <c r="N166" s="78"/>
      <c r="O166" s="78"/>
      <c r="P166" s="78"/>
      <c r="Q166" s="78"/>
      <c r="R166" s="78"/>
      <c r="S166" s="78"/>
      <c r="T166" s="79"/>
      <c r="AT166" s="16" t="s">
        <v>156</v>
      </c>
      <c r="AU166" s="16" t="s">
        <v>77</v>
      </c>
    </row>
    <row r="167" s="1" customFormat="1" ht="16.5" customHeight="1">
      <c r="B167" s="37"/>
      <c r="C167" s="216" t="s">
        <v>7</v>
      </c>
      <c r="D167" s="216" t="s">
        <v>150</v>
      </c>
      <c r="E167" s="217" t="s">
        <v>1635</v>
      </c>
      <c r="F167" s="218" t="s">
        <v>1636</v>
      </c>
      <c r="G167" s="219" t="s">
        <v>199</v>
      </c>
      <c r="H167" s="220">
        <v>1</v>
      </c>
      <c r="I167" s="221"/>
      <c r="J167" s="222">
        <f>ROUND(I167*H167,2)</f>
        <v>0</v>
      </c>
      <c r="K167" s="218" t="s">
        <v>1</v>
      </c>
      <c r="L167" s="42"/>
      <c r="M167" s="223" t="s">
        <v>1</v>
      </c>
      <c r="N167" s="224" t="s">
        <v>40</v>
      </c>
      <c r="O167" s="78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AR167" s="16" t="s">
        <v>181</v>
      </c>
      <c r="AT167" s="16" t="s">
        <v>150</v>
      </c>
      <c r="AU167" s="16" t="s">
        <v>77</v>
      </c>
      <c r="AY167" s="16" t="s">
        <v>147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6" t="s">
        <v>75</v>
      </c>
      <c r="BK167" s="227">
        <f>ROUND(I167*H167,2)</f>
        <v>0</v>
      </c>
      <c r="BL167" s="16" t="s">
        <v>181</v>
      </c>
      <c r="BM167" s="16" t="s">
        <v>1637</v>
      </c>
    </row>
    <row r="168" s="1" customFormat="1">
      <c r="B168" s="37"/>
      <c r="C168" s="38"/>
      <c r="D168" s="228" t="s">
        <v>156</v>
      </c>
      <c r="E168" s="38"/>
      <c r="F168" s="229" t="s">
        <v>1636</v>
      </c>
      <c r="G168" s="38"/>
      <c r="H168" s="38"/>
      <c r="I168" s="143"/>
      <c r="J168" s="38"/>
      <c r="K168" s="38"/>
      <c r="L168" s="42"/>
      <c r="M168" s="230"/>
      <c r="N168" s="78"/>
      <c r="O168" s="78"/>
      <c r="P168" s="78"/>
      <c r="Q168" s="78"/>
      <c r="R168" s="78"/>
      <c r="S168" s="78"/>
      <c r="T168" s="79"/>
      <c r="AT168" s="16" t="s">
        <v>156</v>
      </c>
      <c r="AU168" s="16" t="s">
        <v>77</v>
      </c>
    </row>
    <row r="169" s="1" customFormat="1">
      <c r="B169" s="37"/>
      <c r="C169" s="38"/>
      <c r="D169" s="228" t="s">
        <v>157</v>
      </c>
      <c r="E169" s="38"/>
      <c r="F169" s="231" t="s">
        <v>1566</v>
      </c>
      <c r="G169" s="38"/>
      <c r="H169" s="38"/>
      <c r="I169" s="143"/>
      <c r="J169" s="38"/>
      <c r="K169" s="38"/>
      <c r="L169" s="42"/>
      <c r="M169" s="230"/>
      <c r="N169" s="78"/>
      <c r="O169" s="78"/>
      <c r="P169" s="78"/>
      <c r="Q169" s="78"/>
      <c r="R169" s="78"/>
      <c r="S169" s="78"/>
      <c r="T169" s="79"/>
      <c r="AT169" s="16" t="s">
        <v>157</v>
      </c>
      <c r="AU169" s="16" t="s">
        <v>77</v>
      </c>
    </row>
    <row r="170" s="12" customFormat="1">
      <c r="B170" s="232"/>
      <c r="C170" s="233"/>
      <c r="D170" s="228" t="s">
        <v>159</v>
      </c>
      <c r="E170" s="234" t="s">
        <v>1</v>
      </c>
      <c r="F170" s="235" t="s">
        <v>75</v>
      </c>
      <c r="G170" s="233"/>
      <c r="H170" s="236">
        <v>1</v>
      </c>
      <c r="I170" s="237"/>
      <c r="J170" s="233"/>
      <c r="K170" s="233"/>
      <c r="L170" s="238"/>
      <c r="M170" s="243"/>
      <c r="N170" s="244"/>
      <c r="O170" s="244"/>
      <c r="P170" s="244"/>
      <c r="Q170" s="244"/>
      <c r="R170" s="244"/>
      <c r="S170" s="244"/>
      <c r="T170" s="245"/>
      <c r="AT170" s="242" t="s">
        <v>159</v>
      </c>
      <c r="AU170" s="242" t="s">
        <v>77</v>
      </c>
      <c r="AV170" s="12" t="s">
        <v>77</v>
      </c>
      <c r="AW170" s="12" t="s">
        <v>32</v>
      </c>
      <c r="AX170" s="12" t="s">
        <v>75</v>
      </c>
      <c r="AY170" s="242" t="s">
        <v>147</v>
      </c>
    </row>
    <row r="171" s="1" customFormat="1" ht="16.5" customHeight="1">
      <c r="B171" s="37"/>
      <c r="C171" s="267" t="s">
        <v>310</v>
      </c>
      <c r="D171" s="267" t="s">
        <v>267</v>
      </c>
      <c r="E171" s="268" t="s">
        <v>1638</v>
      </c>
      <c r="F171" s="269" t="s">
        <v>1639</v>
      </c>
      <c r="G171" s="270" t="s">
        <v>199</v>
      </c>
      <c r="H171" s="271">
        <v>1</v>
      </c>
      <c r="I171" s="272"/>
      <c r="J171" s="273">
        <f>ROUND(I171*H171,2)</f>
        <v>0</v>
      </c>
      <c r="K171" s="269" t="s">
        <v>1</v>
      </c>
      <c r="L171" s="274"/>
      <c r="M171" s="275" t="s">
        <v>1</v>
      </c>
      <c r="N171" s="276" t="s">
        <v>40</v>
      </c>
      <c r="O171" s="78"/>
      <c r="P171" s="225">
        <f>O171*H171</f>
        <v>0</v>
      </c>
      <c r="Q171" s="225">
        <v>0</v>
      </c>
      <c r="R171" s="225">
        <f>Q171*H171</f>
        <v>0</v>
      </c>
      <c r="S171" s="225">
        <v>0</v>
      </c>
      <c r="T171" s="226">
        <f>S171*H171</f>
        <v>0</v>
      </c>
      <c r="AR171" s="16" t="s">
        <v>216</v>
      </c>
      <c r="AT171" s="16" t="s">
        <v>267</v>
      </c>
      <c r="AU171" s="16" t="s">
        <v>77</v>
      </c>
      <c r="AY171" s="16" t="s">
        <v>147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6" t="s">
        <v>75</v>
      </c>
      <c r="BK171" s="227">
        <f>ROUND(I171*H171,2)</f>
        <v>0</v>
      </c>
      <c r="BL171" s="16" t="s">
        <v>181</v>
      </c>
      <c r="BM171" s="16" t="s">
        <v>1640</v>
      </c>
    </row>
    <row r="172" s="1" customFormat="1">
      <c r="B172" s="37"/>
      <c r="C172" s="38"/>
      <c r="D172" s="228" t="s">
        <v>156</v>
      </c>
      <c r="E172" s="38"/>
      <c r="F172" s="229" t="s">
        <v>1639</v>
      </c>
      <c r="G172" s="38"/>
      <c r="H172" s="38"/>
      <c r="I172" s="143"/>
      <c r="J172" s="38"/>
      <c r="K172" s="38"/>
      <c r="L172" s="42"/>
      <c r="M172" s="230"/>
      <c r="N172" s="78"/>
      <c r="O172" s="78"/>
      <c r="P172" s="78"/>
      <c r="Q172" s="78"/>
      <c r="R172" s="78"/>
      <c r="S172" s="78"/>
      <c r="T172" s="79"/>
      <c r="AT172" s="16" t="s">
        <v>156</v>
      </c>
      <c r="AU172" s="16" t="s">
        <v>77</v>
      </c>
    </row>
    <row r="173" s="1" customFormat="1" ht="16.5" customHeight="1">
      <c r="B173" s="37"/>
      <c r="C173" s="216" t="s">
        <v>318</v>
      </c>
      <c r="D173" s="216" t="s">
        <v>150</v>
      </c>
      <c r="E173" s="217" t="s">
        <v>1641</v>
      </c>
      <c r="F173" s="218" t="s">
        <v>1642</v>
      </c>
      <c r="G173" s="219" t="s">
        <v>199</v>
      </c>
      <c r="H173" s="220">
        <v>1</v>
      </c>
      <c r="I173" s="221"/>
      <c r="J173" s="222">
        <f>ROUND(I173*H173,2)</f>
        <v>0</v>
      </c>
      <c r="K173" s="218" t="s">
        <v>1</v>
      </c>
      <c r="L173" s="42"/>
      <c r="M173" s="223" t="s">
        <v>1</v>
      </c>
      <c r="N173" s="224" t="s">
        <v>40</v>
      </c>
      <c r="O173" s="78"/>
      <c r="P173" s="225">
        <f>O173*H173</f>
        <v>0</v>
      </c>
      <c r="Q173" s="225">
        <v>0</v>
      </c>
      <c r="R173" s="225">
        <f>Q173*H173</f>
        <v>0</v>
      </c>
      <c r="S173" s="225">
        <v>0</v>
      </c>
      <c r="T173" s="226">
        <f>S173*H173</f>
        <v>0</v>
      </c>
      <c r="AR173" s="16" t="s">
        <v>181</v>
      </c>
      <c r="AT173" s="16" t="s">
        <v>150</v>
      </c>
      <c r="AU173" s="16" t="s">
        <v>77</v>
      </c>
      <c r="AY173" s="16" t="s">
        <v>147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6" t="s">
        <v>75</v>
      </c>
      <c r="BK173" s="227">
        <f>ROUND(I173*H173,2)</f>
        <v>0</v>
      </c>
      <c r="BL173" s="16" t="s">
        <v>181</v>
      </c>
      <c r="BM173" s="16" t="s">
        <v>1643</v>
      </c>
    </row>
    <row r="174" s="1" customFormat="1">
      <c r="B174" s="37"/>
      <c r="C174" s="38"/>
      <c r="D174" s="228" t="s">
        <v>156</v>
      </c>
      <c r="E174" s="38"/>
      <c r="F174" s="229" t="s">
        <v>1642</v>
      </c>
      <c r="G174" s="38"/>
      <c r="H174" s="38"/>
      <c r="I174" s="143"/>
      <c r="J174" s="38"/>
      <c r="K174" s="38"/>
      <c r="L174" s="42"/>
      <c r="M174" s="230"/>
      <c r="N174" s="78"/>
      <c r="O174" s="78"/>
      <c r="P174" s="78"/>
      <c r="Q174" s="78"/>
      <c r="R174" s="78"/>
      <c r="S174" s="78"/>
      <c r="T174" s="79"/>
      <c r="AT174" s="16" t="s">
        <v>156</v>
      </c>
      <c r="AU174" s="16" t="s">
        <v>77</v>
      </c>
    </row>
    <row r="175" s="1" customFormat="1">
      <c r="B175" s="37"/>
      <c r="C175" s="38"/>
      <c r="D175" s="228" t="s">
        <v>157</v>
      </c>
      <c r="E175" s="38"/>
      <c r="F175" s="231" t="s">
        <v>1566</v>
      </c>
      <c r="G175" s="38"/>
      <c r="H175" s="38"/>
      <c r="I175" s="143"/>
      <c r="J175" s="38"/>
      <c r="K175" s="38"/>
      <c r="L175" s="42"/>
      <c r="M175" s="230"/>
      <c r="N175" s="78"/>
      <c r="O175" s="78"/>
      <c r="P175" s="78"/>
      <c r="Q175" s="78"/>
      <c r="R175" s="78"/>
      <c r="S175" s="78"/>
      <c r="T175" s="79"/>
      <c r="AT175" s="16" t="s">
        <v>157</v>
      </c>
      <c r="AU175" s="16" t="s">
        <v>77</v>
      </c>
    </row>
    <row r="176" s="12" customFormat="1">
      <c r="B176" s="232"/>
      <c r="C176" s="233"/>
      <c r="D176" s="228" t="s">
        <v>159</v>
      </c>
      <c r="E176" s="234" t="s">
        <v>1</v>
      </c>
      <c r="F176" s="235" t="s">
        <v>75</v>
      </c>
      <c r="G176" s="233"/>
      <c r="H176" s="236">
        <v>1</v>
      </c>
      <c r="I176" s="237"/>
      <c r="J176" s="233"/>
      <c r="K176" s="233"/>
      <c r="L176" s="238"/>
      <c r="M176" s="243"/>
      <c r="N176" s="244"/>
      <c r="O176" s="244"/>
      <c r="P176" s="244"/>
      <c r="Q176" s="244"/>
      <c r="R176" s="244"/>
      <c r="S176" s="244"/>
      <c r="T176" s="245"/>
      <c r="AT176" s="242" t="s">
        <v>159</v>
      </c>
      <c r="AU176" s="242" t="s">
        <v>77</v>
      </c>
      <c r="AV176" s="12" t="s">
        <v>77</v>
      </c>
      <c r="AW176" s="12" t="s">
        <v>32</v>
      </c>
      <c r="AX176" s="12" t="s">
        <v>75</v>
      </c>
      <c r="AY176" s="242" t="s">
        <v>147</v>
      </c>
    </row>
    <row r="177" s="1" customFormat="1" ht="16.5" customHeight="1">
      <c r="B177" s="37"/>
      <c r="C177" s="267" t="s">
        <v>325</v>
      </c>
      <c r="D177" s="267" t="s">
        <v>267</v>
      </c>
      <c r="E177" s="268" t="s">
        <v>1644</v>
      </c>
      <c r="F177" s="269" t="s">
        <v>1645</v>
      </c>
      <c r="G177" s="270" t="s">
        <v>199</v>
      </c>
      <c r="H177" s="271">
        <v>1</v>
      </c>
      <c r="I177" s="272"/>
      <c r="J177" s="273">
        <f>ROUND(I177*H177,2)</f>
        <v>0</v>
      </c>
      <c r="K177" s="269" t="s">
        <v>1</v>
      </c>
      <c r="L177" s="274"/>
      <c r="M177" s="275" t="s">
        <v>1</v>
      </c>
      <c r="N177" s="276" t="s">
        <v>40</v>
      </c>
      <c r="O177" s="78"/>
      <c r="P177" s="225">
        <f>O177*H177</f>
        <v>0</v>
      </c>
      <c r="Q177" s="225">
        <v>0</v>
      </c>
      <c r="R177" s="225">
        <f>Q177*H177</f>
        <v>0</v>
      </c>
      <c r="S177" s="225">
        <v>0</v>
      </c>
      <c r="T177" s="226">
        <f>S177*H177</f>
        <v>0</v>
      </c>
      <c r="AR177" s="16" t="s">
        <v>216</v>
      </c>
      <c r="AT177" s="16" t="s">
        <v>267</v>
      </c>
      <c r="AU177" s="16" t="s">
        <v>77</v>
      </c>
      <c r="AY177" s="16" t="s">
        <v>147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6" t="s">
        <v>75</v>
      </c>
      <c r="BK177" s="227">
        <f>ROUND(I177*H177,2)</f>
        <v>0</v>
      </c>
      <c r="BL177" s="16" t="s">
        <v>181</v>
      </c>
      <c r="BM177" s="16" t="s">
        <v>1646</v>
      </c>
    </row>
    <row r="178" s="1" customFormat="1">
      <c r="B178" s="37"/>
      <c r="C178" s="38"/>
      <c r="D178" s="228" t="s">
        <v>156</v>
      </c>
      <c r="E178" s="38"/>
      <c r="F178" s="229" t="s">
        <v>1645</v>
      </c>
      <c r="G178" s="38"/>
      <c r="H178" s="38"/>
      <c r="I178" s="143"/>
      <c r="J178" s="38"/>
      <c r="K178" s="38"/>
      <c r="L178" s="42"/>
      <c r="M178" s="230"/>
      <c r="N178" s="78"/>
      <c r="O178" s="78"/>
      <c r="P178" s="78"/>
      <c r="Q178" s="78"/>
      <c r="R178" s="78"/>
      <c r="S178" s="78"/>
      <c r="T178" s="79"/>
      <c r="AT178" s="16" t="s">
        <v>156</v>
      </c>
      <c r="AU178" s="16" t="s">
        <v>77</v>
      </c>
    </row>
    <row r="179" s="1" customFormat="1" ht="16.5" customHeight="1">
      <c r="B179" s="37"/>
      <c r="C179" s="216" t="s">
        <v>331</v>
      </c>
      <c r="D179" s="216" t="s">
        <v>150</v>
      </c>
      <c r="E179" s="217" t="s">
        <v>1647</v>
      </c>
      <c r="F179" s="218" t="s">
        <v>1648</v>
      </c>
      <c r="G179" s="219" t="s">
        <v>199</v>
      </c>
      <c r="H179" s="220">
        <v>1</v>
      </c>
      <c r="I179" s="221"/>
      <c r="J179" s="222">
        <f>ROUND(I179*H179,2)</f>
        <v>0</v>
      </c>
      <c r="K179" s="218" t="s">
        <v>1</v>
      </c>
      <c r="L179" s="42"/>
      <c r="M179" s="223" t="s">
        <v>1</v>
      </c>
      <c r="N179" s="224" t="s">
        <v>40</v>
      </c>
      <c r="O179" s="78"/>
      <c r="P179" s="225">
        <f>O179*H179</f>
        <v>0</v>
      </c>
      <c r="Q179" s="225">
        <v>0</v>
      </c>
      <c r="R179" s="225">
        <f>Q179*H179</f>
        <v>0</v>
      </c>
      <c r="S179" s="225">
        <v>0</v>
      </c>
      <c r="T179" s="226">
        <f>S179*H179</f>
        <v>0</v>
      </c>
      <c r="AR179" s="16" t="s">
        <v>181</v>
      </c>
      <c r="AT179" s="16" t="s">
        <v>150</v>
      </c>
      <c r="AU179" s="16" t="s">
        <v>77</v>
      </c>
      <c r="AY179" s="16" t="s">
        <v>147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6" t="s">
        <v>75</v>
      </c>
      <c r="BK179" s="227">
        <f>ROUND(I179*H179,2)</f>
        <v>0</v>
      </c>
      <c r="BL179" s="16" t="s">
        <v>181</v>
      </c>
      <c r="BM179" s="16" t="s">
        <v>1649</v>
      </c>
    </row>
    <row r="180" s="1" customFormat="1">
      <c r="B180" s="37"/>
      <c r="C180" s="38"/>
      <c r="D180" s="228" t="s">
        <v>156</v>
      </c>
      <c r="E180" s="38"/>
      <c r="F180" s="229" t="s">
        <v>1648</v>
      </c>
      <c r="G180" s="38"/>
      <c r="H180" s="38"/>
      <c r="I180" s="143"/>
      <c r="J180" s="38"/>
      <c r="K180" s="38"/>
      <c r="L180" s="42"/>
      <c r="M180" s="230"/>
      <c r="N180" s="78"/>
      <c r="O180" s="78"/>
      <c r="P180" s="78"/>
      <c r="Q180" s="78"/>
      <c r="R180" s="78"/>
      <c r="S180" s="78"/>
      <c r="T180" s="79"/>
      <c r="AT180" s="16" t="s">
        <v>156</v>
      </c>
      <c r="AU180" s="16" t="s">
        <v>77</v>
      </c>
    </row>
    <row r="181" s="1" customFormat="1">
      <c r="B181" s="37"/>
      <c r="C181" s="38"/>
      <c r="D181" s="228" t="s">
        <v>157</v>
      </c>
      <c r="E181" s="38"/>
      <c r="F181" s="231" t="s">
        <v>1566</v>
      </c>
      <c r="G181" s="38"/>
      <c r="H181" s="38"/>
      <c r="I181" s="143"/>
      <c r="J181" s="38"/>
      <c r="K181" s="38"/>
      <c r="L181" s="42"/>
      <c r="M181" s="230"/>
      <c r="N181" s="78"/>
      <c r="O181" s="78"/>
      <c r="P181" s="78"/>
      <c r="Q181" s="78"/>
      <c r="R181" s="78"/>
      <c r="S181" s="78"/>
      <c r="T181" s="79"/>
      <c r="AT181" s="16" t="s">
        <v>157</v>
      </c>
      <c r="AU181" s="16" t="s">
        <v>77</v>
      </c>
    </row>
    <row r="182" s="12" customFormat="1">
      <c r="B182" s="232"/>
      <c r="C182" s="233"/>
      <c r="D182" s="228" t="s">
        <v>159</v>
      </c>
      <c r="E182" s="234" t="s">
        <v>1</v>
      </c>
      <c r="F182" s="235" t="s">
        <v>75</v>
      </c>
      <c r="G182" s="233"/>
      <c r="H182" s="236">
        <v>1</v>
      </c>
      <c r="I182" s="237"/>
      <c r="J182" s="233"/>
      <c r="K182" s="233"/>
      <c r="L182" s="238"/>
      <c r="M182" s="243"/>
      <c r="N182" s="244"/>
      <c r="O182" s="244"/>
      <c r="P182" s="244"/>
      <c r="Q182" s="244"/>
      <c r="R182" s="244"/>
      <c r="S182" s="244"/>
      <c r="T182" s="245"/>
      <c r="AT182" s="242" t="s">
        <v>159</v>
      </c>
      <c r="AU182" s="242" t="s">
        <v>77</v>
      </c>
      <c r="AV182" s="12" t="s">
        <v>77</v>
      </c>
      <c r="AW182" s="12" t="s">
        <v>32</v>
      </c>
      <c r="AX182" s="12" t="s">
        <v>75</v>
      </c>
      <c r="AY182" s="242" t="s">
        <v>147</v>
      </c>
    </row>
    <row r="183" s="1" customFormat="1" ht="16.5" customHeight="1">
      <c r="B183" s="37"/>
      <c r="C183" s="267" t="s">
        <v>342</v>
      </c>
      <c r="D183" s="267" t="s">
        <v>267</v>
      </c>
      <c r="E183" s="268" t="s">
        <v>1650</v>
      </c>
      <c r="F183" s="269" t="s">
        <v>1651</v>
      </c>
      <c r="G183" s="270" t="s">
        <v>199</v>
      </c>
      <c r="H183" s="271">
        <v>1</v>
      </c>
      <c r="I183" s="272"/>
      <c r="J183" s="273">
        <f>ROUND(I183*H183,2)</f>
        <v>0</v>
      </c>
      <c r="K183" s="269" t="s">
        <v>1</v>
      </c>
      <c r="L183" s="274"/>
      <c r="M183" s="275" t="s">
        <v>1</v>
      </c>
      <c r="N183" s="276" t="s">
        <v>40</v>
      </c>
      <c r="O183" s="78"/>
      <c r="P183" s="225">
        <f>O183*H183</f>
        <v>0</v>
      </c>
      <c r="Q183" s="225">
        <v>0</v>
      </c>
      <c r="R183" s="225">
        <f>Q183*H183</f>
        <v>0</v>
      </c>
      <c r="S183" s="225">
        <v>0</v>
      </c>
      <c r="T183" s="226">
        <f>S183*H183</f>
        <v>0</v>
      </c>
      <c r="AR183" s="16" t="s">
        <v>216</v>
      </c>
      <c r="AT183" s="16" t="s">
        <v>267</v>
      </c>
      <c r="AU183" s="16" t="s">
        <v>77</v>
      </c>
      <c r="AY183" s="16" t="s">
        <v>147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6" t="s">
        <v>75</v>
      </c>
      <c r="BK183" s="227">
        <f>ROUND(I183*H183,2)</f>
        <v>0</v>
      </c>
      <c r="BL183" s="16" t="s">
        <v>181</v>
      </c>
      <c r="BM183" s="16" t="s">
        <v>1652</v>
      </c>
    </row>
    <row r="184" s="1" customFormat="1">
      <c r="B184" s="37"/>
      <c r="C184" s="38"/>
      <c r="D184" s="228" t="s">
        <v>156</v>
      </c>
      <c r="E184" s="38"/>
      <c r="F184" s="229" t="s">
        <v>1651</v>
      </c>
      <c r="G184" s="38"/>
      <c r="H184" s="38"/>
      <c r="I184" s="143"/>
      <c r="J184" s="38"/>
      <c r="K184" s="38"/>
      <c r="L184" s="42"/>
      <c r="M184" s="230"/>
      <c r="N184" s="78"/>
      <c r="O184" s="78"/>
      <c r="P184" s="78"/>
      <c r="Q184" s="78"/>
      <c r="R184" s="78"/>
      <c r="S184" s="78"/>
      <c r="T184" s="79"/>
      <c r="AT184" s="16" t="s">
        <v>156</v>
      </c>
      <c r="AU184" s="16" t="s">
        <v>77</v>
      </c>
    </row>
    <row r="185" s="1" customFormat="1" ht="16.5" customHeight="1">
      <c r="B185" s="37"/>
      <c r="C185" s="216" t="s">
        <v>352</v>
      </c>
      <c r="D185" s="216" t="s">
        <v>150</v>
      </c>
      <c r="E185" s="217" t="s">
        <v>1653</v>
      </c>
      <c r="F185" s="218" t="s">
        <v>1654</v>
      </c>
      <c r="G185" s="219" t="s">
        <v>199</v>
      </c>
      <c r="H185" s="220">
        <v>1</v>
      </c>
      <c r="I185" s="221"/>
      <c r="J185" s="222">
        <f>ROUND(I185*H185,2)</f>
        <v>0</v>
      </c>
      <c r="K185" s="218" t="s">
        <v>1</v>
      </c>
      <c r="L185" s="42"/>
      <c r="M185" s="223" t="s">
        <v>1</v>
      </c>
      <c r="N185" s="224" t="s">
        <v>40</v>
      </c>
      <c r="O185" s="78"/>
      <c r="P185" s="225">
        <f>O185*H185</f>
        <v>0</v>
      </c>
      <c r="Q185" s="225">
        <v>0</v>
      </c>
      <c r="R185" s="225">
        <f>Q185*H185</f>
        <v>0</v>
      </c>
      <c r="S185" s="225">
        <v>0</v>
      </c>
      <c r="T185" s="226">
        <f>S185*H185</f>
        <v>0</v>
      </c>
      <c r="AR185" s="16" t="s">
        <v>181</v>
      </c>
      <c r="AT185" s="16" t="s">
        <v>150</v>
      </c>
      <c r="AU185" s="16" t="s">
        <v>77</v>
      </c>
      <c r="AY185" s="16" t="s">
        <v>147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6" t="s">
        <v>75</v>
      </c>
      <c r="BK185" s="227">
        <f>ROUND(I185*H185,2)</f>
        <v>0</v>
      </c>
      <c r="BL185" s="16" t="s">
        <v>181</v>
      </c>
      <c r="BM185" s="16" t="s">
        <v>1655</v>
      </c>
    </row>
    <row r="186" s="1" customFormat="1">
      <c r="B186" s="37"/>
      <c r="C186" s="38"/>
      <c r="D186" s="228" t="s">
        <v>156</v>
      </c>
      <c r="E186" s="38"/>
      <c r="F186" s="229" t="s">
        <v>1654</v>
      </c>
      <c r="G186" s="38"/>
      <c r="H186" s="38"/>
      <c r="I186" s="143"/>
      <c r="J186" s="38"/>
      <c r="K186" s="38"/>
      <c r="L186" s="42"/>
      <c r="M186" s="230"/>
      <c r="N186" s="78"/>
      <c r="O186" s="78"/>
      <c r="P186" s="78"/>
      <c r="Q186" s="78"/>
      <c r="R186" s="78"/>
      <c r="S186" s="78"/>
      <c r="T186" s="79"/>
      <c r="AT186" s="16" t="s">
        <v>156</v>
      </c>
      <c r="AU186" s="16" t="s">
        <v>77</v>
      </c>
    </row>
    <row r="187" s="1" customFormat="1">
      <c r="B187" s="37"/>
      <c r="C187" s="38"/>
      <c r="D187" s="228" t="s">
        <v>157</v>
      </c>
      <c r="E187" s="38"/>
      <c r="F187" s="231" t="s">
        <v>1566</v>
      </c>
      <c r="G187" s="38"/>
      <c r="H187" s="38"/>
      <c r="I187" s="143"/>
      <c r="J187" s="38"/>
      <c r="K187" s="38"/>
      <c r="L187" s="42"/>
      <c r="M187" s="230"/>
      <c r="N187" s="78"/>
      <c r="O187" s="78"/>
      <c r="P187" s="78"/>
      <c r="Q187" s="78"/>
      <c r="R187" s="78"/>
      <c r="S187" s="78"/>
      <c r="T187" s="79"/>
      <c r="AT187" s="16" t="s">
        <v>157</v>
      </c>
      <c r="AU187" s="16" t="s">
        <v>77</v>
      </c>
    </row>
    <row r="188" s="12" customFormat="1">
      <c r="B188" s="232"/>
      <c r="C188" s="233"/>
      <c r="D188" s="228" t="s">
        <v>159</v>
      </c>
      <c r="E188" s="234" t="s">
        <v>1</v>
      </c>
      <c r="F188" s="235" t="s">
        <v>75</v>
      </c>
      <c r="G188" s="233"/>
      <c r="H188" s="236">
        <v>1</v>
      </c>
      <c r="I188" s="237"/>
      <c r="J188" s="233"/>
      <c r="K188" s="233"/>
      <c r="L188" s="238"/>
      <c r="M188" s="243"/>
      <c r="N188" s="244"/>
      <c r="O188" s="244"/>
      <c r="P188" s="244"/>
      <c r="Q188" s="244"/>
      <c r="R188" s="244"/>
      <c r="S188" s="244"/>
      <c r="T188" s="245"/>
      <c r="AT188" s="242" t="s">
        <v>159</v>
      </c>
      <c r="AU188" s="242" t="s">
        <v>77</v>
      </c>
      <c r="AV188" s="12" t="s">
        <v>77</v>
      </c>
      <c r="AW188" s="12" t="s">
        <v>32</v>
      </c>
      <c r="AX188" s="12" t="s">
        <v>75</v>
      </c>
      <c r="AY188" s="242" t="s">
        <v>147</v>
      </c>
    </row>
    <row r="189" s="1" customFormat="1" ht="16.5" customHeight="1">
      <c r="B189" s="37"/>
      <c r="C189" s="267" t="s">
        <v>356</v>
      </c>
      <c r="D189" s="267" t="s">
        <v>267</v>
      </c>
      <c r="E189" s="268" t="s">
        <v>1656</v>
      </c>
      <c r="F189" s="269" t="s">
        <v>1657</v>
      </c>
      <c r="G189" s="270" t="s">
        <v>199</v>
      </c>
      <c r="H189" s="271">
        <v>3</v>
      </c>
      <c r="I189" s="272"/>
      <c r="J189" s="273">
        <f>ROUND(I189*H189,2)</f>
        <v>0</v>
      </c>
      <c r="K189" s="269" t="s">
        <v>1</v>
      </c>
      <c r="L189" s="274"/>
      <c r="M189" s="275" t="s">
        <v>1</v>
      </c>
      <c r="N189" s="276" t="s">
        <v>40</v>
      </c>
      <c r="O189" s="78"/>
      <c r="P189" s="225">
        <f>O189*H189</f>
        <v>0</v>
      </c>
      <c r="Q189" s="225">
        <v>0</v>
      </c>
      <c r="R189" s="225">
        <f>Q189*H189</f>
        <v>0</v>
      </c>
      <c r="S189" s="225">
        <v>0</v>
      </c>
      <c r="T189" s="226">
        <f>S189*H189</f>
        <v>0</v>
      </c>
      <c r="AR189" s="16" t="s">
        <v>216</v>
      </c>
      <c r="AT189" s="16" t="s">
        <v>267</v>
      </c>
      <c r="AU189" s="16" t="s">
        <v>77</v>
      </c>
      <c r="AY189" s="16" t="s">
        <v>147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6" t="s">
        <v>75</v>
      </c>
      <c r="BK189" s="227">
        <f>ROUND(I189*H189,2)</f>
        <v>0</v>
      </c>
      <c r="BL189" s="16" t="s">
        <v>181</v>
      </c>
      <c r="BM189" s="16" t="s">
        <v>1658</v>
      </c>
    </row>
    <row r="190" s="1" customFormat="1">
      <c r="B190" s="37"/>
      <c r="C190" s="38"/>
      <c r="D190" s="228" t="s">
        <v>156</v>
      </c>
      <c r="E190" s="38"/>
      <c r="F190" s="229" t="s">
        <v>1657</v>
      </c>
      <c r="G190" s="38"/>
      <c r="H190" s="38"/>
      <c r="I190" s="143"/>
      <c r="J190" s="38"/>
      <c r="K190" s="38"/>
      <c r="L190" s="42"/>
      <c r="M190" s="230"/>
      <c r="N190" s="78"/>
      <c r="O190" s="78"/>
      <c r="P190" s="78"/>
      <c r="Q190" s="78"/>
      <c r="R190" s="78"/>
      <c r="S190" s="78"/>
      <c r="T190" s="79"/>
      <c r="AT190" s="16" t="s">
        <v>156</v>
      </c>
      <c r="AU190" s="16" t="s">
        <v>77</v>
      </c>
    </row>
    <row r="191" s="1" customFormat="1" ht="16.5" customHeight="1">
      <c r="B191" s="37"/>
      <c r="C191" s="216" t="s">
        <v>366</v>
      </c>
      <c r="D191" s="216" t="s">
        <v>150</v>
      </c>
      <c r="E191" s="217" t="s">
        <v>1659</v>
      </c>
      <c r="F191" s="218" t="s">
        <v>1624</v>
      </c>
      <c r="G191" s="219" t="s">
        <v>1625</v>
      </c>
      <c r="H191" s="220">
        <v>1</v>
      </c>
      <c r="I191" s="221"/>
      <c r="J191" s="222">
        <f>ROUND(I191*H191,2)</f>
        <v>0</v>
      </c>
      <c r="K191" s="218" t="s">
        <v>1</v>
      </c>
      <c r="L191" s="42"/>
      <c r="M191" s="223" t="s">
        <v>1</v>
      </c>
      <c r="N191" s="224" t="s">
        <v>40</v>
      </c>
      <c r="O191" s="78"/>
      <c r="P191" s="225">
        <f>O191*H191</f>
        <v>0</v>
      </c>
      <c r="Q191" s="225">
        <v>0</v>
      </c>
      <c r="R191" s="225">
        <f>Q191*H191</f>
        <v>0</v>
      </c>
      <c r="S191" s="225">
        <v>0</v>
      </c>
      <c r="T191" s="226">
        <f>S191*H191</f>
        <v>0</v>
      </c>
      <c r="AR191" s="16" t="s">
        <v>181</v>
      </c>
      <c r="AT191" s="16" t="s">
        <v>150</v>
      </c>
      <c r="AU191" s="16" t="s">
        <v>77</v>
      </c>
      <c r="AY191" s="16" t="s">
        <v>147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6" t="s">
        <v>75</v>
      </c>
      <c r="BK191" s="227">
        <f>ROUND(I191*H191,2)</f>
        <v>0</v>
      </c>
      <c r="BL191" s="16" t="s">
        <v>181</v>
      </c>
      <c r="BM191" s="16" t="s">
        <v>1660</v>
      </c>
    </row>
    <row r="192" s="1" customFormat="1">
      <c r="B192" s="37"/>
      <c r="C192" s="38"/>
      <c r="D192" s="228" t="s">
        <v>156</v>
      </c>
      <c r="E192" s="38"/>
      <c r="F192" s="229" t="s">
        <v>1624</v>
      </c>
      <c r="G192" s="38"/>
      <c r="H192" s="38"/>
      <c r="I192" s="143"/>
      <c r="J192" s="38"/>
      <c r="K192" s="38"/>
      <c r="L192" s="42"/>
      <c r="M192" s="230"/>
      <c r="N192" s="78"/>
      <c r="O192" s="78"/>
      <c r="P192" s="78"/>
      <c r="Q192" s="78"/>
      <c r="R192" s="78"/>
      <c r="S192" s="78"/>
      <c r="T192" s="79"/>
      <c r="AT192" s="16" t="s">
        <v>156</v>
      </c>
      <c r="AU192" s="16" t="s">
        <v>77</v>
      </c>
    </row>
    <row r="193" s="1" customFormat="1">
      <c r="B193" s="37"/>
      <c r="C193" s="38"/>
      <c r="D193" s="228" t="s">
        <v>157</v>
      </c>
      <c r="E193" s="38"/>
      <c r="F193" s="231" t="s">
        <v>1566</v>
      </c>
      <c r="G193" s="38"/>
      <c r="H193" s="38"/>
      <c r="I193" s="143"/>
      <c r="J193" s="38"/>
      <c r="K193" s="38"/>
      <c r="L193" s="42"/>
      <c r="M193" s="230"/>
      <c r="N193" s="78"/>
      <c r="O193" s="78"/>
      <c r="P193" s="78"/>
      <c r="Q193" s="78"/>
      <c r="R193" s="78"/>
      <c r="S193" s="78"/>
      <c r="T193" s="79"/>
      <c r="AT193" s="16" t="s">
        <v>157</v>
      </c>
      <c r="AU193" s="16" t="s">
        <v>77</v>
      </c>
    </row>
    <row r="194" s="1" customFormat="1" ht="16.5" customHeight="1">
      <c r="B194" s="37"/>
      <c r="C194" s="216" t="s">
        <v>375</v>
      </c>
      <c r="D194" s="216" t="s">
        <v>150</v>
      </c>
      <c r="E194" s="217" t="s">
        <v>1661</v>
      </c>
      <c r="F194" s="218" t="s">
        <v>1662</v>
      </c>
      <c r="G194" s="219" t="s">
        <v>153</v>
      </c>
      <c r="H194" s="220">
        <v>40</v>
      </c>
      <c r="I194" s="221"/>
      <c r="J194" s="222">
        <f>ROUND(I194*H194,2)</f>
        <v>0</v>
      </c>
      <c r="K194" s="218" t="s">
        <v>1</v>
      </c>
      <c r="L194" s="42"/>
      <c r="M194" s="223" t="s">
        <v>1</v>
      </c>
      <c r="N194" s="224" t="s">
        <v>40</v>
      </c>
      <c r="O194" s="78"/>
      <c r="P194" s="225">
        <f>O194*H194</f>
        <v>0</v>
      </c>
      <c r="Q194" s="225">
        <v>0</v>
      </c>
      <c r="R194" s="225">
        <f>Q194*H194</f>
        <v>0</v>
      </c>
      <c r="S194" s="225">
        <v>0</v>
      </c>
      <c r="T194" s="226">
        <f>S194*H194</f>
        <v>0</v>
      </c>
      <c r="AR194" s="16" t="s">
        <v>181</v>
      </c>
      <c r="AT194" s="16" t="s">
        <v>150</v>
      </c>
      <c r="AU194" s="16" t="s">
        <v>77</v>
      </c>
      <c r="AY194" s="16" t="s">
        <v>147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16" t="s">
        <v>75</v>
      </c>
      <c r="BK194" s="227">
        <f>ROUND(I194*H194,2)</f>
        <v>0</v>
      </c>
      <c r="BL194" s="16" t="s">
        <v>181</v>
      </c>
      <c r="BM194" s="16" t="s">
        <v>1663</v>
      </c>
    </row>
    <row r="195" s="1" customFormat="1">
      <c r="B195" s="37"/>
      <c r="C195" s="38"/>
      <c r="D195" s="228" t="s">
        <v>156</v>
      </c>
      <c r="E195" s="38"/>
      <c r="F195" s="229" t="s">
        <v>1662</v>
      </c>
      <c r="G195" s="38"/>
      <c r="H195" s="38"/>
      <c r="I195" s="143"/>
      <c r="J195" s="38"/>
      <c r="K195" s="38"/>
      <c r="L195" s="42"/>
      <c r="M195" s="230"/>
      <c r="N195" s="78"/>
      <c r="O195" s="78"/>
      <c r="P195" s="78"/>
      <c r="Q195" s="78"/>
      <c r="R195" s="78"/>
      <c r="S195" s="78"/>
      <c r="T195" s="79"/>
      <c r="AT195" s="16" t="s">
        <v>156</v>
      </c>
      <c r="AU195" s="16" t="s">
        <v>77</v>
      </c>
    </row>
    <row r="196" s="1" customFormat="1">
      <c r="B196" s="37"/>
      <c r="C196" s="38"/>
      <c r="D196" s="228" t="s">
        <v>157</v>
      </c>
      <c r="E196" s="38"/>
      <c r="F196" s="231" t="s">
        <v>1566</v>
      </c>
      <c r="G196" s="38"/>
      <c r="H196" s="38"/>
      <c r="I196" s="143"/>
      <c r="J196" s="38"/>
      <c r="K196" s="38"/>
      <c r="L196" s="42"/>
      <c r="M196" s="230"/>
      <c r="N196" s="78"/>
      <c r="O196" s="78"/>
      <c r="P196" s="78"/>
      <c r="Q196" s="78"/>
      <c r="R196" s="78"/>
      <c r="S196" s="78"/>
      <c r="T196" s="79"/>
      <c r="AT196" s="16" t="s">
        <v>157</v>
      </c>
      <c r="AU196" s="16" t="s">
        <v>77</v>
      </c>
    </row>
    <row r="197" s="12" customFormat="1">
      <c r="B197" s="232"/>
      <c r="C197" s="233"/>
      <c r="D197" s="228" t="s">
        <v>159</v>
      </c>
      <c r="E197" s="234" t="s">
        <v>1</v>
      </c>
      <c r="F197" s="235" t="s">
        <v>438</v>
      </c>
      <c r="G197" s="233"/>
      <c r="H197" s="236">
        <v>40</v>
      </c>
      <c r="I197" s="237"/>
      <c r="J197" s="233"/>
      <c r="K197" s="233"/>
      <c r="L197" s="238"/>
      <c r="M197" s="243"/>
      <c r="N197" s="244"/>
      <c r="O197" s="244"/>
      <c r="P197" s="244"/>
      <c r="Q197" s="244"/>
      <c r="R197" s="244"/>
      <c r="S197" s="244"/>
      <c r="T197" s="245"/>
      <c r="AT197" s="242" t="s">
        <v>159</v>
      </c>
      <c r="AU197" s="242" t="s">
        <v>77</v>
      </c>
      <c r="AV197" s="12" t="s">
        <v>77</v>
      </c>
      <c r="AW197" s="12" t="s">
        <v>32</v>
      </c>
      <c r="AX197" s="12" t="s">
        <v>75</v>
      </c>
      <c r="AY197" s="242" t="s">
        <v>147</v>
      </c>
    </row>
    <row r="198" s="1" customFormat="1" ht="16.5" customHeight="1">
      <c r="B198" s="37"/>
      <c r="C198" s="267" t="s">
        <v>381</v>
      </c>
      <c r="D198" s="267" t="s">
        <v>267</v>
      </c>
      <c r="E198" s="268" t="s">
        <v>1664</v>
      </c>
      <c r="F198" s="269" t="s">
        <v>1665</v>
      </c>
      <c r="G198" s="270" t="s">
        <v>153</v>
      </c>
      <c r="H198" s="271">
        <v>40</v>
      </c>
      <c r="I198" s="272"/>
      <c r="J198" s="273">
        <f>ROUND(I198*H198,2)</f>
        <v>0</v>
      </c>
      <c r="K198" s="269" t="s">
        <v>1</v>
      </c>
      <c r="L198" s="274"/>
      <c r="M198" s="275" t="s">
        <v>1</v>
      </c>
      <c r="N198" s="276" t="s">
        <v>40</v>
      </c>
      <c r="O198" s="78"/>
      <c r="P198" s="225">
        <f>O198*H198</f>
        <v>0</v>
      </c>
      <c r="Q198" s="225">
        <v>0</v>
      </c>
      <c r="R198" s="225">
        <f>Q198*H198</f>
        <v>0</v>
      </c>
      <c r="S198" s="225">
        <v>0</v>
      </c>
      <c r="T198" s="226">
        <f>S198*H198</f>
        <v>0</v>
      </c>
      <c r="AR198" s="16" t="s">
        <v>216</v>
      </c>
      <c r="AT198" s="16" t="s">
        <v>267</v>
      </c>
      <c r="AU198" s="16" t="s">
        <v>77</v>
      </c>
      <c r="AY198" s="16" t="s">
        <v>147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6" t="s">
        <v>75</v>
      </c>
      <c r="BK198" s="227">
        <f>ROUND(I198*H198,2)</f>
        <v>0</v>
      </c>
      <c r="BL198" s="16" t="s">
        <v>181</v>
      </c>
      <c r="BM198" s="16" t="s">
        <v>1666</v>
      </c>
    </row>
    <row r="199" s="1" customFormat="1">
      <c r="B199" s="37"/>
      <c r="C199" s="38"/>
      <c r="D199" s="228" t="s">
        <v>156</v>
      </c>
      <c r="E199" s="38"/>
      <c r="F199" s="229" t="s">
        <v>1665</v>
      </c>
      <c r="G199" s="38"/>
      <c r="H199" s="38"/>
      <c r="I199" s="143"/>
      <c r="J199" s="38"/>
      <c r="K199" s="38"/>
      <c r="L199" s="42"/>
      <c r="M199" s="230"/>
      <c r="N199" s="78"/>
      <c r="O199" s="78"/>
      <c r="P199" s="78"/>
      <c r="Q199" s="78"/>
      <c r="R199" s="78"/>
      <c r="S199" s="78"/>
      <c r="T199" s="79"/>
      <c r="AT199" s="16" t="s">
        <v>156</v>
      </c>
      <c r="AU199" s="16" t="s">
        <v>77</v>
      </c>
    </row>
    <row r="200" s="11" customFormat="1" ht="22.8" customHeight="1">
      <c r="B200" s="200"/>
      <c r="C200" s="201"/>
      <c r="D200" s="202" t="s">
        <v>68</v>
      </c>
      <c r="E200" s="214" t="s">
        <v>1667</v>
      </c>
      <c r="F200" s="214" t="s">
        <v>1668</v>
      </c>
      <c r="G200" s="201"/>
      <c r="H200" s="201"/>
      <c r="I200" s="204"/>
      <c r="J200" s="215">
        <f>BK200</f>
        <v>0</v>
      </c>
      <c r="K200" s="201"/>
      <c r="L200" s="206"/>
      <c r="M200" s="207"/>
      <c r="N200" s="208"/>
      <c r="O200" s="208"/>
      <c r="P200" s="209">
        <f>SUM(P201:P228)</f>
        <v>0</v>
      </c>
      <c r="Q200" s="208"/>
      <c r="R200" s="209">
        <f>SUM(R201:R228)</f>
        <v>0</v>
      </c>
      <c r="S200" s="208"/>
      <c r="T200" s="210">
        <f>SUM(T201:T228)</f>
        <v>0</v>
      </c>
      <c r="AR200" s="211" t="s">
        <v>75</v>
      </c>
      <c r="AT200" s="212" t="s">
        <v>68</v>
      </c>
      <c r="AU200" s="212" t="s">
        <v>75</v>
      </c>
      <c r="AY200" s="211" t="s">
        <v>147</v>
      </c>
      <c r="BK200" s="213">
        <f>SUM(BK201:BK228)</f>
        <v>0</v>
      </c>
    </row>
    <row r="201" s="1" customFormat="1" ht="16.5" customHeight="1">
      <c r="B201" s="37"/>
      <c r="C201" s="216" t="s">
        <v>387</v>
      </c>
      <c r="D201" s="216" t="s">
        <v>150</v>
      </c>
      <c r="E201" s="217" t="s">
        <v>1669</v>
      </c>
      <c r="F201" s="218" t="s">
        <v>1670</v>
      </c>
      <c r="G201" s="219" t="s">
        <v>187</v>
      </c>
      <c r="H201" s="220">
        <v>0.5</v>
      </c>
      <c r="I201" s="221"/>
      <c r="J201" s="222">
        <f>ROUND(I201*H201,2)</f>
        <v>0</v>
      </c>
      <c r="K201" s="218" t="s">
        <v>1</v>
      </c>
      <c r="L201" s="42"/>
      <c r="M201" s="223" t="s">
        <v>1</v>
      </c>
      <c r="N201" s="224" t="s">
        <v>40</v>
      </c>
      <c r="O201" s="78"/>
      <c r="P201" s="225">
        <f>O201*H201</f>
        <v>0</v>
      </c>
      <c r="Q201" s="225">
        <v>0</v>
      </c>
      <c r="R201" s="225">
        <f>Q201*H201</f>
        <v>0</v>
      </c>
      <c r="S201" s="225">
        <v>0</v>
      </c>
      <c r="T201" s="226">
        <f>S201*H201</f>
        <v>0</v>
      </c>
      <c r="AR201" s="16" t="s">
        <v>181</v>
      </c>
      <c r="AT201" s="16" t="s">
        <v>150</v>
      </c>
      <c r="AU201" s="16" t="s">
        <v>77</v>
      </c>
      <c r="AY201" s="16" t="s">
        <v>147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16" t="s">
        <v>75</v>
      </c>
      <c r="BK201" s="227">
        <f>ROUND(I201*H201,2)</f>
        <v>0</v>
      </c>
      <c r="BL201" s="16" t="s">
        <v>181</v>
      </c>
      <c r="BM201" s="16" t="s">
        <v>1671</v>
      </c>
    </row>
    <row r="202" s="1" customFormat="1">
      <c r="B202" s="37"/>
      <c r="C202" s="38"/>
      <c r="D202" s="228" t="s">
        <v>156</v>
      </c>
      <c r="E202" s="38"/>
      <c r="F202" s="229" t="s">
        <v>1670</v>
      </c>
      <c r="G202" s="38"/>
      <c r="H202" s="38"/>
      <c r="I202" s="143"/>
      <c r="J202" s="38"/>
      <c r="K202" s="38"/>
      <c r="L202" s="42"/>
      <c r="M202" s="230"/>
      <c r="N202" s="78"/>
      <c r="O202" s="78"/>
      <c r="P202" s="78"/>
      <c r="Q202" s="78"/>
      <c r="R202" s="78"/>
      <c r="S202" s="78"/>
      <c r="T202" s="79"/>
      <c r="AT202" s="16" t="s">
        <v>156</v>
      </c>
      <c r="AU202" s="16" t="s">
        <v>77</v>
      </c>
    </row>
    <row r="203" s="1" customFormat="1">
      <c r="B203" s="37"/>
      <c r="C203" s="38"/>
      <c r="D203" s="228" t="s">
        <v>157</v>
      </c>
      <c r="E203" s="38"/>
      <c r="F203" s="231" t="s">
        <v>1566</v>
      </c>
      <c r="G203" s="38"/>
      <c r="H203" s="38"/>
      <c r="I203" s="143"/>
      <c r="J203" s="38"/>
      <c r="K203" s="38"/>
      <c r="L203" s="42"/>
      <c r="M203" s="230"/>
      <c r="N203" s="78"/>
      <c r="O203" s="78"/>
      <c r="P203" s="78"/>
      <c r="Q203" s="78"/>
      <c r="R203" s="78"/>
      <c r="S203" s="78"/>
      <c r="T203" s="79"/>
      <c r="AT203" s="16" t="s">
        <v>157</v>
      </c>
      <c r="AU203" s="16" t="s">
        <v>77</v>
      </c>
    </row>
    <row r="204" s="12" customFormat="1">
      <c r="B204" s="232"/>
      <c r="C204" s="233"/>
      <c r="D204" s="228" t="s">
        <v>159</v>
      </c>
      <c r="E204" s="234" t="s">
        <v>1</v>
      </c>
      <c r="F204" s="235" t="s">
        <v>1672</v>
      </c>
      <c r="G204" s="233"/>
      <c r="H204" s="236">
        <v>0.5</v>
      </c>
      <c r="I204" s="237"/>
      <c r="J204" s="233"/>
      <c r="K204" s="233"/>
      <c r="L204" s="238"/>
      <c r="M204" s="243"/>
      <c r="N204" s="244"/>
      <c r="O204" s="244"/>
      <c r="P204" s="244"/>
      <c r="Q204" s="244"/>
      <c r="R204" s="244"/>
      <c r="S204" s="244"/>
      <c r="T204" s="245"/>
      <c r="AT204" s="242" t="s">
        <v>159</v>
      </c>
      <c r="AU204" s="242" t="s">
        <v>77</v>
      </c>
      <c r="AV204" s="12" t="s">
        <v>77</v>
      </c>
      <c r="AW204" s="12" t="s">
        <v>32</v>
      </c>
      <c r="AX204" s="12" t="s">
        <v>75</v>
      </c>
      <c r="AY204" s="242" t="s">
        <v>147</v>
      </c>
    </row>
    <row r="205" s="1" customFormat="1" ht="16.5" customHeight="1">
      <c r="B205" s="37"/>
      <c r="C205" s="267" t="s">
        <v>392</v>
      </c>
      <c r="D205" s="267" t="s">
        <v>267</v>
      </c>
      <c r="E205" s="268" t="s">
        <v>1673</v>
      </c>
      <c r="F205" s="269" t="s">
        <v>1674</v>
      </c>
      <c r="G205" s="270" t="s">
        <v>187</v>
      </c>
      <c r="H205" s="271">
        <v>0.5</v>
      </c>
      <c r="I205" s="272"/>
      <c r="J205" s="273">
        <f>ROUND(I205*H205,2)</f>
        <v>0</v>
      </c>
      <c r="K205" s="269" t="s">
        <v>1</v>
      </c>
      <c r="L205" s="274"/>
      <c r="M205" s="275" t="s">
        <v>1</v>
      </c>
      <c r="N205" s="276" t="s">
        <v>40</v>
      </c>
      <c r="O205" s="78"/>
      <c r="P205" s="225">
        <f>O205*H205</f>
        <v>0</v>
      </c>
      <c r="Q205" s="225">
        <v>0</v>
      </c>
      <c r="R205" s="225">
        <f>Q205*H205</f>
        <v>0</v>
      </c>
      <c r="S205" s="225">
        <v>0</v>
      </c>
      <c r="T205" s="226">
        <f>S205*H205</f>
        <v>0</v>
      </c>
      <c r="AR205" s="16" t="s">
        <v>216</v>
      </c>
      <c r="AT205" s="16" t="s">
        <v>267</v>
      </c>
      <c r="AU205" s="16" t="s">
        <v>77</v>
      </c>
      <c r="AY205" s="16" t="s">
        <v>147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16" t="s">
        <v>75</v>
      </c>
      <c r="BK205" s="227">
        <f>ROUND(I205*H205,2)</f>
        <v>0</v>
      </c>
      <c r="BL205" s="16" t="s">
        <v>181</v>
      </c>
      <c r="BM205" s="16" t="s">
        <v>1675</v>
      </c>
    </row>
    <row r="206" s="1" customFormat="1">
      <c r="B206" s="37"/>
      <c r="C206" s="38"/>
      <c r="D206" s="228" t="s">
        <v>156</v>
      </c>
      <c r="E206" s="38"/>
      <c r="F206" s="229" t="s">
        <v>1674</v>
      </c>
      <c r="G206" s="38"/>
      <c r="H206" s="38"/>
      <c r="I206" s="143"/>
      <c r="J206" s="38"/>
      <c r="K206" s="38"/>
      <c r="L206" s="42"/>
      <c r="M206" s="230"/>
      <c r="N206" s="78"/>
      <c r="O206" s="78"/>
      <c r="P206" s="78"/>
      <c r="Q206" s="78"/>
      <c r="R206" s="78"/>
      <c r="S206" s="78"/>
      <c r="T206" s="79"/>
      <c r="AT206" s="16" t="s">
        <v>156</v>
      </c>
      <c r="AU206" s="16" t="s">
        <v>77</v>
      </c>
    </row>
    <row r="207" s="1" customFormat="1" ht="16.5" customHeight="1">
      <c r="B207" s="37"/>
      <c r="C207" s="216" t="s">
        <v>398</v>
      </c>
      <c r="D207" s="216" t="s">
        <v>150</v>
      </c>
      <c r="E207" s="217" t="s">
        <v>1676</v>
      </c>
      <c r="F207" s="218" t="s">
        <v>1677</v>
      </c>
      <c r="G207" s="219" t="s">
        <v>199</v>
      </c>
      <c r="H207" s="220">
        <v>1</v>
      </c>
      <c r="I207" s="221"/>
      <c r="J207" s="222">
        <f>ROUND(I207*H207,2)</f>
        <v>0</v>
      </c>
      <c r="K207" s="218" t="s">
        <v>1</v>
      </c>
      <c r="L207" s="42"/>
      <c r="M207" s="223" t="s">
        <v>1</v>
      </c>
      <c r="N207" s="224" t="s">
        <v>40</v>
      </c>
      <c r="O207" s="78"/>
      <c r="P207" s="225">
        <f>O207*H207</f>
        <v>0</v>
      </c>
      <c r="Q207" s="225">
        <v>0</v>
      </c>
      <c r="R207" s="225">
        <f>Q207*H207</f>
        <v>0</v>
      </c>
      <c r="S207" s="225">
        <v>0</v>
      </c>
      <c r="T207" s="226">
        <f>S207*H207</f>
        <v>0</v>
      </c>
      <c r="AR207" s="16" t="s">
        <v>181</v>
      </c>
      <c r="AT207" s="16" t="s">
        <v>150</v>
      </c>
      <c r="AU207" s="16" t="s">
        <v>77</v>
      </c>
      <c r="AY207" s="16" t="s">
        <v>147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16" t="s">
        <v>75</v>
      </c>
      <c r="BK207" s="227">
        <f>ROUND(I207*H207,2)</f>
        <v>0</v>
      </c>
      <c r="BL207" s="16" t="s">
        <v>181</v>
      </c>
      <c r="BM207" s="16" t="s">
        <v>1678</v>
      </c>
    </row>
    <row r="208" s="1" customFormat="1">
      <c r="B208" s="37"/>
      <c r="C208" s="38"/>
      <c r="D208" s="228" t="s">
        <v>156</v>
      </c>
      <c r="E208" s="38"/>
      <c r="F208" s="229" t="s">
        <v>1677</v>
      </c>
      <c r="G208" s="38"/>
      <c r="H208" s="38"/>
      <c r="I208" s="143"/>
      <c r="J208" s="38"/>
      <c r="K208" s="38"/>
      <c r="L208" s="42"/>
      <c r="M208" s="230"/>
      <c r="N208" s="78"/>
      <c r="O208" s="78"/>
      <c r="P208" s="78"/>
      <c r="Q208" s="78"/>
      <c r="R208" s="78"/>
      <c r="S208" s="78"/>
      <c r="T208" s="79"/>
      <c r="AT208" s="16" t="s">
        <v>156</v>
      </c>
      <c r="AU208" s="16" t="s">
        <v>77</v>
      </c>
    </row>
    <row r="209" s="1" customFormat="1">
      <c r="B209" s="37"/>
      <c r="C209" s="38"/>
      <c r="D209" s="228" t="s">
        <v>157</v>
      </c>
      <c r="E209" s="38"/>
      <c r="F209" s="231" t="s">
        <v>1566</v>
      </c>
      <c r="G209" s="38"/>
      <c r="H209" s="38"/>
      <c r="I209" s="143"/>
      <c r="J209" s="38"/>
      <c r="K209" s="38"/>
      <c r="L209" s="42"/>
      <c r="M209" s="230"/>
      <c r="N209" s="78"/>
      <c r="O209" s="78"/>
      <c r="P209" s="78"/>
      <c r="Q209" s="78"/>
      <c r="R209" s="78"/>
      <c r="S209" s="78"/>
      <c r="T209" s="79"/>
      <c r="AT209" s="16" t="s">
        <v>157</v>
      </c>
      <c r="AU209" s="16" t="s">
        <v>77</v>
      </c>
    </row>
    <row r="210" s="12" customFormat="1">
      <c r="B210" s="232"/>
      <c r="C210" s="233"/>
      <c r="D210" s="228" t="s">
        <v>159</v>
      </c>
      <c r="E210" s="234" t="s">
        <v>1</v>
      </c>
      <c r="F210" s="235" t="s">
        <v>75</v>
      </c>
      <c r="G210" s="233"/>
      <c r="H210" s="236">
        <v>1</v>
      </c>
      <c r="I210" s="237"/>
      <c r="J210" s="233"/>
      <c r="K210" s="233"/>
      <c r="L210" s="238"/>
      <c r="M210" s="243"/>
      <c r="N210" s="244"/>
      <c r="O210" s="244"/>
      <c r="P210" s="244"/>
      <c r="Q210" s="244"/>
      <c r="R210" s="244"/>
      <c r="S210" s="244"/>
      <c r="T210" s="245"/>
      <c r="AT210" s="242" t="s">
        <v>159</v>
      </c>
      <c r="AU210" s="242" t="s">
        <v>77</v>
      </c>
      <c r="AV210" s="12" t="s">
        <v>77</v>
      </c>
      <c r="AW210" s="12" t="s">
        <v>32</v>
      </c>
      <c r="AX210" s="12" t="s">
        <v>75</v>
      </c>
      <c r="AY210" s="242" t="s">
        <v>147</v>
      </c>
    </row>
    <row r="211" s="1" customFormat="1" ht="16.5" customHeight="1">
      <c r="B211" s="37"/>
      <c r="C211" s="267" t="s">
        <v>406</v>
      </c>
      <c r="D211" s="267" t="s">
        <v>267</v>
      </c>
      <c r="E211" s="268" t="s">
        <v>1679</v>
      </c>
      <c r="F211" s="269" t="s">
        <v>1680</v>
      </c>
      <c r="G211" s="270" t="s">
        <v>199</v>
      </c>
      <c r="H211" s="271">
        <v>1</v>
      </c>
      <c r="I211" s="272"/>
      <c r="J211" s="273">
        <f>ROUND(I211*H211,2)</f>
        <v>0</v>
      </c>
      <c r="K211" s="269" t="s">
        <v>1</v>
      </c>
      <c r="L211" s="274"/>
      <c r="M211" s="275" t="s">
        <v>1</v>
      </c>
      <c r="N211" s="276" t="s">
        <v>40</v>
      </c>
      <c r="O211" s="78"/>
      <c r="P211" s="225">
        <f>O211*H211</f>
        <v>0</v>
      </c>
      <c r="Q211" s="225">
        <v>0</v>
      </c>
      <c r="R211" s="225">
        <f>Q211*H211</f>
        <v>0</v>
      </c>
      <c r="S211" s="225">
        <v>0</v>
      </c>
      <c r="T211" s="226">
        <f>S211*H211</f>
        <v>0</v>
      </c>
      <c r="AR211" s="16" t="s">
        <v>216</v>
      </c>
      <c r="AT211" s="16" t="s">
        <v>267</v>
      </c>
      <c r="AU211" s="16" t="s">
        <v>77</v>
      </c>
      <c r="AY211" s="16" t="s">
        <v>147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16" t="s">
        <v>75</v>
      </c>
      <c r="BK211" s="227">
        <f>ROUND(I211*H211,2)</f>
        <v>0</v>
      </c>
      <c r="BL211" s="16" t="s">
        <v>181</v>
      </c>
      <c r="BM211" s="16" t="s">
        <v>1681</v>
      </c>
    </row>
    <row r="212" s="1" customFormat="1">
      <c r="B212" s="37"/>
      <c r="C212" s="38"/>
      <c r="D212" s="228" t="s">
        <v>156</v>
      </c>
      <c r="E212" s="38"/>
      <c r="F212" s="229" t="s">
        <v>1680</v>
      </c>
      <c r="G212" s="38"/>
      <c r="H212" s="38"/>
      <c r="I212" s="143"/>
      <c r="J212" s="38"/>
      <c r="K212" s="38"/>
      <c r="L212" s="42"/>
      <c r="M212" s="230"/>
      <c r="N212" s="78"/>
      <c r="O212" s="78"/>
      <c r="P212" s="78"/>
      <c r="Q212" s="78"/>
      <c r="R212" s="78"/>
      <c r="S212" s="78"/>
      <c r="T212" s="79"/>
      <c r="AT212" s="16" t="s">
        <v>156</v>
      </c>
      <c r="AU212" s="16" t="s">
        <v>77</v>
      </c>
    </row>
    <row r="213" s="1" customFormat="1" ht="16.5" customHeight="1">
      <c r="B213" s="37"/>
      <c r="C213" s="216" t="s">
        <v>410</v>
      </c>
      <c r="D213" s="216" t="s">
        <v>150</v>
      </c>
      <c r="E213" s="217" t="s">
        <v>1682</v>
      </c>
      <c r="F213" s="218" t="s">
        <v>1683</v>
      </c>
      <c r="G213" s="219" t="s">
        <v>199</v>
      </c>
      <c r="H213" s="220">
        <v>1</v>
      </c>
      <c r="I213" s="221"/>
      <c r="J213" s="222">
        <f>ROUND(I213*H213,2)</f>
        <v>0</v>
      </c>
      <c r="K213" s="218" t="s">
        <v>1</v>
      </c>
      <c r="L213" s="42"/>
      <c r="M213" s="223" t="s">
        <v>1</v>
      </c>
      <c r="N213" s="224" t="s">
        <v>40</v>
      </c>
      <c r="O213" s="78"/>
      <c r="P213" s="225">
        <f>O213*H213</f>
        <v>0</v>
      </c>
      <c r="Q213" s="225">
        <v>0</v>
      </c>
      <c r="R213" s="225">
        <f>Q213*H213</f>
        <v>0</v>
      </c>
      <c r="S213" s="225">
        <v>0</v>
      </c>
      <c r="T213" s="226">
        <f>S213*H213</f>
        <v>0</v>
      </c>
      <c r="AR213" s="16" t="s">
        <v>181</v>
      </c>
      <c r="AT213" s="16" t="s">
        <v>150</v>
      </c>
      <c r="AU213" s="16" t="s">
        <v>77</v>
      </c>
      <c r="AY213" s="16" t="s">
        <v>147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6" t="s">
        <v>75</v>
      </c>
      <c r="BK213" s="227">
        <f>ROUND(I213*H213,2)</f>
        <v>0</v>
      </c>
      <c r="BL213" s="16" t="s">
        <v>181</v>
      </c>
      <c r="BM213" s="16" t="s">
        <v>1684</v>
      </c>
    </row>
    <row r="214" s="1" customFormat="1">
      <c r="B214" s="37"/>
      <c r="C214" s="38"/>
      <c r="D214" s="228" t="s">
        <v>156</v>
      </c>
      <c r="E214" s="38"/>
      <c r="F214" s="229" t="s">
        <v>1683</v>
      </c>
      <c r="G214" s="38"/>
      <c r="H214" s="38"/>
      <c r="I214" s="143"/>
      <c r="J214" s="38"/>
      <c r="K214" s="38"/>
      <c r="L214" s="42"/>
      <c r="M214" s="230"/>
      <c r="N214" s="78"/>
      <c r="O214" s="78"/>
      <c r="P214" s="78"/>
      <c r="Q214" s="78"/>
      <c r="R214" s="78"/>
      <c r="S214" s="78"/>
      <c r="T214" s="79"/>
      <c r="AT214" s="16" t="s">
        <v>156</v>
      </c>
      <c r="AU214" s="16" t="s">
        <v>77</v>
      </c>
    </row>
    <row r="215" s="1" customFormat="1">
      <c r="B215" s="37"/>
      <c r="C215" s="38"/>
      <c r="D215" s="228" t="s">
        <v>157</v>
      </c>
      <c r="E215" s="38"/>
      <c r="F215" s="231" t="s">
        <v>1566</v>
      </c>
      <c r="G215" s="38"/>
      <c r="H215" s="38"/>
      <c r="I215" s="143"/>
      <c r="J215" s="38"/>
      <c r="K215" s="38"/>
      <c r="L215" s="42"/>
      <c r="M215" s="230"/>
      <c r="N215" s="78"/>
      <c r="O215" s="78"/>
      <c r="P215" s="78"/>
      <c r="Q215" s="78"/>
      <c r="R215" s="78"/>
      <c r="S215" s="78"/>
      <c r="T215" s="79"/>
      <c r="AT215" s="16" t="s">
        <v>157</v>
      </c>
      <c r="AU215" s="16" t="s">
        <v>77</v>
      </c>
    </row>
    <row r="216" s="12" customFormat="1">
      <c r="B216" s="232"/>
      <c r="C216" s="233"/>
      <c r="D216" s="228" t="s">
        <v>159</v>
      </c>
      <c r="E216" s="234" t="s">
        <v>1</v>
      </c>
      <c r="F216" s="235" t="s">
        <v>75</v>
      </c>
      <c r="G216" s="233"/>
      <c r="H216" s="236">
        <v>1</v>
      </c>
      <c r="I216" s="237"/>
      <c r="J216" s="233"/>
      <c r="K216" s="233"/>
      <c r="L216" s="238"/>
      <c r="M216" s="243"/>
      <c r="N216" s="244"/>
      <c r="O216" s="244"/>
      <c r="P216" s="244"/>
      <c r="Q216" s="244"/>
      <c r="R216" s="244"/>
      <c r="S216" s="244"/>
      <c r="T216" s="245"/>
      <c r="AT216" s="242" t="s">
        <v>159</v>
      </c>
      <c r="AU216" s="242" t="s">
        <v>77</v>
      </c>
      <c r="AV216" s="12" t="s">
        <v>77</v>
      </c>
      <c r="AW216" s="12" t="s">
        <v>32</v>
      </c>
      <c r="AX216" s="12" t="s">
        <v>75</v>
      </c>
      <c r="AY216" s="242" t="s">
        <v>147</v>
      </c>
    </row>
    <row r="217" s="1" customFormat="1" ht="16.5" customHeight="1">
      <c r="B217" s="37"/>
      <c r="C217" s="267" t="s">
        <v>417</v>
      </c>
      <c r="D217" s="267" t="s">
        <v>267</v>
      </c>
      <c r="E217" s="268" t="s">
        <v>1685</v>
      </c>
      <c r="F217" s="269" t="s">
        <v>1686</v>
      </c>
      <c r="G217" s="270" t="s">
        <v>199</v>
      </c>
      <c r="H217" s="271">
        <v>1</v>
      </c>
      <c r="I217" s="272"/>
      <c r="J217" s="273">
        <f>ROUND(I217*H217,2)</f>
        <v>0</v>
      </c>
      <c r="K217" s="269" t="s">
        <v>1</v>
      </c>
      <c r="L217" s="274"/>
      <c r="M217" s="275" t="s">
        <v>1</v>
      </c>
      <c r="N217" s="276" t="s">
        <v>40</v>
      </c>
      <c r="O217" s="78"/>
      <c r="P217" s="225">
        <f>O217*H217</f>
        <v>0</v>
      </c>
      <c r="Q217" s="225">
        <v>0</v>
      </c>
      <c r="R217" s="225">
        <f>Q217*H217</f>
        <v>0</v>
      </c>
      <c r="S217" s="225">
        <v>0</v>
      </c>
      <c r="T217" s="226">
        <f>S217*H217</f>
        <v>0</v>
      </c>
      <c r="AR217" s="16" t="s">
        <v>216</v>
      </c>
      <c r="AT217" s="16" t="s">
        <v>267</v>
      </c>
      <c r="AU217" s="16" t="s">
        <v>77</v>
      </c>
      <c r="AY217" s="16" t="s">
        <v>147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16" t="s">
        <v>75</v>
      </c>
      <c r="BK217" s="227">
        <f>ROUND(I217*H217,2)</f>
        <v>0</v>
      </c>
      <c r="BL217" s="16" t="s">
        <v>181</v>
      </c>
      <c r="BM217" s="16" t="s">
        <v>1687</v>
      </c>
    </row>
    <row r="218" s="1" customFormat="1">
      <c r="B218" s="37"/>
      <c r="C218" s="38"/>
      <c r="D218" s="228" t="s">
        <v>156</v>
      </c>
      <c r="E218" s="38"/>
      <c r="F218" s="229" t="s">
        <v>1686</v>
      </c>
      <c r="G218" s="38"/>
      <c r="H218" s="38"/>
      <c r="I218" s="143"/>
      <c r="J218" s="38"/>
      <c r="K218" s="38"/>
      <c r="L218" s="42"/>
      <c r="M218" s="230"/>
      <c r="N218" s="78"/>
      <c r="O218" s="78"/>
      <c r="P218" s="78"/>
      <c r="Q218" s="78"/>
      <c r="R218" s="78"/>
      <c r="S218" s="78"/>
      <c r="T218" s="79"/>
      <c r="AT218" s="16" t="s">
        <v>156</v>
      </c>
      <c r="AU218" s="16" t="s">
        <v>77</v>
      </c>
    </row>
    <row r="219" s="1" customFormat="1" ht="16.5" customHeight="1">
      <c r="B219" s="37"/>
      <c r="C219" s="216" t="s">
        <v>424</v>
      </c>
      <c r="D219" s="216" t="s">
        <v>150</v>
      </c>
      <c r="E219" s="217" t="s">
        <v>1688</v>
      </c>
      <c r="F219" s="218" t="s">
        <v>1689</v>
      </c>
      <c r="G219" s="219" t="s">
        <v>199</v>
      </c>
      <c r="H219" s="220">
        <v>1</v>
      </c>
      <c r="I219" s="221"/>
      <c r="J219" s="222">
        <f>ROUND(I219*H219,2)</f>
        <v>0</v>
      </c>
      <c r="K219" s="218" t="s">
        <v>1</v>
      </c>
      <c r="L219" s="42"/>
      <c r="M219" s="223" t="s">
        <v>1</v>
      </c>
      <c r="N219" s="224" t="s">
        <v>40</v>
      </c>
      <c r="O219" s="78"/>
      <c r="P219" s="225">
        <f>O219*H219</f>
        <v>0</v>
      </c>
      <c r="Q219" s="225">
        <v>0</v>
      </c>
      <c r="R219" s="225">
        <f>Q219*H219</f>
        <v>0</v>
      </c>
      <c r="S219" s="225">
        <v>0</v>
      </c>
      <c r="T219" s="226">
        <f>S219*H219</f>
        <v>0</v>
      </c>
      <c r="AR219" s="16" t="s">
        <v>181</v>
      </c>
      <c r="AT219" s="16" t="s">
        <v>150</v>
      </c>
      <c r="AU219" s="16" t="s">
        <v>77</v>
      </c>
      <c r="AY219" s="16" t="s">
        <v>147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16" t="s">
        <v>75</v>
      </c>
      <c r="BK219" s="227">
        <f>ROUND(I219*H219,2)</f>
        <v>0</v>
      </c>
      <c r="BL219" s="16" t="s">
        <v>181</v>
      </c>
      <c r="BM219" s="16" t="s">
        <v>1690</v>
      </c>
    </row>
    <row r="220" s="1" customFormat="1">
      <c r="B220" s="37"/>
      <c r="C220" s="38"/>
      <c r="D220" s="228" t="s">
        <v>156</v>
      </c>
      <c r="E220" s="38"/>
      <c r="F220" s="229" t="s">
        <v>1689</v>
      </c>
      <c r="G220" s="38"/>
      <c r="H220" s="38"/>
      <c r="I220" s="143"/>
      <c r="J220" s="38"/>
      <c r="K220" s="38"/>
      <c r="L220" s="42"/>
      <c r="M220" s="230"/>
      <c r="N220" s="78"/>
      <c r="O220" s="78"/>
      <c r="P220" s="78"/>
      <c r="Q220" s="78"/>
      <c r="R220" s="78"/>
      <c r="S220" s="78"/>
      <c r="T220" s="79"/>
      <c r="AT220" s="16" t="s">
        <v>156</v>
      </c>
      <c r="AU220" s="16" t="s">
        <v>77</v>
      </c>
    </row>
    <row r="221" s="1" customFormat="1">
      <c r="B221" s="37"/>
      <c r="C221" s="38"/>
      <c r="D221" s="228" t="s">
        <v>157</v>
      </c>
      <c r="E221" s="38"/>
      <c r="F221" s="231" t="s">
        <v>1566</v>
      </c>
      <c r="G221" s="38"/>
      <c r="H221" s="38"/>
      <c r="I221" s="143"/>
      <c r="J221" s="38"/>
      <c r="K221" s="38"/>
      <c r="L221" s="42"/>
      <c r="M221" s="230"/>
      <c r="N221" s="78"/>
      <c r="O221" s="78"/>
      <c r="P221" s="78"/>
      <c r="Q221" s="78"/>
      <c r="R221" s="78"/>
      <c r="S221" s="78"/>
      <c r="T221" s="79"/>
      <c r="AT221" s="16" t="s">
        <v>157</v>
      </c>
      <c r="AU221" s="16" t="s">
        <v>77</v>
      </c>
    </row>
    <row r="222" s="12" customFormat="1">
      <c r="B222" s="232"/>
      <c r="C222" s="233"/>
      <c r="D222" s="228" t="s">
        <v>159</v>
      </c>
      <c r="E222" s="234" t="s">
        <v>1</v>
      </c>
      <c r="F222" s="235" t="s">
        <v>75</v>
      </c>
      <c r="G222" s="233"/>
      <c r="H222" s="236">
        <v>1</v>
      </c>
      <c r="I222" s="237"/>
      <c r="J222" s="233"/>
      <c r="K222" s="233"/>
      <c r="L222" s="238"/>
      <c r="M222" s="243"/>
      <c r="N222" s="244"/>
      <c r="O222" s="244"/>
      <c r="P222" s="244"/>
      <c r="Q222" s="244"/>
      <c r="R222" s="244"/>
      <c r="S222" s="244"/>
      <c r="T222" s="245"/>
      <c r="AT222" s="242" t="s">
        <v>159</v>
      </c>
      <c r="AU222" s="242" t="s">
        <v>77</v>
      </c>
      <c r="AV222" s="12" t="s">
        <v>77</v>
      </c>
      <c r="AW222" s="12" t="s">
        <v>32</v>
      </c>
      <c r="AX222" s="12" t="s">
        <v>75</v>
      </c>
      <c r="AY222" s="242" t="s">
        <v>147</v>
      </c>
    </row>
    <row r="223" s="1" customFormat="1" ht="16.5" customHeight="1">
      <c r="B223" s="37"/>
      <c r="C223" s="267" t="s">
        <v>431</v>
      </c>
      <c r="D223" s="267" t="s">
        <v>267</v>
      </c>
      <c r="E223" s="268" t="s">
        <v>1691</v>
      </c>
      <c r="F223" s="269" t="s">
        <v>1692</v>
      </c>
      <c r="G223" s="270" t="s">
        <v>199</v>
      </c>
      <c r="H223" s="271">
        <v>1</v>
      </c>
      <c r="I223" s="272"/>
      <c r="J223" s="273">
        <f>ROUND(I223*H223,2)</f>
        <v>0</v>
      </c>
      <c r="K223" s="269" t="s">
        <v>1</v>
      </c>
      <c r="L223" s="274"/>
      <c r="M223" s="275" t="s">
        <v>1</v>
      </c>
      <c r="N223" s="276" t="s">
        <v>40</v>
      </c>
      <c r="O223" s="78"/>
      <c r="P223" s="225">
        <f>O223*H223</f>
        <v>0</v>
      </c>
      <c r="Q223" s="225">
        <v>0</v>
      </c>
      <c r="R223" s="225">
        <f>Q223*H223</f>
        <v>0</v>
      </c>
      <c r="S223" s="225">
        <v>0</v>
      </c>
      <c r="T223" s="226">
        <f>S223*H223</f>
        <v>0</v>
      </c>
      <c r="AR223" s="16" t="s">
        <v>216</v>
      </c>
      <c r="AT223" s="16" t="s">
        <v>267</v>
      </c>
      <c r="AU223" s="16" t="s">
        <v>77</v>
      </c>
      <c r="AY223" s="16" t="s">
        <v>147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16" t="s">
        <v>75</v>
      </c>
      <c r="BK223" s="227">
        <f>ROUND(I223*H223,2)</f>
        <v>0</v>
      </c>
      <c r="BL223" s="16" t="s">
        <v>181</v>
      </c>
      <c r="BM223" s="16" t="s">
        <v>1693</v>
      </c>
    </row>
    <row r="224" s="1" customFormat="1">
      <c r="B224" s="37"/>
      <c r="C224" s="38"/>
      <c r="D224" s="228" t="s">
        <v>156</v>
      </c>
      <c r="E224" s="38"/>
      <c r="F224" s="229" t="s">
        <v>1694</v>
      </c>
      <c r="G224" s="38"/>
      <c r="H224" s="38"/>
      <c r="I224" s="143"/>
      <c r="J224" s="38"/>
      <c r="K224" s="38"/>
      <c r="L224" s="42"/>
      <c r="M224" s="230"/>
      <c r="N224" s="78"/>
      <c r="O224" s="78"/>
      <c r="P224" s="78"/>
      <c r="Q224" s="78"/>
      <c r="R224" s="78"/>
      <c r="S224" s="78"/>
      <c r="T224" s="79"/>
      <c r="AT224" s="16" t="s">
        <v>156</v>
      </c>
      <c r="AU224" s="16" t="s">
        <v>77</v>
      </c>
    </row>
    <row r="225" s="1" customFormat="1" ht="16.5" customHeight="1">
      <c r="B225" s="37"/>
      <c r="C225" s="216" t="s">
        <v>438</v>
      </c>
      <c r="D225" s="216" t="s">
        <v>150</v>
      </c>
      <c r="E225" s="217" t="s">
        <v>1695</v>
      </c>
      <c r="F225" s="218" t="s">
        <v>1624</v>
      </c>
      <c r="G225" s="219" t="s">
        <v>1625</v>
      </c>
      <c r="H225" s="220">
        <v>1</v>
      </c>
      <c r="I225" s="221"/>
      <c r="J225" s="222">
        <f>ROUND(I225*H225,2)</f>
        <v>0</v>
      </c>
      <c r="K225" s="218" t="s">
        <v>1</v>
      </c>
      <c r="L225" s="42"/>
      <c r="M225" s="223" t="s">
        <v>1</v>
      </c>
      <c r="N225" s="224" t="s">
        <v>40</v>
      </c>
      <c r="O225" s="78"/>
      <c r="P225" s="225">
        <f>O225*H225</f>
        <v>0</v>
      </c>
      <c r="Q225" s="225">
        <v>0</v>
      </c>
      <c r="R225" s="225">
        <f>Q225*H225</f>
        <v>0</v>
      </c>
      <c r="S225" s="225">
        <v>0</v>
      </c>
      <c r="T225" s="226">
        <f>S225*H225</f>
        <v>0</v>
      </c>
      <c r="AR225" s="16" t="s">
        <v>181</v>
      </c>
      <c r="AT225" s="16" t="s">
        <v>150</v>
      </c>
      <c r="AU225" s="16" t="s">
        <v>77</v>
      </c>
      <c r="AY225" s="16" t="s">
        <v>147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16" t="s">
        <v>75</v>
      </c>
      <c r="BK225" s="227">
        <f>ROUND(I225*H225,2)</f>
        <v>0</v>
      </c>
      <c r="BL225" s="16" t="s">
        <v>181</v>
      </c>
      <c r="BM225" s="16" t="s">
        <v>1696</v>
      </c>
    </row>
    <row r="226" s="1" customFormat="1">
      <c r="B226" s="37"/>
      <c r="C226" s="38"/>
      <c r="D226" s="228" t="s">
        <v>156</v>
      </c>
      <c r="E226" s="38"/>
      <c r="F226" s="229" t="s">
        <v>1624</v>
      </c>
      <c r="G226" s="38"/>
      <c r="H226" s="38"/>
      <c r="I226" s="143"/>
      <c r="J226" s="38"/>
      <c r="K226" s="38"/>
      <c r="L226" s="42"/>
      <c r="M226" s="230"/>
      <c r="N226" s="78"/>
      <c r="O226" s="78"/>
      <c r="P226" s="78"/>
      <c r="Q226" s="78"/>
      <c r="R226" s="78"/>
      <c r="S226" s="78"/>
      <c r="T226" s="79"/>
      <c r="AT226" s="16" t="s">
        <v>156</v>
      </c>
      <c r="AU226" s="16" t="s">
        <v>77</v>
      </c>
    </row>
    <row r="227" s="1" customFormat="1">
      <c r="B227" s="37"/>
      <c r="C227" s="38"/>
      <c r="D227" s="228" t="s">
        <v>157</v>
      </c>
      <c r="E227" s="38"/>
      <c r="F227" s="231" t="s">
        <v>1566</v>
      </c>
      <c r="G227" s="38"/>
      <c r="H227" s="38"/>
      <c r="I227" s="143"/>
      <c r="J227" s="38"/>
      <c r="K227" s="38"/>
      <c r="L227" s="42"/>
      <c r="M227" s="230"/>
      <c r="N227" s="78"/>
      <c r="O227" s="78"/>
      <c r="P227" s="78"/>
      <c r="Q227" s="78"/>
      <c r="R227" s="78"/>
      <c r="S227" s="78"/>
      <c r="T227" s="79"/>
      <c r="AT227" s="16" t="s">
        <v>157</v>
      </c>
      <c r="AU227" s="16" t="s">
        <v>77</v>
      </c>
    </row>
    <row r="228" s="12" customFormat="1">
      <c r="B228" s="232"/>
      <c r="C228" s="233"/>
      <c r="D228" s="228" t="s">
        <v>159</v>
      </c>
      <c r="E228" s="234" t="s">
        <v>1</v>
      </c>
      <c r="F228" s="235" t="s">
        <v>75</v>
      </c>
      <c r="G228" s="233"/>
      <c r="H228" s="236">
        <v>1</v>
      </c>
      <c r="I228" s="237"/>
      <c r="J228" s="233"/>
      <c r="K228" s="233"/>
      <c r="L228" s="238"/>
      <c r="M228" s="243"/>
      <c r="N228" s="244"/>
      <c r="O228" s="244"/>
      <c r="P228" s="244"/>
      <c r="Q228" s="244"/>
      <c r="R228" s="244"/>
      <c r="S228" s="244"/>
      <c r="T228" s="245"/>
      <c r="AT228" s="242" t="s">
        <v>159</v>
      </c>
      <c r="AU228" s="242" t="s">
        <v>77</v>
      </c>
      <c r="AV228" s="12" t="s">
        <v>77</v>
      </c>
      <c r="AW228" s="12" t="s">
        <v>32</v>
      </c>
      <c r="AX228" s="12" t="s">
        <v>75</v>
      </c>
      <c r="AY228" s="242" t="s">
        <v>147</v>
      </c>
    </row>
    <row r="229" s="11" customFormat="1" ht="22.8" customHeight="1">
      <c r="B229" s="200"/>
      <c r="C229" s="201"/>
      <c r="D229" s="202" t="s">
        <v>68</v>
      </c>
      <c r="E229" s="214" t="s">
        <v>1697</v>
      </c>
      <c r="F229" s="214" t="s">
        <v>1698</v>
      </c>
      <c r="G229" s="201"/>
      <c r="H229" s="201"/>
      <c r="I229" s="204"/>
      <c r="J229" s="215">
        <f>BK229</f>
        <v>0</v>
      </c>
      <c r="K229" s="201"/>
      <c r="L229" s="206"/>
      <c r="M229" s="207"/>
      <c r="N229" s="208"/>
      <c r="O229" s="208"/>
      <c r="P229" s="209">
        <f>SUM(P230:P232)</f>
        <v>0</v>
      </c>
      <c r="Q229" s="208"/>
      <c r="R229" s="209">
        <f>SUM(R230:R232)</f>
        <v>0</v>
      </c>
      <c r="S229" s="208"/>
      <c r="T229" s="210">
        <f>SUM(T230:T232)</f>
        <v>0</v>
      </c>
      <c r="AR229" s="211" t="s">
        <v>181</v>
      </c>
      <c r="AT229" s="212" t="s">
        <v>68</v>
      </c>
      <c r="AU229" s="212" t="s">
        <v>75</v>
      </c>
      <c r="AY229" s="211" t="s">
        <v>147</v>
      </c>
      <c r="BK229" s="213">
        <f>SUM(BK230:BK232)</f>
        <v>0</v>
      </c>
    </row>
    <row r="230" s="1" customFormat="1" ht="16.5" customHeight="1">
      <c r="B230" s="37"/>
      <c r="C230" s="216" t="s">
        <v>445</v>
      </c>
      <c r="D230" s="216" t="s">
        <v>150</v>
      </c>
      <c r="E230" s="217" t="s">
        <v>1699</v>
      </c>
      <c r="F230" s="218" t="s">
        <v>1700</v>
      </c>
      <c r="G230" s="219" t="s">
        <v>1563</v>
      </c>
      <c r="H230" s="220">
        <v>1</v>
      </c>
      <c r="I230" s="221"/>
      <c r="J230" s="222">
        <f>ROUND(I230*H230,2)</f>
        <v>0</v>
      </c>
      <c r="K230" s="218" t="s">
        <v>1</v>
      </c>
      <c r="L230" s="42"/>
      <c r="M230" s="223" t="s">
        <v>1</v>
      </c>
      <c r="N230" s="224" t="s">
        <v>40</v>
      </c>
      <c r="O230" s="78"/>
      <c r="P230" s="225">
        <f>O230*H230</f>
        <v>0</v>
      </c>
      <c r="Q230" s="225">
        <v>0</v>
      </c>
      <c r="R230" s="225">
        <f>Q230*H230</f>
        <v>0</v>
      </c>
      <c r="S230" s="225">
        <v>0</v>
      </c>
      <c r="T230" s="226">
        <f>S230*H230</f>
        <v>0</v>
      </c>
      <c r="AR230" s="16" t="s">
        <v>181</v>
      </c>
      <c r="AT230" s="16" t="s">
        <v>150</v>
      </c>
      <c r="AU230" s="16" t="s">
        <v>77</v>
      </c>
      <c r="AY230" s="16" t="s">
        <v>147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16" t="s">
        <v>75</v>
      </c>
      <c r="BK230" s="227">
        <f>ROUND(I230*H230,2)</f>
        <v>0</v>
      </c>
      <c r="BL230" s="16" t="s">
        <v>181</v>
      </c>
      <c r="BM230" s="16" t="s">
        <v>1701</v>
      </c>
    </row>
    <row r="231" s="1" customFormat="1">
      <c r="B231" s="37"/>
      <c r="C231" s="38"/>
      <c r="D231" s="228" t="s">
        <v>156</v>
      </c>
      <c r="E231" s="38"/>
      <c r="F231" s="229" t="s">
        <v>1700</v>
      </c>
      <c r="G231" s="38"/>
      <c r="H231" s="38"/>
      <c r="I231" s="143"/>
      <c r="J231" s="38"/>
      <c r="K231" s="38"/>
      <c r="L231" s="42"/>
      <c r="M231" s="230"/>
      <c r="N231" s="78"/>
      <c r="O231" s="78"/>
      <c r="P231" s="78"/>
      <c r="Q231" s="78"/>
      <c r="R231" s="78"/>
      <c r="S231" s="78"/>
      <c r="T231" s="79"/>
      <c r="AT231" s="16" t="s">
        <v>156</v>
      </c>
      <c r="AU231" s="16" t="s">
        <v>77</v>
      </c>
    </row>
    <row r="232" s="12" customFormat="1">
      <c r="B232" s="232"/>
      <c r="C232" s="233"/>
      <c r="D232" s="228" t="s">
        <v>159</v>
      </c>
      <c r="E232" s="234" t="s">
        <v>1</v>
      </c>
      <c r="F232" s="235" t="s">
        <v>75</v>
      </c>
      <c r="G232" s="233"/>
      <c r="H232" s="236">
        <v>1</v>
      </c>
      <c r="I232" s="237"/>
      <c r="J232" s="233"/>
      <c r="K232" s="233"/>
      <c r="L232" s="238"/>
      <c r="M232" s="239"/>
      <c r="N232" s="240"/>
      <c r="O232" s="240"/>
      <c r="P232" s="240"/>
      <c r="Q232" s="240"/>
      <c r="R232" s="240"/>
      <c r="S232" s="240"/>
      <c r="T232" s="241"/>
      <c r="AT232" s="242" t="s">
        <v>159</v>
      </c>
      <c r="AU232" s="242" t="s">
        <v>77</v>
      </c>
      <c r="AV232" s="12" t="s">
        <v>77</v>
      </c>
      <c r="AW232" s="12" t="s">
        <v>32</v>
      </c>
      <c r="AX232" s="12" t="s">
        <v>75</v>
      </c>
      <c r="AY232" s="242" t="s">
        <v>147</v>
      </c>
    </row>
    <row r="233" s="1" customFormat="1" ht="6.96" customHeight="1">
      <c r="B233" s="56"/>
      <c r="C233" s="57"/>
      <c r="D233" s="57"/>
      <c r="E233" s="57"/>
      <c r="F233" s="57"/>
      <c r="G233" s="57"/>
      <c r="H233" s="57"/>
      <c r="I233" s="167"/>
      <c r="J233" s="57"/>
      <c r="K233" s="57"/>
      <c r="L233" s="42"/>
    </row>
  </sheetData>
  <sheetProtection sheet="1" autoFilter="0" formatColumns="0" formatRows="0" objects="1" scenarios="1" spinCount="100000" saltValue="6oqc4k6kf5HyN4uryCNY/Ao4c6eCe8ngry4CJ1sLAX8aZEMOxZ18T7G+PKgC9FNibX2YFmBmjeSyFxpLHQRrwQ==" hashValue="eYID+GZyTThjn3qlvzmsT6esx7GUwsu5cb7surnB7/hR9QdWCXGHe87YvCVo40JyBUTCE6Odh8FhdEyOcqkORQ==" algorithmName="SHA-512" password="CE88"/>
  <autoFilter ref="C90:K23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116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19"/>
      <c r="AT3" s="16" t="s">
        <v>77</v>
      </c>
    </row>
    <row r="4" ht="24.96" customHeight="1">
      <c r="B4" s="19"/>
      <c r="D4" s="140" t="s">
        <v>120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1" t="s">
        <v>16</v>
      </c>
      <c r="L6" s="19"/>
    </row>
    <row r="7" ht="16.5" customHeight="1">
      <c r="B7" s="19"/>
      <c r="E7" s="142" t="str">
        <f>'Rekapitulace stavby'!K6</f>
        <v>ČOV Lipník nad Bečvou - povodňová čerpací stanice</v>
      </c>
      <c r="F7" s="141"/>
      <c r="G7" s="141"/>
      <c r="H7" s="141"/>
      <c r="L7" s="19"/>
    </row>
    <row r="8" ht="12" customHeight="1">
      <c r="B8" s="19"/>
      <c r="D8" s="141" t="s">
        <v>121</v>
      </c>
      <c r="L8" s="19"/>
    </row>
    <row r="9" s="1" customFormat="1" ht="16.5" customHeight="1">
      <c r="B9" s="42"/>
      <c r="E9" s="142" t="s">
        <v>122</v>
      </c>
      <c r="F9" s="1"/>
      <c r="G9" s="1"/>
      <c r="H9" s="1"/>
      <c r="I9" s="143"/>
      <c r="L9" s="42"/>
    </row>
    <row r="10" s="1" customFormat="1" ht="12" customHeight="1">
      <c r="B10" s="42"/>
      <c r="D10" s="141" t="s">
        <v>123</v>
      </c>
      <c r="I10" s="143"/>
      <c r="L10" s="42"/>
    </row>
    <row r="11" s="1" customFormat="1" ht="36.96" customHeight="1">
      <c r="B11" s="42"/>
      <c r="E11" s="144" t="s">
        <v>1702</v>
      </c>
      <c r="F11" s="1"/>
      <c r="G11" s="1"/>
      <c r="H11" s="1"/>
      <c r="I11" s="143"/>
      <c r="L11" s="42"/>
    </row>
    <row r="12" s="1" customFormat="1">
      <c r="B12" s="42"/>
      <c r="I12" s="143"/>
      <c r="L12" s="42"/>
    </row>
    <row r="13" s="1" customFormat="1" ht="12" customHeight="1">
      <c r="B13" s="42"/>
      <c r="D13" s="141" t="s">
        <v>18</v>
      </c>
      <c r="F13" s="16" t="s">
        <v>1</v>
      </c>
      <c r="I13" s="145" t="s">
        <v>19</v>
      </c>
      <c r="J13" s="16" t="s">
        <v>1</v>
      </c>
      <c r="L13" s="42"/>
    </row>
    <row r="14" s="1" customFormat="1" ht="12" customHeight="1">
      <c r="B14" s="42"/>
      <c r="D14" s="141" t="s">
        <v>20</v>
      </c>
      <c r="F14" s="16" t="s">
        <v>21</v>
      </c>
      <c r="I14" s="145" t="s">
        <v>22</v>
      </c>
      <c r="J14" s="146" t="str">
        <f>'Rekapitulace stavby'!AN8</f>
        <v>29. 5. 2019</v>
      </c>
      <c r="L14" s="42"/>
    </row>
    <row r="15" s="1" customFormat="1" ht="10.8" customHeight="1">
      <c r="B15" s="42"/>
      <c r="I15" s="143"/>
      <c r="L15" s="42"/>
    </row>
    <row r="16" s="1" customFormat="1" ht="12" customHeight="1">
      <c r="B16" s="42"/>
      <c r="D16" s="141" t="s">
        <v>24</v>
      </c>
      <c r="I16" s="145" t="s">
        <v>25</v>
      </c>
      <c r="J16" s="16" t="str">
        <f>IF('Rekapitulace stavby'!AN10="","",'Rekapitulace stavby'!AN10)</f>
        <v/>
      </c>
      <c r="L16" s="42"/>
    </row>
    <row r="17" s="1" customFormat="1" ht="18" customHeight="1">
      <c r="B17" s="42"/>
      <c r="E17" s="16" t="str">
        <f>IF('Rekapitulace stavby'!E11="","",'Rekapitulace stavby'!E11)</f>
        <v>Vodovody a kanalizace Přerov, a.s.</v>
      </c>
      <c r="I17" s="145" t="s">
        <v>27</v>
      </c>
      <c r="J17" s="16" t="str">
        <f>IF('Rekapitulace stavby'!AN11="","",'Rekapitulace stavby'!AN11)</f>
        <v/>
      </c>
      <c r="L17" s="42"/>
    </row>
    <row r="18" s="1" customFormat="1" ht="6.96" customHeight="1">
      <c r="B18" s="42"/>
      <c r="I18" s="143"/>
      <c r="L18" s="42"/>
    </row>
    <row r="19" s="1" customFormat="1" ht="12" customHeight="1">
      <c r="B19" s="42"/>
      <c r="D19" s="141" t="s">
        <v>28</v>
      </c>
      <c r="I19" s="145" t="s">
        <v>25</v>
      </c>
      <c r="J19" s="32" t="str">
        <f>'Rekapitulace stavby'!AN13</f>
        <v>Vyplň údaj</v>
      </c>
      <c r="L19" s="42"/>
    </row>
    <row r="20" s="1" customFormat="1" ht="18" customHeight="1">
      <c r="B20" s="42"/>
      <c r="E20" s="32" t="str">
        <f>'Rekapitulace stavby'!E14</f>
        <v>Vyplň údaj</v>
      </c>
      <c r="F20" s="16"/>
      <c r="G20" s="16"/>
      <c r="H20" s="16"/>
      <c r="I20" s="145" t="s">
        <v>27</v>
      </c>
      <c r="J20" s="32" t="str">
        <f>'Rekapitulace stavby'!AN14</f>
        <v>Vyplň údaj</v>
      </c>
      <c r="L20" s="42"/>
    </row>
    <row r="21" s="1" customFormat="1" ht="6.96" customHeight="1">
      <c r="B21" s="42"/>
      <c r="I21" s="143"/>
      <c r="L21" s="42"/>
    </row>
    <row r="22" s="1" customFormat="1" ht="12" customHeight="1">
      <c r="B22" s="42"/>
      <c r="D22" s="141" t="s">
        <v>30</v>
      </c>
      <c r="I22" s="145" t="s">
        <v>25</v>
      </c>
      <c r="J22" s="16" t="str">
        <f>IF('Rekapitulace stavby'!AN16="","",'Rekapitulace stavby'!AN16)</f>
        <v/>
      </c>
      <c r="L22" s="42"/>
    </row>
    <row r="23" s="1" customFormat="1" ht="18" customHeight="1">
      <c r="B23" s="42"/>
      <c r="E23" s="16" t="str">
        <f>IF('Rekapitulace stavby'!E17="","",'Rekapitulace stavby'!E17)</f>
        <v>Sweco Hydroprojekt a.s., divize Morava</v>
      </c>
      <c r="I23" s="145" t="s">
        <v>27</v>
      </c>
      <c r="J23" s="16" t="str">
        <f>IF('Rekapitulace stavby'!AN17="","",'Rekapitulace stavby'!AN17)</f>
        <v/>
      </c>
      <c r="L23" s="42"/>
    </row>
    <row r="24" s="1" customFormat="1" ht="6.96" customHeight="1">
      <c r="B24" s="42"/>
      <c r="I24" s="143"/>
      <c r="L24" s="42"/>
    </row>
    <row r="25" s="1" customFormat="1" ht="12" customHeight="1">
      <c r="B25" s="42"/>
      <c r="D25" s="141" t="s">
        <v>33</v>
      </c>
      <c r="I25" s="145" t="s">
        <v>25</v>
      </c>
      <c r="J25" s="16" t="str">
        <f>IF('Rekapitulace stavby'!AN19="","",'Rekapitulace stavby'!AN19)</f>
        <v/>
      </c>
      <c r="L25" s="42"/>
    </row>
    <row r="26" s="1" customFormat="1" ht="18" customHeight="1">
      <c r="B26" s="42"/>
      <c r="E26" s="16" t="str">
        <f>IF('Rekapitulace stavby'!E20="","",'Rekapitulace stavby'!E20)</f>
        <v xml:space="preserve"> </v>
      </c>
      <c r="I26" s="145" t="s">
        <v>27</v>
      </c>
      <c r="J26" s="16" t="str">
        <f>IF('Rekapitulace stavby'!AN20="","",'Rekapitulace stavby'!AN20)</f>
        <v/>
      </c>
      <c r="L26" s="42"/>
    </row>
    <row r="27" s="1" customFormat="1" ht="6.96" customHeight="1">
      <c r="B27" s="42"/>
      <c r="I27" s="143"/>
      <c r="L27" s="42"/>
    </row>
    <row r="28" s="1" customFormat="1" ht="12" customHeight="1">
      <c r="B28" s="42"/>
      <c r="D28" s="141" t="s">
        <v>34</v>
      </c>
      <c r="I28" s="143"/>
      <c r="L28" s="42"/>
    </row>
    <row r="29" s="7" customFormat="1" ht="16.5" customHeight="1">
      <c r="B29" s="147"/>
      <c r="E29" s="148" t="s">
        <v>1</v>
      </c>
      <c r="F29" s="148"/>
      <c r="G29" s="148"/>
      <c r="H29" s="148"/>
      <c r="I29" s="149"/>
      <c r="L29" s="147"/>
    </row>
    <row r="30" s="1" customFormat="1" ht="6.96" customHeight="1">
      <c r="B30" s="42"/>
      <c r="I30" s="143"/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50"/>
      <c r="J31" s="70"/>
      <c r="K31" s="70"/>
      <c r="L31" s="42"/>
    </row>
    <row r="32" s="1" customFormat="1" ht="25.44" customHeight="1">
      <c r="B32" s="42"/>
      <c r="D32" s="151" t="s">
        <v>35</v>
      </c>
      <c r="I32" s="143"/>
      <c r="J32" s="152">
        <f>ROUND(J95, 2)</f>
        <v>0</v>
      </c>
      <c r="L32" s="42"/>
    </row>
    <row r="33" s="1" customFormat="1" ht="6.96" customHeight="1">
      <c r="B33" s="42"/>
      <c r="D33" s="70"/>
      <c r="E33" s="70"/>
      <c r="F33" s="70"/>
      <c r="G33" s="70"/>
      <c r="H33" s="70"/>
      <c r="I33" s="150"/>
      <c r="J33" s="70"/>
      <c r="K33" s="70"/>
      <c r="L33" s="42"/>
    </row>
    <row r="34" s="1" customFormat="1" ht="14.4" customHeight="1">
      <c r="B34" s="42"/>
      <c r="F34" s="153" t="s">
        <v>37</v>
      </c>
      <c r="I34" s="154" t="s">
        <v>36</v>
      </c>
      <c r="J34" s="153" t="s">
        <v>38</v>
      </c>
      <c r="L34" s="42"/>
    </row>
    <row r="35" s="1" customFormat="1" ht="14.4" customHeight="1">
      <c r="B35" s="42"/>
      <c r="D35" s="141" t="s">
        <v>39</v>
      </c>
      <c r="E35" s="141" t="s">
        <v>40</v>
      </c>
      <c r="F35" s="155">
        <f>ROUND((SUM(BE95:BE328)),  2)</f>
        <v>0</v>
      </c>
      <c r="I35" s="156">
        <v>0.20999999999999999</v>
      </c>
      <c r="J35" s="155">
        <f>ROUND(((SUM(BE95:BE328))*I35),  2)</f>
        <v>0</v>
      </c>
      <c r="L35" s="42"/>
    </row>
    <row r="36" s="1" customFormat="1" ht="14.4" customHeight="1">
      <c r="B36" s="42"/>
      <c r="E36" s="141" t="s">
        <v>41</v>
      </c>
      <c r="F36" s="155">
        <f>ROUND((SUM(BF95:BF328)),  2)</f>
        <v>0</v>
      </c>
      <c r="I36" s="156">
        <v>0.14999999999999999</v>
      </c>
      <c r="J36" s="155">
        <f>ROUND(((SUM(BF95:BF328))*I36),  2)</f>
        <v>0</v>
      </c>
      <c r="L36" s="42"/>
    </row>
    <row r="37" hidden="1" s="1" customFormat="1" ht="14.4" customHeight="1">
      <c r="B37" s="42"/>
      <c r="E37" s="141" t="s">
        <v>42</v>
      </c>
      <c r="F37" s="155">
        <f>ROUND((SUM(BG95:BG328)),  2)</f>
        <v>0</v>
      </c>
      <c r="I37" s="156">
        <v>0.20999999999999999</v>
      </c>
      <c r="J37" s="155">
        <f>0</f>
        <v>0</v>
      </c>
      <c r="L37" s="42"/>
    </row>
    <row r="38" hidden="1" s="1" customFormat="1" ht="14.4" customHeight="1">
      <c r="B38" s="42"/>
      <c r="E38" s="141" t="s">
        <v>43</v>
      </c>
      <c r="F38" s="155">
        <f>ROUND((SUM(BH95:BH328)),  2)</f>
        <v>0</v>
      </c>
      <c r="I38" s="156">
        <v>0.14999999999999999</v>
      </c>
      <c r="J38" s="155">
        <f>0</f>
        <v>0</v>
      </c>
      <c r="L38" s="42"/>
    </row>
    <row r="39" hidden="1" s="1" customFormat="1" ht="14.4" customHeight="1">
      <c r="B39" s="42"/>
      <c r="E39" s="141" t="s">
        <v>44</v>
      </c>
      <c r="F39" s="155">
        <f>ROUND((SUM(BI95:BI328)),  2)</f>
        <v>0</v>
      </c>
      <c r="I39" s="156">
        <v>0</v>
      </c>
      <c r="J39" s="155">
        <f>0</f>
        <v>0</v>
      </c>
      <c r="L39" s="42"/>
    </row>
    <row r="40" s="1" customFormat="1" ht="6.96" customHeight="1">
      <c r="B40" s="42"/>
      <c r="I40" s="143"/>
      <c r="L40" s="42"/>
    </row>
    <row r="41" s="1" customFormat="1" ht="25.44" customHeight="1">
      <c r="B41" s="42"/>
      <c r="C41" s="157"/>
      <c r="D41" s="158" t="s">
        <v>45</v>
      </c>
      <c r="E41" s="159"/>
      <c r="F41" s="159"/>
      <c r="G41" s="160" t="s">
        <v>46</v>
      </c>
      <c r="H41" s="161" t="s">
        <v>47</v>
      </c>
      <c r="I41" s="162"/>
      <c r="J41" s="163">
        <f>SUM(J32:J39)</f>
        <v>0</v>
      </c>
      <c r="K41" s="164"/>
      <c r="L41" s="42"/>
    </row>
    <row r="42" s="1" customFormat="1" ht="14.4" customHeight="1">
      <c r="B42" s="165"/>
      <c r="C42" s="166"/>
      <c r="D42" s="166"/>
      <c r="E42" s="166"/>
      <c r="F42" s="166"/>
      <c r="G42" s="166"/>
      <c r="H42" s="166"/>
      <c r="I42" s="167"/>
      <c r="J42" s="166"/>
      <c r="K42" s="166"/>
      <c r="L42" s="42"/>
    </row>
    <row r="46" s="1" customFormat="1" ht="6.96" customHeight="1">
      <c r="B46" s="168"/>
      <c r="C46" s="169"/>
      <c r="D46" s="169"/>
      <c r="E46" s="169"/>
      <c r="F46" s="169"/>
      <c r="G46" s="169"/>
      <c r="H46" s="169"/>
      <c r="I46" s="170"/>
      <c r="J46" s="169"/>
      <c r="K46" s="169"/>
      <c r="L46" s="42"/>
    </row>
    <row r="47" s="1" customFormat="1" ht="24.96" customHeight="1">
      <c r="B47" s="37"/>
      <c r="C47" s="22" t="s">
        <v>125</v>
      </c>
      <c r="D47" s="38"/>
      <c r="E47" s="38"/>
      <c r="F47" s="38"/>
      <c r="G47" s="38"/>
      <c r="H47" s="38"/>
      <c r="I47" s="143"/>
      <c r="J47" s="38"/>
      <c r="K47" s="38"/>
      <c r="L47" s="42"/>
    </row>
    <row r="48" s="1" customFormat="1" ht="6.96" customHeight="1">
      <c r="B48" s="37"/>
      <c r="C48" s="38"/>
      <c r="D48" s="38"/>
      <c r="E48" s="38"/>
      <c r="F48" s="38"/>
      <c r="G48" s="38"/>
      <c r="H48" s="38"/>
      <c r="I48" s="143"/>
      <c r="J48" s="38"/>
      <c r="K48" s="38"/>
      <c r="L48" s="42"/>
    </row>
    <row r="49" s="1" customFormat="1" ht="12" customHeight="1">
      <c r="B49" s="37"/>
      <c r="C49" s="31" t="s">
        <v>16</v>
      </c>
      <c r="D49" s="38"/>
      <c r="E49" s="38"/>
      <c r="F49" s="38"/>
      <c r="G49" s="38"/>
      <c r="H49" s="38"/>
      <c r="I49" s="143"/>
      <c r="J49" s="38"/>
      <c r="K49" s="38"/>
      <c r="L49" s="42"/>
    </row>
    <row r="50" s="1" customFormat="1" ht="16.5" customHeight="1">
      <c r="B50" s="37"/>
      <c r="C50" s="38"/>
      <c r="D50" s="38"/>
      <c r="E50" s="171" t="str">
        <f>E7</f>
        <v>ČOV Lipník nad Bečvou - povodňová čerpací stanice</v>
      </c>
      <c r="F50" s="31"/>
      <c r="G50" s="31"/>
      <c r="H50" s="31"/>
      <c r="I50" s="143"/>
      <c r="J50" s="38"/>
      <c r="K50" s="38"/>
      <c r="L50" s="42"/>
    </row>
    <row r="51" ht="12" customHeight="1">
      <c r="B51" s="20"/>
      <c r="C51" s="31" t="s">
        <v>121</v>
      </c>
      <c r="D51" s="21"/>
      <c r="E51" s="21"/>
      <c r="F51" s="21"/>
      <c r="G51" s="21"/>
      <c r="H51" s="21"/>
      <c r="I51" s="136"/>
      <c r="J51" s="21"/>
      <c r="K51" s="21"/>
      <c r="L51" s="19"/>
    </row>
    <row r="52" s="1" customFormat="1" ht="16.5" customHeight="1">
      <c r="B52" s="37"/>
      <c r="C52" s="38"/>
      <c r="D52" s="38"/>
      <c r="E52" s="171" t="s">
        <v>122</v>
      </c>
      <c r="F52" s="38"/>
      <c r="G52" s="38"/>
      <c r="H52" s="38"/>
      <c r="I52" s="143"/>
      <c r="J52" s="38"/>
      <c r="K52" s="38"/>
      <c r="L52" s="42"/>
    </row>
    <row r="53" s="1" customFormat="1" ht="12" customHeight="1">
      <c r="B53" s="37"/>
      <c r="C53" s="31" t="s">
        <v>123</v>
      </c>
      <c r="D53" s="38"/>
      <c r="E53" s="38"/>
      <c r="F53" s="38"/>
      <c r="G53" s="38"/>
      <c r="H53" s="38"/>
      <c r="I53" s="143"/>
      <c r="J53" s="38"/>
      <c r="K53" s="38"/>
      <c r="L53" s="42"/>
    </row>
    <row r="54" s="1" customFormat="1" ht="16.5" customHeight="1">
      <c r="B54" s="37"/>
      <c r="C54" s="38"/>
      <c r="D54" s="38"/>
      <c r="E54" s="63" t="str">
        <f>E11</f>
        <v>007 - PS 02 Elektro část</v>
      </c>
      <c r="F54" s="38"/>
      <c r="G54" s="38"/>
      <c r="H54" s="38"/>
      <c r="I54" s="143"/>
      <c r="J54" s="38"/>
      <c r="K54" s="38"/>
      <c r="L54" s="42"/>
    </row>
    <row r="55" s="1" customFormat="1" ht="6.96" customHeight="1">
      <c r="B55" s="37"/>
      <c r="C55" s="38"/>
      <c r="D55" s="38"/>
      <c r="E55" s="38"/>
      <c r="F55" s="38"/>
      <c r="G55" s="38"/>
      <c r="H55" s="38"/>
      <c r="I55" s="143"/>
      <c r="J55" s="38"/>
      <c r="K55" s="38"/>
      <c r="L55" s="42"/>
    </row>
    <row r="56" s="1" customFormat="1" ht="12" customHeight="1">
      <c r="B56" s="37"/>
      <c r="C56" s="31" t="s">
        <v>20</v>
      </c>
      <c r="D56" s="38"/>
      <c r="E56" s="38"/>
      <c r="F56" s="26" t="str">
        <f>F14</f>
        <v xml:space="preserve"> </v>
      </c>
      <c r="G56" s="38"/>
      <c r="H56" s="38"/>
      <c r="I56" s="145" t="s">
        <v>22</v>
      </c>
      <c r="J56" s="66" t="str">
        <f>IF(J14="","",J14)</f>
        <v>29. 5. 2019</v>
      </c>
      <c r="K56" s="38"/>
      <c r="L56" s="42"/>
    </row>
    <row r="57" s="1" customFormat="1" ht="6.96" customHeight="1">
      <c r="B57" s="37"/>
      <c r="C57" s="38"/>
      <c r="D57" s="38"/>
      <c r="E57" s="38"/>
      <c r="F57" s="38"/>
      <c r="G57" s="38"/>
      <c r="H57" s="38"/>
      <c r="I57" s="143"/>
      <c r="J57" s="38"/>
      <c r="K57" s="38"/>
      <c r="L57" s="42"/>
    </row>
    <row r="58" s="1" customFormat="1" ht="24.9" customHeight="1">
      <c r="B58" s="37"/>
      <c r="C58" s="31" t="s">
        <v>24</v>
      </c>
      <c r="D58" s="38"/>
      <c r="E58" s="38"/>
      <c r="F58" s="26" t="str">
        <f>E17</f>
        <v>Vodovody a kanalizace Přerov, a.s.</v>
      </c>
      <c r="G58" s="38"/>
      <c r="H58" s="38"/>
      <c r="I58" s="145" t="s">
        <v>30</v>
      </c>
      <c r="J58" s="35" t="str">
        <f>E23</f>
        <v>Sweco Hydroprojekt a.s., divize Morava</v>
      </c>
      <c r="K58" s="38"/>
      <c r="L58" s="42"/>
    </row>
    <row r="59" s="1" customFormat="1" ht="13.65" customHeight="1">
      <c r="B59" s="37"/>
      <c r="C59" s="31" t="s">
        <v>28</v>
      </c>
      <c r="D59" s="38"/>
      <c r="E59" s="38"/>
      <c r="F59" s="26" t="str">
        <f>IF(E20="","",E20)</f>
        <v>Vyplň údaj</v>
      </c>
      <c r="G59" s="38"/>
      <c r="H59" s="38"/>
      <c r="I59" s="145" t="s">
        <v>33</v>
      </c>
      <c r="J59" s="35" t="str">
        <f>E26</f>
        <v xml:space="preserve"> </v>
      </c>
      <c r="K59" s="38"/>
      <c r="L59" s="42"/>
    </row>
    <row r="60" s="1" customFormat="1" ht="10.32" customHeight="1">
      <c r="B60" s="37"/>
      <c r="C60" s="38"/>
      <c r="D60" s="38"/>
      <c r="E60" s="38"/>
      <c r="F60" s="38"/>
      <c r="G60" s="38"/>
      <c r="H60" s="38"/>
      <c r="I60" s="143"/>
      <c r="J60" s="38"/>
      <c r="K60" s="38"/>
      <c r="L60" s="42"/>
    </row>
    <row r="61" s="1" customFormat="1" ht="29.28" customHeight="1">
      <c r="B61" s="37"/>
      <c r="C61" s="172" t="s">
        <v>126</v>
      </c>
      <c r="D61" s="173"/>
      <c r="E61" s="173"/>
      <c r="F61" s="173"/>
      <c r="G61" s="173"/>
      <c r="H61" s="173"/>
      <c r="I61" s="174"/>
      <c r="J61" s="175" t="s">
        <v>127</v>
      </c>
      <c r="K61" s="173"/>
      <c r="L61" s="42"/>
    </row>
    <row r="62" s="1" customFormat="1" ht="10.32" customHeight="1">
      <c r="B62" s="37"/>
      <c r="C62" s="38"/>
      <c r="D62" s="38"/>
      <c r="E62" s="38"/>
      <c r="F62" s="38"/>
      <c r="G62" s="38"/>
      <c r="H62" s="38"/>
      <c r="I62" s="143"/>
      <c r="J62" s="38"/>
      <c r="K62" s="38"/>
      <c r="L62" s="42"/>
    </row>
    <row r="63" s="1" customFormat="1" ht="22.8" customHeight="1">
      <c r="B63" s="37"/>
      <c r="C63" s="176" t="s">
        <v>128</v>
      </c>
      <c r="D63" s="38"/>
      <c r="E63" s="38"/>
      <c r="F63" s="38"/>
      <c r="G63" s="38"/>
      <c r="H63" s="38"/>
      <c r="I63" s="143"/>
      <c r="J63" s="97">
        <f>J95</f>
        <v>0</v>
      </c>
      <c r="K63" s="38"/>
      <c r="L63" s="42"/>
      <c r="AU63" s="16" t="s">
        <v>129</v>
      </c>
    </row>
    <row r="64" s="8" customFormat="1" ht="24.96" customHeight="1">
      <c r="B64" s="177"/>
      <c r="C64" s="178"/>
      <c r="D64" s="179" t="s">
        <v>173</v>
      </c>
      <c r="E64" s="180"/>
      <c r="F64" s="180"/>
      <c r="G64" s="180"/>
      <c r="H64" s="180"/>
      <c r="I64" s="181"/>
      <c r="J64" s="182">
        <f>J96</f>
        <v>0</v>
      </c>
      <c r="K64" s="178"/>
      <c r="L64" s="183"/>
    </row>
    <row r="65" s="9" customFormat="1" ht="19.92" customHeight="1">
      <c r="B65" s="184"/>
      <c r="C65" s="121"/>
      <c r="D65" s="185" t="s">
        <v>1703</v>
      </c>
      <c r="E65" s="186"/>
      <c r="F65" s="186"/>
      <c r="G65" s="186"/>
      <c r="H65" s="186"/>
      <c r="I65" s="187"/>
      <c r="J65" s="188">
        <f>J97</f>
        <v>0</v>
      </c>
      <c r="K65" s="121"/>
      <c r="L65" s="189"/>
    </row>
    <row r="66" s="9" customFormat="1" ht="19.92" customHeight="1">
      <c r="B66" s="184"/>
      <c r="C66" s="121"/>
      <c r="D66" s="185" t="s">
        <v>1704</v>
      </c>
      <c r="E66" s="186"/>
      <c r="F66" s="186"/>
      <c r="G66" s="186"/>
      <c r="H66" s="186"/>
      <c r="I66" s="187"/>
      <c r="J66" s="188">
        <f>J121</f>
        <v>0</v>
      </c>
      <c r="K66" s="121"/>
      <c r="L66" s="189"/>
    </row>
    <row r="67" s="9" customFormat="1" ht="19.92" customHeight="1">
      <c r="B67" s="184"/>
      <c r="C67" s="121"/>
      <c r="D67" s="185" t="s">
        <v>1705</v>
      </c>
      <c r="E67" s="186"/>
      <c r="F67" s="186"/>
      <c r="G67" s="186"/>
      <c r="H67" s="186"/>
      <c r="I67" s="187"/>
      <c r="J67" s="188">
        <f>J130</f>
        <v>0</v>
      </c>
      <c r="K67" s="121"/>
      <c r="L67" s="189"/>
    </row>
    <row r="68" s="9" customFormat="1" ht="19.92" customHeight="1">
      <c r="B68" s="184"/>
      <c r="C68" s="121"/>
      <c r="D68" s="185" t="s">
        <v>1706</v>
      </c>
      <c r="E68" s="186"/>
      <c r="F68" s="186"/>
      <c r="G68" s="186"/>
      <c r="H68" s="186"/>
      <c r="I68" s="187"/>
      <c r="J68" s="188">
        <f>J155</f>
        <v>0</v>
      </c>
      <c r="K68" s="121"/>
      <c r="L68" s="189"/>
    </row>
    <row r="69" s="9" customFormat="1" ht="19.92" customHeight="1">
      <c r="B69" s="184"/>
      <c r="C69" s="121"/>
      <c r="D69" s="185" t="s">
        <v>1707</v>
      </c>
      <c r="E69" s="186"/>
      <c r="F69" s="186"/>
      <c r="G69" s="186"/>
      <c r="H69" s="186"/>
      <c r="I69" s="187"/>
      <c r="J69" s="188">
        <f>J182</f>
        <v>0</v>
      </c>
      <c r="K69" s="121"/>
      <c r="L69" s="189"/>
    </row>
    <row r="70" s="9" customFormat="1" ht="19.92" customHeight="1">
      <c r="B70" s="184"/>
      <c r="C70" s="121"/>
      <c r="D70" s="185" t="s">
        <v>1708</v>
      </c>
      <c r="E70" s="186"/>
      <c r="F70" s="186"/>
      <c r="G70" s="186"/>
      <c r="H70" s="186"/>
      <c r="I70" s="187"/>
      <c r="J70" s="188">
        <f>J252</f>
        <v>0</v>
      </c>
      <c r="K70" s="121"/>
      <c r="L70" s="189"/>
    </row>
    <row r="71" s="9" customFormat="1" ht="19.92" customHeight="1">
      <c r="B71" s="184"/>
      <c r="C71" s="121"/>
      <c r="D71" s="185" t="s">
        <v>1709</v>
      </c>
      <c r="E71" s="186"/>
      <c r="F71" s="186"/>
      <c r="G71" s="186"/>
      <c r="H71" s="186"/>
      <c r="I71" s="187"/>
      <c r="J71" s="188">
        <f>J266</f>
        <v>0</v>
      </c>
      <c r="K71" s="121"/>
      <c r="L71" s="189"/>
    </row>
    <row r="72" s="9" customFormat="1" ht="19.92" customHeight="1">
      <c r="B72" s="184"/>
      <c r="C72" s="121"/>
      <c r="D72" s="185" t="s">
        <v>1710</v>
      </c>
      <c r="E72" s="186"/>
      <c r="F72" s="186"/>
      <c r="G72" s="186"/>
      <c r="H72" s="186"/>
      <c r="I72" s="187"/>
      <c r="J72" s="188">
        <f>J294</f>
        <v>0</v>
      </c>
      <c r="K72" s="121"/>
      <c r="L72" s="189"/>
    </row>
    <row r="73" s="9" customFormat="1" ht="19.92" customHeight="1">
      <c r="B73" s="184"/>
      <c r="C73" s="121"/>
      <c r="D73" s="185" t="s">
        <v>1711</v>
      </c>
      <c r="E73" s="186"/>
      <c r="F73" s="186"/>
      <c r="G73" s="186"/>
      <c r="H73" s="186"/>
      <c r="I73" s="187"/>
      <c r="J73" s="188">
        <f>J308</f>
        <v>0</v>
      </c>
      <c r="K73" s="121"/>
      <c r="L73" s="189"/>
    </row>
    <row r="74" s="1" customFormat="1" ht="21.84" customHeight="1">
      <c r="B74" s="37"/>
      <c r="C74" s="38"/>
      <c r="D74" s="38"/>
      <c r="E74" s="38"/>
      <c r="F74" s="38"/>
      <c r="G74" s="38"/>
      <c r="H74" s="38"/>
      <c r="I74" s="143"/>
      <c r="J74" s="38"/>
      <c r="K74" s="38"/>
      <c r="L74" s="42"/>
    </row>
    <row r="75" s="1" customFormat="1" ht="6.96" customHeight="1">
      <c r="B75" s="56"/>
      <c r="C75" s="57"/>
      <c r="D75" s="57"/>
      <c r="E75" s="57"/>
      <c r="F75" s="57"/>
      <c r="G75" s="57"/>
      <c r="H75" s="57"/>
      <c r="I75" s="167"/>
      <c r="J75" s="57"/>
      <c r="K75" s="57"/>
      <c r="L75" s="42"/>
    </row>
    <row r="79" s="1" customFormat="1" ht="6.96" customHeight="1">
      <c r="B79" s="58"/>
      <c r="C79" s="59"/>
      <c r="D79" s="59"/>
      <c r="E79" s="59"/>
      <c r="F79" s="59"/>
      <c r="G79" s="59"/>
      <c r="H79" s="59"/>
      <c r="I79" s="170"/>
      <c r="J79" s="59"/>
      <c r="K79" s="59"/>
      <c r="L79" s="42"/>
    </row>
    <row r="80" s="1" customFormat="1" ht="24.96" customHeight="1">
      <c r="B80" s="37"/>
      <c r="C80" s="22" t="s">
        <v>132</v>
      </c>
      <c r="D80" s="38"/>
      <c r="E80" s="38"/>
      <c r="F80" s="38"/>
      <c r="G80" s="38"/>
      <c r="H80" s="38"/>
      <c r="I80" s="143"/>
      <c r="J80" s="38"/>
      <c r="K80" s="38"/>
      <c r="L80" s="42"/>
    </row>
    <row r="81" s="1" customFormat="1" ht="6.96" customHeight="1">
      <c r="B81" s="37"/>
      <c r="C81" s="38"/>
      <c r="D81" s="38"/>
      <c r="E81" s="38"/>
      <c r="F81" s="38"/>
      <c r="G81" s="38"/>
      <c r="H81" s="38"/>
      <c r="I81" s="143"/>
      <c r="J81" s="38"/>
      <c r="K81" s="38"/>
      <c r="L81" s="42"/>
    </row>
    <row r="82" s="1" customFormat="1" ht="12" customHeight="1">
      <c r="B82" s="37"/>
      <c r="C82" s="31" t="s">
        <v>16</v>
      </c>
      <c r="D82" s="38"/>
      <c r="E82" s="38"/>
      <c r="F82" s="38"/>
      <c r="G82" s="38"/>
      <c r="H82" s="38"/>
      <c r="I82" s="143"/>
      <c r="J82" s="38"/>
      <c r="K82" s="38"/>
      <c r="L82" s="42"/>
    </row>
    <row r="83" s="1" customFormat="1" ht="16.5" customHeight="1">
      <c r="B83" s="37"/>
      <c r="C83" s="38"/>
      <c r="D83" s="38"/>
      <c r="E83" s="171" t="str">
        <f>E7</f>
        <v>ČOV Lipník nad Bečvou - povodňová čerpací stanice</v>
      </c>
      <c r="F83" s="31"/>
      <c r="G83" s="31"/>
      <c r="H83" s="31"/>
      <c r="I83" s="143"/>
      <c r="J83" s="38"/>
      <c r="K83" s="38"/>
      <c r="L83" s="42"/>
    </row>
    <row r="84" ht="12" customHeight="1">
      <c r="B84" s="20"/>
      <c r="C84" s="31" t="s">
        <v>121</v>
      </c>
      <c r="D84" s="21"/>
      <c r="E84" s="21"/>
      <c r="F84" s="21"/>
      <c r="G84" s="21"/>
      <c r="H84" s="21"/>
      <c r="I84" s="136"/>
      <c r="J84" s="21"/>
      <c r="K84" s="21"/>
      <c r="L84" s="19"/>
    </row>
    <row r="85" s="1" customFormat="1" ht="16.5" customHeight="1">
      <c r="B85" s="37"/>
      <c r="C85" s="38"/>
      <c r="D85" s="38"/>
      <c r="E85" s="171" t="s">
        <v>122</v>
      </c>
      <c r="F85" s="38"/>
      <c r="G85" s="38"/>
      <c r="H85" s="38"/>
      <c r="I85" s="143"/>
      <c r="J85" s="38"/>
      <c r="K85" s="38"/>
      <c r="L85" s="42"/>
    </row>
    <row r="86" s="1" customFormat="1" ht="12" customHeight="1">
      <c r="B86" s="37"/>
      <c r="C86" s="31" t="s">
        <v>123</v>
      </c>
      <c r="D86" s="38"/>
      <c r="E86" s="38"/>
      <c r="F86" s="38"/>
      <c r="G86" s="38"/>
      <c r="H86" s="38"/>
      <c r="I86" s="143"/>
      <c r="J86" s="38"/>
      <c r="K86" s="38"/>
      <c r="L86" s="42"/>
    </row>
    <row r="87" s="1" customFormat="1" ht="16.5" customHeight="1">
      <c r="B87" s="37"/>
      <c r="C87" s="38"/>
      <c r="D87" s="38"/>
      <c r="E87" s="63" t="str">
        <f>E11</f>
        <v>007 - PS 02 Elektro část</v>
      </c>
      <c r="F87" s="38"/>
      <c r="G87" s="38"/>
      <c r="H87" s="38"/>
      <c r="I87" s="143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43"/>
      <c r="J88" s="38"/>
      <c r="K88" s="38"/>
      <c r="L88" s="42"/>
    </row>
    <row r="89" s="1" customFormat="1" ht="12" customHeight="1">
      <c r="B89" s="37"/>
      <c r="C89" s="31" t="s">
        <v>20</v>
      </c>
      <c r="D89" s="38"/>
      <c r="E89" s="38"/>
      <c r="F89" s="26" t="str">
        <f>F14</f>
        <v xml:space="preserve"> </v>
      </c>
      <c r="G89" s="38"/>
      <c r="H89" s="38"/>
      <c r="I89" s="145" t="s">
        <v>22</v>
      </c>
      <c r="J89" s="66" t="str">
        <f>IF(J14="","",J14)</f>
        <v>29. 5. 2019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43"/>
      <c r="J90" s="38"/>
      <c r="K90" s="38"/>
      <c r="L90" s="42"/>
    </row>
    <row r="91" s="1" customFormat="1" ht="24.9" customHeight="1">
      <c r="B91" s="37"/>
      <c r="C91" s="31" t="s">
        <v>24</v>
      </c>
      <c r="D91" s="38"/>
      <c r="E91" s="38"/>
      <c r="F91" s="26" t="str">
        <f>E17</f>
        <v>Vodovody a kanalizace Přerov, a.s.</v>
      </c>
      <c r="G91" s="38"/>
      <c r="H91" s="38"/>
      <c r="I91" s="145" t="s">
        <v>30</v>
      </c>
      <c r="J91" s="35" t="str">
        <f>E23</f>
        <v>Sweco Hydroprojekt a.s., divize Morava</v>
      </c>
      <c r="K91" s="38"/>
      <c r="L91" s="42"/>
    </row>
    <row r="92" s="1" customFormat="1" ht="13.65" customHeight="1">
      <c r="B92" s="37"/>
      <c r="C92" s="31" t="s">
        <v>28</v>
      </c>
      <c r="D92" s="38"/>
      <c r="E92" s="38"/>
      <c r="F92" s="26" t="str">
        <f>IF(E20="","",E20)</f>
        <v>Vyplň údaj</v>
      </c>
      <c r="G92" s="38"/>
      <c r="H92" s="38"/>
      <c r="I92" s="145" t="s">
        <v>33</v>
      </c>
      <c r="J92" s="35" t="str">
        <f>E26</f>
        <v xml:space="preserve"> 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43"/>
      <c r="J93" s="38"/>
      <c r="K93" s="38"/>
      <c r="L93" s="42"/>
    </row>
    <row r="94" s="10" customFormat="1" ht="29.28" customHeight="1">
      <c r="B94" s="190"/>
      <c r="C94" s="191" t="s">
        <v>133</v>
      </c>
      <c r="D94" s="192" t="s">
        <v>54</v>
      </c>
      <c r="E94" s="192" t="s">
        <v>50</v>
      </c>
      <c r="F94" s="192" t="s">
        <v>51</v>
      </c>
      <c r="G94" s="192" t="s">
        <v>134</v>
      </c>
      <c r="H94" s="192" t="s">
        <v>135</v>
      </c>
      <c r="I94" s="193" t="s">
        <v>136</v>
      </c>
      <c r="J94" s="192" t="s">
        <v>127</v>
      </c>
      <c r="K94" s="194" t="s">
        <v>137</v>
      </c>
      <c r="L94" s="195"/>
      <c r="M94" s="87" t="s">
        <v>1</v>
      </c>
      <c r="N94" s="88" t="s">
        <v>39</v>
      </c>
      <c r="O94" s="88" t="s">
        <v>138</v>
      </c>
      <c r="P94" s="88" t="s">
        <v>139</v>
      </c>
      <c r="Q94" s="88" t="s">
        <v>140</v>
      </c>
      <c r="R94" s="88" t="s">
        <v>141</v>
      </c>
      <c r="S94" s="88" t="s">
        <v>142</v>
      </c>
      <c r="T94" s="89" t="s">
        <v>143</v>
      </c>
    </row>
    <row r="95" s="1" customFormat="1" ht="22.8" customHeight="1">
      <c r="B95" s="37"/>
      <c r="C95" s="94" t="s">
        <v>144</v>
      </c>
      <c r="D95" s="38"/>
      <c r="E95" s="38"/>
      <c r="F95" s="38"/>
      <c r="G95" s="38"/>
      <c r="H95" s="38"/>
      <c r="I95" s="143"/>
      <c r="J95" s="196">
        <f>BK95</f>
        <v>0</v>
      </c>
      <c r="K95" s="38"/>
      <c r="L95" s="42"/>
      <c r="M95" s="90"/>
      <c r="N95" s="91"/>
      <c r="O95" s="91"/>
      <c r="P95" s="197">
        <f>P96</f>
        <v>0</v>
      </c>
      <c r="Q95" s="91"/>
      <c r="R95" s="197">
        <f>R96</f>
        <v>0</v>
      </c>
      <c r="S95" s="91"/>
      <c r="T95" s="198">
        <f>T96</f>
        <v>0</v>
      </c>
      <c r="AT95" s="16" t="s">
        <v>68</v>
      </c>
      <c r="AU95" s="16" t="s">
        <v>129</v>
      </c>
      <c r="BK95" s="199">
        <f>BK96</f>
        <v>0</v>
      </c>
    </row>
    <row r="96" s="11" customFormat="1" ht="25.92" customHeight="1">
      <c r="B96" s="200"/>
      <c r="C96" s="201"/>
      <c r="D96" s="202" t="s">
        <v>68</v>
      </c>
      <c r="E96" s="203" t="s">
        <v>267</v>
      </c>
      <c r="F96" s="203" t="s">
        <v>687</v>
      </c>
      <c r="G96" s="201"/>
      <c r="H96" s="201"/>
      <c r="I96" s="204"/>
      <c r="J96" s="205">
        <f>BK96</f>
        <v>0</v>
      </c>
      <c r="K96" s="201"/>
      <c r="L96" s="206"/>
      <c r="M96" s="207"/>
      <c r="N96" s="208"/>
      <c r="O96" s="208"/>
      <c r="P96" s="209">
        <f>P97+P121+P130+P155+P182+P252+P266+P294+P308</f>
        <v>0</v>
      </c>
      <c r="Q96" s="208"/>
      <c r="R96" s="209">
        <f>R97+R121+R130+R155+R182+R252+R266+R294+R308</f>
        <v>0</v>
      </c>
      <c r="S96" s="208"/>
      <c r="T96" s="210">
        <f>T97+T121+T130+T155+T182+T252+T266+T294+T308</f>
        <v>0</v>
      </c>
      <c r="AR96" s="211" t="s">
        <v>97</v>
      </c>
      <c r="AT96" s="212" t="s">
        <v>68</v>
      </c>
      <c r="AU96" s="212" t="s">
        <v>69</v>
      </c>
      <c r="AY96" s="211" t="s">
        <v>147</v>
      </c>
      <c r="BK96" s="213">
        <f>BK97+BK121+BK130+BK155+BK182+BK252+BK266+BK294+BK308</f>
        <v>0</v>
      </c>
    </row>
    <row r="97" s="11" customFormat="1" ht="22.8" customHeight="1">
      <c r="B97" s="200"/>
      <c r="C97" s="201"/>
      <c r="D97" s="202" t="s">
        <v>68</v>
      </c>
      <c r="E97" s="214" t="s">
        <v>1584</v>
      </c>
      <c r="F97" s="214" t="s">
        <v>1712</v>
      </c>
      <c r="G97" s="201"/>
      <c r="H97" s="201"/>
      <c r="I97" s="204"/>
      <c r="J97" s="215">
        <f>BK97</f>
        <v>0</v>
      </c>
      <c r="K97" s="201"/>
      <c r="L97" s="206"/>
      <c r="M97" s="207"/>
      <c r="N97" s="208"/>
      <c r="O97" s="208"/>
      <c r="P97" s="209">
        <f>SUM(P98:P120)</f>
        <v>0</v>
      </c>
      <c r="Q97" s="208"/>
      <c r="R97" s="209">
        <f>SUM(R98:R120)</f>
        <v>0</v>
      </c>
      <c r="S97" s="208"/>
      <c r="T97" s="210">
        <f>SUM(T98:T120)</f>
        <v>0</v>
      </c>
      <c r="AR97" s="211" t="s">
        <v>75</v>
      </c>
      <c r="AT97" s="212" t="s">
        <v>68</v>
      </c>
      <c r="AU97" s="212" t="s">
        <v>75</v>
      </c>
      <c r="AY97" s="211" t="s">
        <v>147</v>
      </c>
      <c r="BK97" s="213">
        <f>SUM(BK98:BK120)</f>
        <v>0</v>
      </c>
    </row>
    <row r="98" s="1" customFormat="1" ht="16.5" customHeight="1">
      <c r="B98" s="37"/>
      <c r="C98" s="216" t="s">
        <v>75</v>
      </c>
      <c r="D98" s="216" t="s">
        <v>150</v>
      </c>
      <c r="E98" s="217" t="s">
        <v>1713</v>
      </c>
      <c r="F98" s="218" t="s">
        <v>1714</v>
      </c>
      <c r="G98" s="219" t="s">
        <v>199</v>
      </c>
      <c r="H98" s="220">
        <v>1</v>
      </c>
      <c r="I98" s="221"/>
      <c r="J98" s="222">
        <f>ROUND(I98*H98,2)</f>
        <v>0</v>
      </c>
      <c r="K98" s="218" t="s">
        <v>1</v>
      </c>
      <c r="L98" s="42"/>
      <c r="M98" s="223" t="s">
        <v>1</v>
      </c>
      <c r="N98" s="224" t="s">
        <v>40</v>
      </c>
      <c r="O98" s="78"/>
      <c r="P98" s="225">
        <f>O98*H98</f>
        <v>0</v>
      </c>
      <c r="Q98" s="225">
        <v>0</v>
      </c>
      <c r="R98" s="225">
        <f>Q98*H98</f>
        <v>0</v>
      </c>
      <c r="S98" s="225">
        <v>0</v>
      </c>
      <c r="T98" s="226">
        <f>S98*H98</f>
        <v>0</v>
      </c>
      <c r="AR98" s="16" t="s">
        <v>181</v>
      </c>
      <c r="AT98" s="16" t="s">
        <v>150</v>
      </c>
      <c r="AU98" s="16" t="s">
        <v>77</v>
      </c>
      <c r="AY98" s="16" t="s">
        <v>147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6" t="s">
        <v>75</v>
      </c>
      <c r="BK98" s="227">
        <f>ROUND(I98*H98,2)</f>
        <v>0</v>
      </c>
      <c r="BL98" s="16" t="s">
        <v>181</v>
      </c>
      <c r="BM98" s="16" t="s">
        <v>77</v>
      </c>
    </row>
    <row r="99" s="1" customFormat="1">
      <c r="B99" s="37"/>
      <c r="C99" s="38"/>
      <c r="D99" s="228" t="s">
        <v>156</v>
      </c>
      <c r="E99" s="38"/>
      <c r="F99" s="229" t="s">
        <v>1714</v>
      </c>
      <c r="G99" s="38"/>
      <c r="H99" s="38"/>
      <c r="I99" s="143"/>
      <c r="J99" s="38"/>
      <c r="K99" s="38"/>
      <c r="L99" s="42"/>
      <c r="M99" s="230"/>
      <c r="N99" s="78"/>
      <c r="O99" s="78"/>
      <c r="P99" s="78"/>
      <c r="Q99" s="78"/>
      <c r="R99" s="78"/>
      <c r="S99" s="78"/>
      <c r="T99" s="79"/>
      <c r="AT99" s="16" t="s">
        <v>156</v>
      </c>
      <c r="AU99" s="16" t="s">
        <v>77</v>
      </c>
    </row>
    <row r="100" s="1" customFormat="1">
      <c r="B100" s="37"/>
      <c r="C100" s="38"/>
      <c r="D100" s="228" t="s">
        <v>157</v>
      </c>
      <c r="E100" s="38"/>
      <c r="F100" s="231" t="s">
        <v>1715</v>
      </c>
      <c r="G100" s="38"/>
      <c r="H100" s="38"/>
      <c r="I100" s="143"/>
      <c r="J100" s="38"/>
      <c r="K100" s="38"/>
      <c r="L100" s="42"/>
      <c r="M100" s="230"/>
      <c r="N100" s="78"/>
      <c r="O100" s="78"/>
      <c r="P100" s="78"/>
      <c r="Q100" s="78"/>
      <c r="R100" s="78"/>
      <c r="S100" s="78"/>
      <c r="T100" s="79"/>
      <c r="AT100" s="16" t="s">
        <v>157</v>
      </c>
      <c r="AU100" s="16" t="s">
        <v>77</v>
      </c>
    </row>
    <row r="101" s="1" customFormat="1" ht="16.5" customHeight="1">
      <c r="B101" s="37"/>
      <c r="C101" s="267" t="s">
        <v>77</v>
      </c>
      <c r="D101" s="267" t="s">
        <v>267</v>
      </c>
      <c r="E101" s="268" t="s">
        <v>1716</v>
      </c>
      <c r="F101" s="269" t="s">
        <v>1717</v>
      </c>
      <c r="G101" s="270" t="s">
        <v>199</v>
      </c>
      <c r="H101" s="271">
        <v>1</v>
      </c>
      <c r="I101" s="272"/>
      <c r="J101" s="273">
        <f>ROUND(I101*H101,2)</f>
        <v>0</v>
      </c>
      <c r="K101" s="269" t="s">
        <v>1</v>
      </c>
      <c r="L101" s="274"/>
      <c r="M101" s="275" t="s">
        <v>1</v>
      </c>
      <c r="N101" s="276" t="s">
        <v>40</v>
      </c>
      <c r="O101" s="78"/>
      <c r="P101" s="225">
        <f>O101*H101</f>
        <v>0</v>
      </c>
      <c r="Q101" s="225">
        <v>0</v>
      </c>
      <c r="R101" s="225">
        <f>Q101*H101</f>
        <v>0</v>
      </c>
      <c r="S101" s="225">
        <v>0</v>
      </c>
      <c r="T101" s="226">
        <f>S101*H101</f>
        <v>0</v>
      </c>
      <c r="AR101" s="16" t="s">
        <v>216</v>
      </c>
      <c r="AT101" s="16" t="s">
        <v>267</v>
      </c>
      <c r="AU101" s="16" t="s">
        <v>77</v>
      </c>
      <c r="AY101" s="16" t="s">
        <v>147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6" t="s">
        <v>75</v>
      </c>
      <c r="BK101" s="227">
        <f>ROUND(I101*H101,2)</f>
        <v>0</v>
      </c>
      <c r="BL101" s="16" t="s">
        <v>181</v>
      </c>
      <c r="BM101" s="16" t="s">
        <v>181</v>
      </c>
    </row>
    <row r="102" s="1" customFormat="1">
      <c r="B102" s="37"/>
      <c r="C102" s="38"/>
      <c r="D102" s="228" t="s">
        <v>156</v>
      </c>
      <c r="E102" s="38"/>
      <c r="F102" s="229" t="s">
        <v>1717</v>
      </c>
      <c r="G102" s="38"/>
      <c r="H102" s="38"/>
      <c r="I102" s="143"/>
      <c r="J102" s="38"/>
      <c r="K102" s="38"/>
      <c r="L102" s="42"/>
      <c r="M102" s="230"/>
      <c r="N102" s="78"/>
      <c r="O102" s="78"/>
      <c r="P102" s="78"/>
      <c r="Q102" s="78"/>
      <c r="R102" s="78"/>
      <c r="S102" s="78"/>
      <c r="T102" s="79"/>
      <c r="AT102" s="16" t="s">
        <v>156</v>
      </c>
      <c r="AU102" s="16" t="s">
        <v>77</v>
      </c>
    </row>
    <row r="103" s="1" customFormat="1" ht="16.5" customHeight="1">
      <c r="B103" s="37"/>
      <c r="C103" s="216" t="s">
        <v>97</v>
      </c>
      <c r="D103" s="216" t="s">
        <v>150</v>
      </c>
      <c r="E103" s="217" t="s">
        <v>1718</v>
      </c>
      <c r="F103" s="218" t="s">
        <v>1719</v>
      </c>
      <c r="G103" s="219" t="s">
        <v>199</v>
      </c>
      <c r="H103" s="220">
        <v>1</v>
      </c>
      <c r="I103" s="221"/>
      <c r="J103" s="222">
        <f>ROUND(I103*H103,2)</f>
        <v>0</v>
      </c>
      <c r="K103" s="218" t="s">
        <v>1</v>
      </c>
      <c r="L103" s="42"/>
      <c r="M103" s="223" t="s">
        <v>1</v>
      </c>
      <c r="N103" s="224" t="s">
        <v>40</v>
      </c>
      <c r="O103" s="78"/>
      <c r="P103" s="225">
        <f>O103*H103</f>
        <v>0</v>
      </c>
      <c r="Q103" s="225">
        <v>0</v>
      </c>
      <c r="R103" s="225">
        <f>Q103*H103</f>
        <v>0</v>
      </c>
      <c r="S103" s="225">
        <v>0</v>
      </c>
      <c r="T103" s="226">
        <f>S103*H103</f>
        <v>0</v>
      </c>
      <c r="AR103" s="16" t="s">
        <v>181</v>
      </c>
      <c r="AT103" s="16" t="s">
        <v>150</v>
      </c>
      <c r="AU103" s="16" t="s">
        <v>77</v>
      </c>
      <c r="AY103" s="16" t="s">
        <v>147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6" t="s">
        <v>75</v>
      </c>
      <c r="BK103" s="227">
        <f>ROUND(I103*H103,2)</f>
        <v>0</v>
      </c>
      <c r="BL103" s="16" t="s">
        <v>181</v>
      </c>
      <c r="BM103" s="16" t="s">
        <v>202</v>
      </c>
    </row>
    <row r="104" s="1" customFormat="1">
      <c r="B104" s="37"/>
      <c r="C104" s="38"/>
      <c r="D104" s="228" t="s">
        <v>156</v>
      </c>
      <c r="E104" s="38"/>
      <c r="F104" s="229" t="s">
        <v>1719</v>
      </c>
      <c r="G104" s="38"/>
      <c r="H104" s="38"/>
      <c r="I104" s="143"/>
      <c r="J104" s="38"/>
      <c r="K104" s="38"/>
      <c r="L104" s="42"/>
      <c r="M104" s="230"/>
      <c r="N104" s="78"/>
      <c r="O104" s="78"/>
      <c r="P104" s="78"/>
      <c r="Q104" s="78"/>
      <c r="R104" s="78"/>
      <c r="S104" s="78"/>
      <c r="T104" s="79"/>
      <c r="AT104" s="16" t="s">
        <v>156</v>
      </c>
      <c r="AU104" s="16" t="s">
        <v>77</v>
      </c>
    </row>
    <row r="105" s="1" customFormat="1">
      <c r="B105" s="37"/>
      <c r="C105" s="38"/>
      <c r="D105" s="228" t="s">
        <v>157</v>
      </c>
      <c r="E105" s="38"/>
      <c r="F105" s="231" t="s">
        <v>1715</v>
      </c>
      <c r="G105" s="38"/>
      <c r="H105" s="38"/>
      <c r="I105" s="143"/>
      <c r="J105" s="38"/>
      <c r="K105" s="38"/>
      <c r="L105" s="42"/>
      <c r="M105" s="230"/>
      <c r="N105" s="78"/>
      <c r="O105" s="78"/>
      <c r="P105" s="78"/>
      <c r="Q105" s="78"/>
      <c r="R105" s="78"/>
      <c r="S105" s="78"/>
      <c r="T105" s="79"/>
      <c r="AT105" s="16" t="s">
        <v>157</v>
      </c>
      <c r="AU105" s="16" t="s">
        <v>77</v>
      </c>
    </row>
    <row r="106" s="1" customFormat="1" ht="16.5" customHeight="1">
      <c r="B106" s="37"/>
      <c r="C106" s="267" t="s">
        <v>181</v>
      </c>
      <c r="D106" s="267" t="s">
        <v>267</v>
      </c>
      <c r="E106" s="268" t="s">
        <v>1720</v>
      </c>
      <c r="F106" s="269" t="s">
        <v>1721</v>
      </c>
      <c r="G106" s="270" t="s">
        <v>199</v>
      </c>
      <c r="H106" s="271">
        <v>1</v>
      </c>
      <c r="I106" s="272"/>
      <c r="J106" s="273">
        <f>ROUND(I106*H106,2)</f>
        <v>0</v>
      </c>
      <c r="K106" s="269" t="s">
        <v>1</v>
      </c>
      <c r="L106" s="274"/>
      <c r="M106" s="275" t="s">
        <v>1</v>
      </c>
      <c r="N106" s="276" t="s">
        <v>40</v>
      </c>
      <c r="O106" s="78"/>
      <c r="P106" s="225">
        <f>O106*H106</f>
        <v>0</v>
      </c>
      <c r="Q106" s="225">
        <v>0</v>
      </c>
      <c r="R106" s="225">
        <f>Q106*H106</f>
        <v>0</v>
      </c>
      <c r="S106" s="225">
        <v>0</v>
      </c>
      <c r="T106" s="226">
        <f>S106*H106</f>
        <v>0</v>
      </c>
      <c r="AR106" s="16" t="s">
        <v>216</v>
      </c>
      <c r="AT106" s="16" t="s">
        <v>267</v>
      </c>
      <c r="AU106" s="16" t="s">
        <v>77</v>
      </c>
      <c r="AY106" s="16" t="s">
        <v>147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6" t="s">
        <v>75</v>
      </c>
      <c r="BK106" s="227">
        <f>ROUND(I106*H106,2)</f>
        <v>0</v>
      </c>
      <c r="BL106" s="16" t="s">
        <v>181</v>
      </c>
      <c r="BM106" s="16" t="s">
        <v>216</v>
      </c>
    </row>
    <row r="107" s="1" customFormat="1">
      <c r="B107" s="37"/>
      <c r="C107" s="38"/>
      <c r="D107" s="228" t="s">
        <v>156</v>
      </c>
      <c r="E107" s="38"/>
      <c r="F107" s="229" t="s">
        <v>1721</v>
      </c>
      <c r="G107" s="38"/>
      <c r="H107" s="38"/>
      <c r="I107" s="143"/>
      <c r="J107" s="38"/>
      <c r="K107" s="38"/>
      <c r="L107" s="42"/>
      <c r="M107" s="230"/>
      <c r="N107" s="78"/>
      <c r="O107" s="78"/>
      <c r="P107" s="78"/>
      <c r="Q107" s="78"/>
      <c r="R107" s="78"/>
      <c r="S107" s="78"/>
      <c r="T107" s="79"/>
      <c r="AT107" s="16" t="s">
        <v>156</v>
      </c>
      <c r="AU107" s="16" t="s">
        <v>77</v>
      </c>
    </row>
    <row r="108" s="1" customFormat="1" ht="16.5" customHeight="1">
      <c r="B108" s="37"/>
      <c r="C108" s="216" t="s">
        <v>196</v>
      </c>
      <c r="D108" s="216" t="s">
        <v>150</v>
      </c>
      <c r="E108" s="217" t="s">
        <v>1722</v>
      </c>
      <c r="F108" s="218" t="s">
        <v>1723</v>
      </c>
      <c r="G108" s="219" t="s">
        <v>199</v>
      </c>
      <c r="H108" s="220">
        <v>1</v>
      </c>
      <c r="I108" s="221"/>
      <c r="J108" s="222">
        <f>ROUND(I108*H108,2)</f>
        <v>0</v>
      </c>
      <c r="K108" s="218" t="s">
        <v>1</v>
      </c>
      <c r="L108" s="42"/>
      <c r="M108" s="223" t="s">
        <v>1</v>
      </c>
      <c r="N108" s="224" t="s">
        <v>40</v>
      </c>
      <c r="O108" s="78"/>
      <c r="P108" s="225">
        <f>O108*H108</f>
        <v>0</v>
      </c>
      <c r="Q108" s="225">
        <v>0</v>
      </c>
      <c r="R108" s="225">
        <f>Q108*H108</f>
        <v>0</v>
      </c>
      <c r="S108" s="225">
        <v>0</v>
      </c>
      <c r="T108" s="226">
        <f>S108*H108</f>
        <v>0</v>
      </c>
      <c r="AR108" s="16" t="s">
        <v>181</v>
      </c>
      <c r="AT108" s="16" t="s">
        <v>150</v>
      </c>
      <c r="AU108" s="16" t="s">
        <v>77</v>
      </c>
      <c r="AY108" s="16" t="s">
        <v>147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6" t="s">
        <v>75</v>
      </c>
      <c r="BK108" s="227">
        <f>ROUND(I108*H108,2)</f>
        <v>0</v>
      </c>
      <c r="BL108" s="16" t="s">
        <v>181</v>
      </c>
      <c r="BM108" s="16" t="s">
        <v>229</v>
      </c>
    </row>
    <row r="109" s="1" customFormat="1">
      <c r="B109" s="37"/>
      <c r="C109" s="38"/>
      <c r="D109" s="228" t="s">
        <v>156</v>
      </c>
      <c r="E109" s="38"/>
      <c r="F109" s="229" t="s">
        <v>1723</v>
      </c>
      <c r="G109" s="38"/>
      <c r="H109" s="38"/>
      <c r="I109" s="143"/>
      <c r="J109" s="38"/>
      <c r="K109" s="38"/>
      <c r="L109" s="42"/>
      <c r="M109" s="230"/>
      <c r="N109" s="78"/>
      <c r="O109" s="78"/>
      <c r="P109" s="78"/>
      <c r="Q109" s="78"/>
      <c r="R109" s="78"/>
      <c r="S109" s="78"/>
      <c r="T109" s="79"/>
      <c r="AT109" s="16" t="s">
        <v>156</v>
      </c>
      <c r="AU109" s="16" t="s">
        <v>77</v>
      </c>
    </row>
    <row r="110" s="1" customFormat="1">
      <c r="B110" s="37"/>
      <c r="C110" s="38"/>
      <c r="D110" s="228" t="s">
        <v>157</v>
      </c>
      <c r="E110" s="38"/>
      <c r="F110" s="231" t="s">
        <v>1715</v>
      </c>
      <c r="G110" s="38"/>
      <c r="H110" s="38"/>
      <c r="I110" s="143"/>
      <c r="J110" s="38"/>
      <c r="K110" s="38"/>
      <c r="L110" s="42"/>
      <c r="M110" s="230"/>
      <c r="N110" s="78"/>
      <c r="O110" s="78"/>
      <c r="P110" s="78"/>
      <c r="Q110" s="78"/>
      <c r="R110" s="78"/>
      <c r="S110" s="78"/>
      <c r="T110" s="79"/>
      <c r="AT110" s="16" t="s">
        <v>157</v>
      </c>
      <c r="AU110" s="16" t="s">
        <v>77</v>
      </c>
    </row>
    <row r="111" s="1" customFormat="1" ht="16.5" customHeight="1">
      <c r="B111" s="37"/>
      <c r="C111" s="267" t="s">
        <v>202</v>
      </c>
      <c r="D111" s="267" t="s">
        <v>267</v>
      </c>
      <c r="E111" s="268" t="s">
        <v>1724</v>
      </c>
      <c r="F111" s="269" t="s">
        <v>1725</v>
      </c>
      <c r="G111" s="270" t="s">
        <v>199</v>
      </c>
      <c r="H111" s="271">
        <v>1</v>
      </c>
      <c r="I111" s="272"/>
      <c r="J111" s="273">
        <f>ROUND(I111*H111,2)</f>
        <v>0</v>
      </c>
      <c r="K111" s="269" t="s">
        <v>1</v>
      </c>
      <c r="L111" s="274"/>
      <c r="M111" s="275" t="s">
        <v>1</v>
      </c>
      <c r="N111" s="276" t="s">
        <v>40</v>
      </c>
      <c r="O111" s="78"/>
      <c r="P111" s="225">
        <f>O111*H111</f>
        <v>0</v>
      </c>
      <c r="Q111" s="225">
        <v>0</v>
      </c>
      <c r="R111" s="225">
        <f>Q111*H111</f>
        <v>0</v>
      </c>
      <c r="S111" s="225">
        <v>0</v>
      </c>
      <c r="T111" s="226">
        <f>S111*H111</f>
        <v>0</v>
      </c>
      <c r="AR111" s="16" t="s">
        <v>216</v>
      </c>
      <c r="AT111" s="16" t="s">
        <v>267</v>
      </c>
      <c r="AU111" s="16" t="s">
        <v>77</v>
      </c>
      <c r="AY111" s="16" t="s">
        <v>147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6" t="s">
        <v>75</v>
      </c>
      <c r="BK111" s="227">
        <f>ROUND(I111*H111,2)</f>
        <v>0</v>
      </c>
      <c r="BL111" s="16" t="s">
        <v>181</v>
      </c>
      <c r="BM111" s="16" t="s">
        <v>241</v>
      </c>
    </row>
    <row r="112" s="1" customFormat="1">
      <c r="B112" s="37"/>
      <c r="C112" s="38"/>
      <c r="D112" s="228" t="s">
        <v>156</v>
      </c>
      <c r="E112" s="38"/>
      <c r="F112" s="229" t="s">
        <v>1725</v>
      </c>
      <c r="G112" s="38"/>
      <c r="H112" s="38"/>
      <c r="I112" s="143"/>
      <c r="J112" s="38"/>
      <c r="K112" s="38"/>
      <c r="L112" s="42"/>
      <c r="M112" s="230"/>
      <c r="N112" s="78"/>
      <c r="O112" s="78"/>
      <c r="P112" s="78"/>
      <c r="Q112" s="78"/>
      <c r="R112" s="78"/>
      <c r="S112" s="78"/>
      <c r="T112" s="79"/>
      <c r="AT112" s="16" t="s">
        <v>156</v>
      </c>
      <c r="AU112" s="16" t="s">
        <v>77</v>
      </c>
    </row>
    <row r="113" s="1" customFormat="1" ht="16.5" customHeight="1">
      <c r="B113" s="37"/>
      <c r="C113" s="267" t="s">
        <v>208</v>
      </c>
      <c r="D113" s="267" t="s">
        <v>267</v>
      </c>
      <c r="E113" s="268" t="s">
        <v>1726</v>
      </c>
      <c r="F113" s="269" t="s">
        <v>1727</v>
      </c>
      <c r="G113" s="270" t="s">
        <v>199</v>
      </c>
      <c r="H113" s="271">
        <v>1</v>
      </c>
      <c r="I113" s="272"/>
      <c r="J113" s="273">
        <f>ROUND(I113*H113,2)</f>
        <v>0</v>
      </c>
      <c r="K113" s="269" t="s">
        <v>1</v>
      </c>
      <c r="L113" s="274"/>
      <c r="M113" s="275" t="s">
        <v>1</v>
      </c>
      <c r="N113" s="276" t="s">
        <v>40</v>
      </c>
      <c r="O113" s="78"/>
      <c r="P113" s="225">
        <f>O113*H113</f>
        <v>0</v>
      </c>
      <c r="Q113" s="225">
        <v>0</v>
      </c>
      <c r="R113" s="225">
        <f>Q113*H113</f>
        <v>0</v>
      </c>
      <c r="S113" s="225">
        <v>0</v>
      </c>
      <c r="T113" s="226">
        <f>S113*H113</f>
        <v>0</v>
      </c>
      <c r="AR113" s="16" t="s">
        <v>216</v>
      </c>
      <c r="AT113" s="16" t="s">
        <v>267</v>
      </c>
      <c r="AU113" s="16" t="s">
        <v>77</v>
      </c>
      <c r="AY113" s="16" t="s">
        <v>147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6" t="s">
        <v>75</v>
      </c>
      <c r="BK113" s="227">
        <f>ROUND(I113*H113,2)</f>
        <v>0</v>
      </c>
      <c r="BL113" s="16" t="s">
        <v>181</v>
      </c>
      <c r="BM113" s="16" t="s">
        <v>253</v>
      </c>
    </row>
    <row r="114" s="1" customFormat="1">
      <c r="B114" s="37"/>
      <c r="C114" s="38"/>
      <c r="D114" s="228" t="s">
        <v>156</v>
      </c>
      <c r="E114" s="38"/>
      <c r="F114" s="229" t="s">
        <v>1727</v>
      </c>
      <c r="G114" s="38"/>
      <c r="H114" s="38"/>
      <c r="I114" s="143"/>
      <c r="J114" s="38"/>
      <c r="K114" s="38"/>
      <c r="L114" s="42"/>
      <c r="M114" s="230"/>
      <c r="N114" s="78"/>
      <c r="O114" s="78"/>
      <c r="P114" s="78"/>
      <c r="Q114" s="78"/>
      <c r="R114" s="78"/>
      <c r="S114" s="78"/>
      <c r="T114" s="79"/>
      <c r="AT114" s="16" t="s">
        <v>156</v>
      </c>
      <c r="AU114" s="16" t="s">
        <v>77</v>
      </c>
    </row>
    <row r="115" s="1" customFormat="1" ht="16.5" customHeight="1">
      <c r="B115" s="37"/>
      <c r="C115" s="267" t="s">
        <v>216</v>
      </c>
      <c r="D115" s="267" t="s">
        <v>267</v>
      </c>
      <c r="E115" s="268" t="s">
        <v>1728</v>
      </c>
      <c r="F115" s="269" t="s">
        <v>1729</v>
      </c>
      <c r="G115" s="270" t="s">
        <v>199</v>
      </c>
      <c r="H115" s="271">
        <v>1</v>
      </c>
      <c r="I115" s="272"/>
      <c r="J115" s="273">
        <f>ROUND(I115*H115,2)</f>
        <v>0</v>
      </c>
      <c r="K115" s="269" t="s">
        <v>1</v>
      </c>
      <c r="L115" s="274"/>
      <c r="M115" s="275" t="s">
        <v>1</v>
      </c>
      <c r="N115" s="276" t="s">
        <v>40</v>
      </c>
      <c r="O115" s="78"/>
      <c r="P115" s="225">
        <f>O115*H115</f>
        <v>0</v>
      </c>
      <c r="Q115" s="225">
        <v>0</v>
      </c>
      <c r="R115" s="225">
        <f>Q115*H115</f>
        <v>0</v>
      </c>
      <c r="S115" s="225">
        <v>0</v>
      </c>
      <c r="T115" s="226">
        <f>S115*H115</f>
        <v>0</v>
      </c>
      <c r="AR115" s="16" t="s">
        <v>216</v>
      </c>
      <c r="AT115" s="16" t="s">
        <v>267</v>
      </c>
      <c r="AU115" s="16" t="s">
        <v>77</v>
      </c>
      <c r="AY115" s="16" t="s">
        <v>147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16" t="s">
        <v>75</v>
      </c>
      <c r="BK115" s="227">
        <f>ROUND(I115*H115,2)</f>
        <v>0</v>
      </c>
      <c r="BL115" s="16" t="s">
        <v>181</v>
      </c>
      <c r="BM115" s="16" t="s">
        <v>154</v>
      </c>
    </row>
    <row r="116" s="1" customFormat="1">
      <c r="B116" s="37"/>
      <c r="C116" s="38"/>
      <c r="D116" s="228" t="s">
        <v>156</v>
      </c>
      <c r="E116" s="38"/>
      <c r="F116" s="229" t="s">
        <v>1729</v>
      </c>
      <c r="G116" s="38"/>
      <c r="H116" s="38"/>
      <c r="I116" s="143"/>
      <c r="J116" s="38"/>
      <c r="K116" s="38"/>
      <c r="L116" s="42"/>
      <c r="M116" s="230"/>
      <c r="N116" s="78"/>
      <c r="O116" s="78"/>
      <c r="P116" s="78"/>
      <c r="Q116" s="78"/>
      <c r="R116" s="78"/>
      <c r="S116" s="78"/>
      <c r="T116" s="79"/>
      <c r="AT116" s="16" t="s">
        <v>156</v>
      </c>
      <c r="AU116" s="16" t="s">
        <v>77</v>
      </c>
    </row>
    <row r="117" s="1" customFormat="1" ht="16.5" customHeight="1">
      <c r="B117" s="37"/>
      <c r="C117" s="267" t="s">
        <v>222</v>
      </c>
      <c r="D117" s="267" t="s">
        <v>267</v>
      </c>
      <c r="E117" s="268" t="s">
        <v>1730</v>
      </c>
      <c r="F117" s="269" t="s">
        <v>1731</v>
      </c>
      <c r="G117" s="270" t="s">
        <v>199</v>
      </c>
      <c r="H117" s="271">
        <v>2</v>
      </c>
      <c r="I117" s="272"/>
      <c r="J117" s="273">
        <f>ROUND(I117*H117,2)</f>
        <v>0</v>
      </c>
      <c r="K117" s="269" t="s">
        <v>1</v>
      </c>
      <c r="L117" s="274"/>
      <c r="M117" s="275" t="s">
        <v>1</v>
      </c>
      <c r="N117" s="276" t="s">
        <v>40</v>
      </c>
      <c r="O117" s="78"/>
      <c r="P117" s="225">
        <f>O117*H117</f>
        <v>0</v>
      </c>
      <c r="Q117" s="225">
        <v>0</v>
      </c>
      <c r="R117" s="225">
        <f>Q117*H117</f>
        <v>0</v>
      </c>
      <c r="S117" s="225">
        <v>0</v>
      </c>
      <c r="T117" s="226">
        <f>S117*H117</f>
        <v>0</v>
      </c>
      <c r="AR117" s="16" t="s">
        <v>216</v>
      </c>
      <c r="AT117" s="16" t="s">
        <v>267</v>
      </c>
      <c r="AU117" s="16" t="s">
        <v>77</v>
      </c>
      <c r="AY117" s="16" t="s">
        <v>147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6" t="s">
        <v>75</v>
      </c>
      <c r="BK117" s="227">
        <f>ROUND(I117*H117,2)</f>
        <v>0</v>
      </c>
      <c r="BL117" s="16" t="s">
        <v>181</v>
      </c>
      <c r="BM117" s="16" t="s">
        <v>284</v>
      </c>
    </row>
    <row r="118" s="1" customFormat="1">
      <c r="B118" s="37"/>
      <c r="C118" s="38"/>
      <c r="D118" s="228" t="s">
        <v>156</v>
      </c>
      <c r="E118" s="38"/>
      <c r="F118" s="229" t="s">
        <v>1731</v>
      </c>
      <c r="G118" s="38"/>
      <c r="H118" s="38"/>
      <c r="I118" s="143"/>
      <c r="J118" s="38"/>
      <c r="K118" s="38"/>
      <c r="L118" s="42"/>
      <c r="M118" s="230"/>
      <c r="N118" s="78"/>
      <c r="O118" s="78"/>
      <c r="P118" s="78"/>
      <c r="Q118" s="78"/>
      <c r="R118" s="78"/>
      <c r="S118" s="78"/>
      <c r="T118" s="79"/>
      <c r="AT118" s="16" t="s">
        <v>156</v>
      </c>
      <c r="AU118" s="16" t="s">
        <v>77</v>
      </c>
    </row>
    <row r="119" s="1" customFormat="1" ht="16.5" customHeight="1">
      <c r="B119" s="37"/>
      <c r="C119" s="267" t="s">
        <v>229</v>
      </c>
      <c r="D119" s="267" t="s">
        <v>267</v>
      </c>
      <c r="E119" s="268" t="s">
        <v>1732</v>
      </c>
      <c r="F119" s="269" t="s">
        <v>1733</v>
      </c>
      <c r="G119" s="270" t="s">
        <v>199</v>
      </c>
      <c r="H119" s="271">
        <v>1</v>
      </c>
      <c r="I119" s="272"/>
      <c r="J119" s="273">
        <f>ROUND(I119*H119,2)</f>
        <v>0</v>
      </c>
      <c r="K119" s="269" t="s">
        <v>1</v>
      </c>
      <c r="L119" s="274"/>
      <c r="M119" s="275" t="s">
        <v>1</v>
      </c>
      <c r="N119" s="276" t="s">
        <v>40</v>
      </c>
      <c r="O119" s="78"/>
      <c r="P119" s="225">
        <f>O119*H119</f>
        <v>0</v>
      </c>
      <c r="Q119" s="225">
        <v>0</v>
      </c>
      <c r="R119" s="225">
        <f>Q119*H119</f>
        <v>0</v>
      </c>
      <c r="S119" s="225">
        <v>0</v>
      </c>
      <c r="T119" s="226">
        <f>S119*H119</f>
        <v>0</v>
      </c>
      <c r="AR119" s="16" t="s">
        <v>216</v>
      </c>
      <c r="AT119" s="16" t="s">
        <v>267</v>
      </c>
      <c r="AU119" s="16" t="s">
        <v>77</v>
      </c>
      <c r="AY119" s="16" t="s">
        <v>147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6" t="s">
        <v>75</v>
      </c>
      <c r="BK119" s="227">
        <f>ROUND(I119*H119,2)</f>
        <v>0</v>
      </c>
      <c r="BL119" s="16" t="s">
        <v>181</v>
      </c>
      <c r="BM119" s="16" t="s">
        <v>300</v>
      </c>
    </row>
    <row r="120" s="1" customFormat="1">
      <c r="B120" s="37"/>
      <c r="C120" s="38"/>
      <c r="D120" s="228" t="s">
        <v>156</v>
      </c>
      <c r="E120" s="38"/>
      <c r="F120" s="229" t="s">
        <v>1733</v>
      </c>
      <c r="G120" s="38"/>
      <c r="H120" s="38"/>
      <c r="I120" s="143"/>
      <c r="J120" s="38"/>
      <c r="K120" s="38"/>
      <c r="L120" s="42"/>
      <c r="M120" s="230"/>
      <c r="N120" s="78"/>
      <c r="O120" s="78"/>
      <c r="P120" s="78"/>
      <c r="Q120" s="78"/>
      <c r="R120" s="78"/>
      <c r="S120" s="78"/>
      <c r="T120" s="79"/>
      <c r="AT120" s="16" t="s">
        <v>156</v>
      </c>
      <c r="AU120" s="16" t="s">
        <v>77</v>
      </c>
    </row>
    <row r="121" s="11" customFormat="1" ht="22.8" customHeight="1">
      <c r="B121" s="200"/>
      <c r="C121" s="201"/>
      <c r="D121" s="202" t="s">
        <v>68</v>
      </c>
      <c r="E121" s="214" t="s">
        <v>1627</v>
      </c>
      <c r="F121" s="214" t="s">
        <v>1734</v>
      </c>
      <c r="G121" s="201"/>
      <c r="H121" s="201"/>
      <c r="I121" s="204"/>
      <c r="J121" s="215">
        <f>BK121</f>
        <v>0</v>
      </c>
      <c r="K121" s="201"/>
      <c r="L121" s="206"/>
      <c r="M121" s="207"/>
      <c r="N121" s="208"/>
      <c r="O121" s="208"/>
      <c r="P121" s="209">
        <f>SUM(P122:P129)</f>
        <v>0</v>
      </c>
      <c r="Q121" s="208"/>
      <c r="R121" s="209">
        <f>SUM(R122:R129)</f>
        <v>0</v>
      </c>
      <c r="S121" s="208"/>
      <c r="T121" s="210">
        <f>SUM(T122:T129)</f>
        <v>0</v>
      </c>
      <c r="AR121" s="211" t="s">
        <v>75</v>
      </c>
      <c r="AT121" s="212" t="s">
        <v>68</v>
      </c>
      <c r="AU121" s="212" t="s">
        <v>75</v>
      </c>
      <c r="AY121" s="211" t="s">
        <v>147</v>
      </c>
      <c r="BK121" s="213">
        <f>SUM(BK122:BK129)</f>
        <v>0</v>
      </c>
    </row>
    <row r="122" s="1" customFormat="1" ht="16.5" customHeight="1">
      <c r="B122" s="37"/>
      <c r="C122" s="216" t="s">
        <v>235</v>
      </c>
      <c r="D122" s="216" t="s">
        <v>150</v>
      </c>
      <c r="E122" s="217" t="s">
        <v>1735</v>
      </c>
      <c r="F122" s="218" t="s">
        <v>1736</v>
      </c>
      <c r="G122" s="219" t="s">
        <v>199</v>
      </c>
      <c r="H122" s="220">
        <v>1</v>
      </c>
      <c r="I122" s="221"/>
      <c r="J122" s="222">
        <f>ROUND(I122*H122,2)</f>
        <v>0</v>
      </c>
      <c r="K122" s="218" t="s">
        <v>1</v>
      </c>
      <c r="L122" s="42"/>
      <c r="M122" s="223" t="s">
        <v>1</v>
      </c>
      <c r="N122" s="224" t="s">
        <v>40</v>
      </c>
      <c r="O122" s="78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AR122" s="16" t="s">
        <v>181</v>
      </c>
      <c r="AT122" s="16" t="s">
        <v>150</v>
      </c>
      <c r="AU122" s="16" t="s">
        <v>77</v>
      </c>
      <c r="AY122" s="16" t="s">
        <v>147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6" t="s">
        <v>75</v>
      </c>
      <c r="BK122" s="227">
        <f>ROUND(I122*H122,2)</f>
        <v>0</v>
      </c>
      <c r="BL122" s="16" t="s">
        <v>181</v>
      </c>
      <c r="BM122" s="16" t="s">
        <v>310</v>
      </c>
    </row>
    <row r="123" s="1" customFormat="1">
      <c r="B123" s="37"/>
      <c r="C123" s="38"/>
      <c r="D123" s="228" t="s">
        <v>156</v>
      </c>
      <c r="E123" s="38"/>
      <c r="F123" s="229" t="s">
        <v>1736</v>
      </c>
      <c r="G123" s="38"/>
      <c r="H123" s="38"/>
      <c r="I123" s="143"/>
      <c r="J123" s="38"/>
      <c r="K123" s="38"/>
      <c r="L123" s="42"/>
      <c r="M123" s="230"/>
      <c r="N123" s="78"/>
      <c r="O123" s="78"/>
      <c r="P123" s="78"/>
      <c r="Q123" s="78"/>
      <c r="R123" s="78"/>
      <c r="S123" s="78"/>
      <c r="T123" s="79"/>
      <c r="AT123" s="16" t="s">
        <v>156</v>
      </c>
      <c r="AU123" s="16" t="s">
        <v>77</v>
      </c>
    </row>
    <row r="124" s="1" customFormat="1">
      <c r="B124" s="37"/>
      <c r="C124" s="38"/>
      <c r="D124" s="228" t="s">
        <v>157</v>
      </c>
      <c r="E124" s="38"/>
      <c r="F124" s="231" t="s">
        <v>1715</v>
      </c>
      <c r="G124" s="38"/>
      <c r="H124" s="38"/>
      <c r="I124" s="143"/>
      <c r="J124" s="38"/>
      <c r="K124" s="38"/>
      <c r="L124" s="42"/>
      <c r="M124" s="230"/>
      <c r="N124" s="78"/>
      <c r="O124" s="78"/>
      <c r="P124" s="78"/>
      <c r="Q124" s="78"/>
      <c r="R124" s="78"/>
      <c r="S124" s="78"/>
      <c r="T124" s="79"/>
      <c r="AT124" s="16" t="s">
        <v>157</v>
      </c>
      <c r="AU124" s="16" t="s">
        <v>77</v>
      </c>
    </row>
    <row r="125" s="1" customFormat="1" ht="33.75" customHeight="1">
      <c r="B125" s="37"/>
      <c r="C125" s="267" t="s">
        <v>241</v>
      </c>
      <c r="D125" s="267" t="s">
        <v>267</v>
      </c>
      <c r="E125" s="268" t="s">
        <v>1737</v>
      </c>
      <c r="F125" s="269" t="s">
        <v>1738</v>
      </c>
      <c r="G125" s="270" t="s">
        <v>199</v>
      </c>
      <c r="H125" s="271">
        <v>1</v>
      </c>
      <c r="I125" s="272"/>
      <c r="J125" s="273">
        <f>ROUND(I125*H125,2)</f>
        <v>0</v>
      </c>
      <c r="K125" s="269" t="s">
        <v>1</v>
      </c>
      <c r="L125" s="274"/>
      <c r="M125" s="275" t="s">
        <v>1</v>
      </c>
      <c r="N125" s="276" t="s">
        <v>40</v>
      </c>
      <c r="O125" s="78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AR125" s="16" t="s">
        <v>216</v>
      </c>
      <c r="AT125" s="16" t="s">
        <v>267</v>
      </c>
      <c r="AU125" s="16" t="s">
        <v>77</v>
      </c>
      <c r="AY125" s="16" t="s">
        <v>147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6" t="s">
        <v>75</v>
      </c>
      <c r="BK125" s="227">
        <f>ROUND(I125*H125,2)</f>
        <v>0</v>
      </c>
      <c r="BL125" s="16" t="s">
        <v>181</v>
      </c>
      <c r="BM125" s="16" t="s">
        <v>325</v>
      </c>
    </row>
    <row r="126" s="1" customFormat="1">
      <c r="B126" s="37"/>
      <c r="C126" s="38"/>
      <c r="D126" s="228" t="s">
        <v>156</v>
      </c>
      <c r="E126" s="38"/>
      <c r="F126" s="229" t="s">
        <v>1739</v>
      </c>
      <c r="G126" s="38"/>
      <c r="H126" s="38"/>
      <c r="I126" s="143"/>
      <c r="J126" s="38"/>
      <c r="K126" s="38"/>
      <c r="L126" s="42"/>
      <c r="M126" s="230"/>
      <c r="N126" s="78"/>
      <c r="O126" s="78"/>
      <c r="P126" s="78"/>
      <c r="Q126" s="78"/>
      <c r="R126" s="78"/>
      <c r="S126" s="78"/>
      <c r="T126" s="79"/>
      <c r="AT126" s="16" t="s">
        <v>156</v>
      </c>
      <c r="AU126" s="16" t="s">
        <v>77</v>
      </c>
    </row>
    <row r="127" s="1" customFormat="1" ht="16.5" customHeight="1">
      <c r="B127" s="37"/>
      <c r="C127" s="267" t="s">
        <v>247</v>
      </c>
      <c r="D127" s="267" t="s">
        <v>267</v>
      </c>
      <c r="E127" s="268" t="s">
        <v>1740</v>
      </c>
      <c r="F127" s="269" t="s">
        <v>1741</v>
      </c>
      <c r="G127" s="270" t="s">
        <v>199</v>
      </c>
      <c r="H127" s="271">
        <v>1</v>
      </c>
      <c r="I127" s="272"/>
      <c r="J127" s="273">
        <f>ROUND(I127*H127,2)</f>
        <v>0</v>
      </c>
      <c r="K127" s="269" t="s">
        <v>1</v>
      </c>
      <c r="L127" s="274"/>
      <c r="M127" s="275" t="s">
        <v>1</v>
      </c>
      <c r="N127" s="276" t="s">
        <v>40</v>
      </c>
      <c r="O127" s="78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AR127" s="16" t="s">
        <v>216</v>
      </c>
      <c r="AT127" s="16" t="s">
        <v>267</v>
      </c>
      <c r="AU127" s="16" t="s">
        <v>77</v>
      </c>
      <c r="AY127" s="16" t="s">
        <v>147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6" t="s">
        <v>75</v>
      </c>
      <c r="BK127" s="227">
        <f>ROUND(I127*H127,2)</f>
        <v>0</v>
      </c>
      <c r="BL127" s="16" t="s">
        <v>181</v>
      </c>
      <c r="BM127" s="16" t="s">
        <v>342</v>
      </c>
    </row>
    <row r="128" s="1" customFormat="1">
      <c r="B128" s="37"/>
      <c r="C128" s="38"/>
      <c r="D128" s="228" t="s">
        <v>156</v>
      </c>
      <c r="E128" s="38"/>
      <c r="F128" s="229" t="s">
        <v>1741</v>
      </c>
      <c r="G128" s="38"/>
      <c r="H128" s="38"/>
      <c r="I128" s="143"/>
      <c r="J128" s="38"/>
      <c r="K128" s="38"/>
      <c r="L128" s="42"/>
      <c r="M128" s="230"/>
      <c r="N128" s="78"/>
      <c r="O128" s="78"/>
      <c r="P128" s="78"/>
      <c r="Q128" s="78"/>
      <c r="R128" s="78"/>
      <c r="S128" s="78"/>
      <c r="T128" s="79"/>
      <c r="AT128" s="16" t="s">
        <v>156</v>
      </c>
      <c r="AU128" s="16" t="s">
        <v>77</v>
      </c>
    </row>
    <row r="129" s="1" customFormat="1">
      <c r="B129" s="37"/>
      <c r="C129" s="38"/>
      <c r="D129" s="228" t="s">
        <v>157</v>
      </c>
      <c r="E129" s="38"/>
      <c r="F129" s="231" t="s">
        <v>1742</v>
      </c>
      <c r="G129" s="38"/>
      <c r="H129" s="38"/>
      <c r="I129" s="143"/>
      <c r="J129" s="38"/>
      <c r="K129" s="38"/>
      <c r="L129" s="42"/>
      <c r="M129" s="230"/>
      <c r="N129" s="78"/>
      <c r="O129" s="78"/>
      <c r="P129" s="78"/>
      <c r="Q129" s="78"/>
      <c r="R129" s="78"/>
      <c r="S129" s="78"/>
      <c r="T129" s="79"/>
      <c r="AT129" s="16" t="s">
        <v>157</v>
      </c>
      <c r="AU129" s="16" t="s">
        <v>77</v>
      </c>
    </row>
    <row r="130" s="11" customFormat="1" ht="22.8" customHeight="1">
      <c r="B130" s="200"/>
      <c r="C130" s="201"/>
      <c r="D130" s="202" t="s">
        <v>68</v>
      </c>
      <c r="E130" s="214" t="s">
        <v>1667</v>
      </c>
      <c r="F130" s="214" t="s">
        <v>1743</v>
      </c>
      <c r="G130" s="201"/>
      <c r="H130" s="201"/>
      <c r="I130" s="204"/>
      <c r="J130" s="215">
        <f>BK130</f>
        <v>0</v>
      </c>
      <c r="K130" s="201"/>
      <c r="L130" s="206"/>
      <c r="M130" s="207"/>
      <c r="N130" s="208"/>
      <c r="O130" s="208"/>
      <c r="P130" s="209">
        <f>SUM(P131:P154)</f>
        <v>0</v>
      </c>
      <c r="Q130" s="208"/>
      <c r="R130" s="209">
        <f>SUM(R131:R154)</f>
        <v>0</v>
      </c>
      <c r="S130" s="208"/>
      <c r="T130" s="210">
        <f>SUM(T131:T154)</f>
        <v>0</v>
      </c>
      <c r="AR130" s="211" t="s">
        <v>75</v>
      </c>
      <c r="AT130" s="212" t="s">
        <v>68</v>
      </c>
      <c r="AU130" s="212" t="s">
        <v>75</v>
      </c>
      <c r="AY130" s="211" t="s">
        <v>147</v>
      </c>
      <c r="BK130" s="213">
        <f>SUM(BK131:BK154)</f>
        <v>0</v>
      </c>
    </row>
    <row r="131" s="1" customFormat="1" ht="22.5" customHeight="1">
      <c r="B131" s="37"/>
      <c r="C131" s="267" t="s">
        <v>253</v>
      </c>
      <c r="D131" s="267" t="s">
        <v>267</v>
      </c>
      <c r="E131" s="268" t="s">
        <v>1744</v>
      </c>
      <c r="F131" s="269" t="s">
        <v>1745</v>
      </c>
      <c r="G131" s="270" t="s">
        <v>199</v>
      </c>
      <c r="H131" s="271">
        <v>3</v>
      </c>
      <c r="I131" s="272"/>
      <c r="J131" s="273">
        <f>ROUND(I131*H131,2)</f>
        <v>0</v>
      </c>
      <c r="K131" s="269" t="s">
        <v>1</v>
      </c>
      <c r="L131" s="274"/>
      <c r="M131" s="275" t="s">
        <v>1</v>
      </c>
      <c r="N131" s="276" t="s">
        <v>40</v>
      </c>
      <c r="O131" s="78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AR131" s="16" t="s">
        <v>216</v>
      </c>
      <c r="AT131" s="16" t="s">
        <v>267</v>
      </c>
      <c r="AU131" s="16" t="s">
        <v>77</v>
      </c>
      <c r="AY131" s="16" t="s">
        <v>147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6" t="s">
        <v>75</v>
      </c>
      <c r="BK131" s="227">
        <f>ROUND(I131*H131,2)</f>
        <v>0</v>
      </c>
      <c r="BL131" s="16" t="s">
        <v>181</v>
      </c>
      <c r="BM131" s="16" t="s">
        <v>356</v>
      </c>
    </row>
    <row r="132" s="1" customFormat="1">
      <c r="B132" s="37"/>
      <c r="C132" s="38"/>
      <c r="D132" s="228" t="s">
        <v>156</v>
      </c>
      <c r="E132" s="38"/>
      <c r="F132" s="229" t="s">
        <v>1745</v>
      </c>
      <c r="G132" s="38"/>
      <c r="H132" s="38"/>
      <c r="I132" s="143"/>
      <c r="J132" s="38"/>
      <c r="K132" s="38"/>
      <c r="L132" s="42"/>
      <c r="M132" s="230"/>
      <c r="N132" s="78"/>
      <c r="O132" s="78"/>
      <c r="P132" s="78"/>
      <c r="Q132" s="78"/>
      <c r="R132" s="78"/>
      <c r="S132" s="78"/>
      <c r="T132" s="79"/>
      <c r="AT132" s="16" t="s">
        <v>156</v>
      </c>
      <c r="AU132" s="16" t="s">
        <v>77</v>
      </c>
    </row>
    <row r="133" s="1" customFormat="1" ht="22.5" customHeight="1">
      <c r="B133" s="37"/>
      <c r="C133" s="267" t="s">
        <v>8</v>
      </c>
      <c r="D133" s="267" t="s">
        <v>267</v>
      </c>
      <c r="E133" s="268" t="s">
        <v>1746</v>
      </c>
      <c r="F133" s="269" t="s">
        <v>1747</v>
      </c>
      <c r="G133" s="270" t="s">
        <v>199</v>
      </c>
      <c r="H133" s="271">
        <v>1</v>
      </c>
      <c r="I133" s="272"/>
      <c r="J133" s="273">
        <f>ROUND(I133*H133,2)</f>
        <v>0</v>
      </c>
      <c r="K133" s="269" t="s">
        <v>1</v>
      </c>
      <c r="L133" s="274"/>
      <c r="M133" s="275" t="s">
        <v>1</v>
      </c>
      <c r="N133" s="276" t="s">
        <v>40</v>
      </c>
      <c r="O133" s="78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AR133" s="16" t="s">
        <v>216</v>
      </c>
      <c r="AT133" s="16" t="s">
        <v>267</v>
      </c>
      <c r="AU133" s="16" t="s">
        <v>77</v>
      </c>
      <c r="AY133" s="16" t="s">
        <v>147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6" t="s">
        <v>75</v>
      </c>
      <c r="BK133" s="227">
        <f>ROUND(I133*H133,2)</f>
        <v>0</v>
      </c>
      <c r="BL133" s="16" t="s">
        <v>181</v>
      </c>
      <c r="BM133" s="16" t="s">
        <v>375</v>
      </c>
    </row>
    <row r="134" s="1" customFormat="1">
      <c r="B134" s="37"/>
      <c r="C134" s="38"/>
      <c r="D134" s="228" t="s">
        <v>156</v>
      </c>
      <c r="E134" s="38"/>
      <c r="F134" s="229" t="s">
        <v>1747</v>
      </c>
      <c r="G134" s="38"/>
      <c r="H134" s="38"/>
      <c r="I134" s="143"/>
      <c r="J134" s="38"/>
      <c r="K134" s="38"/>
      <c r="L134" s="42"/>
      <c r="M134" s="230"/>
      <c r="N134" s="78"/>
      <c r="O134" s="78"/>
      <c r="P134" s="78"/>
      <c r="Q134" s="78"/>
      <c r="R134" s="78"/>
      <c r="S134" s="78"/>
      <c r="T134" s="79"/>
      <c r="AT134" s="16" t="s">
        <v>156</v>
      </c>
      <c r="AU134" s="16" t="s">
        <v>77</v>
      </c>
    </row>
    <row r="135" s="1" customFormat="1" ht="22.5" customHeight="1">
      <c r="B135" s="37"/>
      <c r="C135" s="267" t="s">
        <v>154</v>
      </c>
      <c r="D135" s="267" t="s">
        <v>267</v>
      </c>
      <c r="E135" s="268" t="s">
        <v>1748</v>
      </c>
      <c r="F135" s="269" t="s">
        <v>1749</v>
      </c>
      <c r="G135" s="270" t="s">
        <v>199</v>
      </c>
      <c r="H135" s="271">
        <v>2</v>
      </c>
      <c r="I135" s="272"/>
      <c r="J135" s="273">
        <f>ROUND(I135*H135,2)</f>
        <v>0</v>
      </c>
      <c r="K135" s="269" t="s">
        <v>1</v>
      </c>
      <c r="L135" s="274"/>
      <c r="M135" s="275" t="s">
        <v>1</v>
      </c>
      <c r="N135" s="276" t="s">
        <v>40</v>
      </c>
      <c r="O135" s="78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AR135" s="16" t="s">
        <v>216</v>
      </c>
      <c r="AT135" s="16" t="s">
        <v>267</v>
      </c>
      <c r="AU135" s="16" t="s">
        <v>77</v>
      </c>
      <c r="AY135" s="16" t="s">
        <v>147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6" t="s">
        <v>75</v>
      </c>
      <c r="BK135" s="227">
        <f>ROUND(I135*H135,2)</f>
        <v>0</v>
      </c>
      <c r="BL135" s="16" t="s">
        <v>181</v>
      </c>
      <c r="BM135" s="16" t="s">
        <v>387</v>
      </c>
    </row>
    <row r="136" s="1" customFormat="1">
      <c r="B136" s="37"/>
      <c r="C136" s="38"/>
      <c r="D136" s="228" t="s">
        <v>156</v>
      </c>
      <c r="E136" s="38"/>
      <c r="F136" s="229" t="s">
        <v>1749</v>
      </c>
      <c r="G136" s="38"/>
      <c r="H136" s="38"/>
      <c r="I136" s="143"/>
      <c r="J136" s="38"/>
      <c r="K136" s="38"/>
      <c r="L136" s="42"/>
      <c r="M136" s="230"/>
      <c r="N136" s="78"/>
      <c r="O136" s="78"/>
      <c r="P136" s="78"/>
      <c r="Q136" s="78"/>
      <c r="R136" s="78"/>
      <c r="S136" s="78"/>
      <c r="T136" s="79"/>
      <c r="AT136" s="16" t="s">
        <v>156</v>
      </c>
      <c r="AU136" s="16" t="s">
        <v>77</v>
      </c>
    </row>
    <row r="137" s="1" customFormat="1" ht="16.5" customHeight="1">
      <c r="B137" s="37"/>
      <c r="C137" s="267" t="s">
        <v>275</v>
      </c>
      <c r="D137" s="267" t="s">
        <v>267</v>
      </c>
      <c r="E137" s="268" t="s">
        <v>1750</v>
      </c>
      <c r="F137" s="269" t="s">
        <v>1751</v>
      </c>
      <c r="G137" s="270" t="s">
        <v>199</v>
      </c>
      <c r="H137" s="271">
        <v>3</v>
      </c>
      <c r="I137" s="272"/>
      <c r="J137" s="273">
        <f>ROUND(I137*H137,2)</f>
        <v>0</v>
      </c>
      <c r="K137" s="269" t="s">
        <v>1</v>
      </c>
      <c r="L137" s="274"/>
      <c r="M137" s="275" t="s">
        <v>1</v>
      </c>
      <c r="N137" s="276" t="s">
        <v>40</v>
      </c>
      <c r="O137" s="78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AR137" s="16" t="s">
        <v>216</v>
      </c>
      <c r="AT137" s="16" t="s">
        <v>267</v>
      </c>
      <c r="AU137" s="16" t="s">
        <v>77</v>
      </c>
      <c r="AY137" s="16" t="s">
        <v>147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6" t="s">
        <v>75</v>
      </c>
      <c r="BK137" s="227">
        <f>ROUND(I137*H137,2)</f>
        <v>0</v>
      </c>
      <c r="BL137" s="16" t="s">
        <v>181</v>
      </c>
      <c r="BM137" s="16" t="s">
        <v>398</v>
      </c>
    </row>
    <row r="138" s="1" customFormat="1">
      <c r="B138" s="37"/>
      <c r="C138" s="38"/>
      <c r="D138" s="228" t="s">
        <v>156</v>
      </c>
      <c r="E138" s="38"/>
      <c r="F138" s="229" t="s">
        <v>1751</v>
      </c>
      <c r="G138" s="38"/>
      <c r="H138" s="38"/>
      <c r="I138" s="143"/>
      <c r="J138" s="38"/>
      <c r="K138" s="38"/>
      <c r="L138" s="42"/>
      <c r="M138" s="230"/>
      <c r="N138" s="78"/>
      <c r="O138" s="78"/>
      <c r="P138" s="78"/>
      <c r="Q138" s="78"/>
      <c r="R138" s="78"/>
      <c r="S138" s="78"/>
      <c r="T138" s="79"/>
      <c r="AT138" s="16" t="s">
        <v>156</v>
      </c>
      <c r="AU138" s="16" t="s">
        <v>77</v>
      </c>
    </row>
    <row r="139" s="1" customFormat="1" ht="16.5" customHeight="1">
      <c r="B139" s="37"/>
      <c r="C139" s="267" t="s">
        <v>284</v>
      </c>
      <c r="D139" s="267" t="s">
        <v>267</v>
      </c>
      <c r="E139" s="268" t="s">
        <v>1752</v>
      </c>
      <c r="F139" s="269" t="s">
        <v>1753</v>
      </c>
      <c r="G139" s="270" t="s">
        <v>199</v>
      </c>
      <c r="H139" s="271">
        <v>3</v>
      </c>
      <c r="I139" s="272"/>
      <c r="J139" s="273">
        <f>ROUND(I139*H139,2)</f>
        <v>0</v>
      </c>
      <c r="K139" s="269" t="s">
        <v>1</v>
      </c>
      <c r="L139" s="274"/>
      <c r="M139" s="275" t="s">
        <v>1</v>
      </c>
      <c r="N139" s="276" t="s">
        <v>40</v>
      </c>
      <c r="O139" s="78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AR139" s="16" t="s">
        <v>216</v>
      </c>
      <c r="AT139" s="16" t="s">
        <v>267</v>
      </c>
      <c r="AU139" s="16" t="s">
        <v>77</v>
      </c>
      <c r="AY139" s="16" t="s">
        <v>147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6" t="s">
        <v>75</v>
      </c>
      <c r="BK139" s="227">
        <f>ROUND(I139*H139,2)</f>
        <v>0</v>
      </c>
      <c r="BL139" s="16" t="s">
        <v>181</v>
      </c>
      <c r="BM139" s="16" t="s">
        <v>410</v>
      </c>
    </row>
    <row r="140" s="1" customFormat="1">
      <c r="B140" s="37"/>
      <c r="C140" s="38"/>
      <c r="D140" s="228" t="s">
        <v>156</v>
      </c>
      <c r="E140" s="38"/>
      <c r="F140" s="229" t="s">
        <v>1753</v>
      </c>
      <c r="G140" s="38"/>
      <c r="H140" s="38"/>
      <c r="I140" s="143"/>
      <c r="J140" s="38"/>
      <c r="K140" s="38"/>
      <c r="L140" s="42"/>
      <c r="M140" s="230"/>
      <c r="N140" s="78"/>
      <c r="O140" s="78"/>
      <c r="P140" s="78"/>
      <c r="Q140" s="78"/>
      <c r="R140" s="78"/>
      <c r="S140" s="78"/>
      <c r="T140" s="79"/>
      <c r="AT140" s="16" t="s">
        <v>156</v>
      </c>
      <c r="AU140" s="16" t="s">
        <v>77</v>
      </c>
    </row>
    <row r="141" s="1" customFormat="1" ht="16.5" customHeight="1">
      <c r="B141" s="37"/>
      <c r="C141" s="267" t="s">
        <v>293</v>
      </c>
      <c r="D141" s="267" t="s">
        <v>267</v>
      </c>
      <c r="E141" s="268" t="s">
        <v>1754</v>
      </c>
      <c r="F141" s="269" t="s">
        <v>1755</v>
      </c>
      <c r="G141" s="270" t="s">
        <v>199</v>
      </c>
      <c r="H141" s="271">
        <v>6</v>
      </c>
      <c r="I141" s="272"/>
      <c r="J141" s="273">
        <f>ROUND(I141*H141,2)</f>
        <v>0</v>
      </c>
      <c r="K141" s="269" t="s">
        <v>1</v>
      </c>
      <c r="L141" s="274"/>
      <c r="M141" s="275" t="s">
        <v>1</v>
      </c>
      <c r="N141" s="276" t="s">
        <v>40</v>
      </c>
      <c r="O141" s="78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AR141" s="16" t="s">
        <v>216</v>
      </c>
      <c r="AT141" s="16" t="s">
        <v>267</v>
      </c>
      <c r="AU141" s="16" t="s">
        <v>77</v>
      </c>
      <c r="AY141" s="16" t="s">
        <v>147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6" t="s">
        <v>75</v>
      </c>
      <c r="BK141" s="227">
        <f>ROUND(I141*H141,2)</f>
        <v>0</v>
      </c>
      <c r="BL141" s="16" t="s">
        <v>181</v>
      </c>
      <c r="BM141" s="16" t="s">
        <v>424</v>
      </c>
    </row>
    <row r="142" s="1" customFormat="1">
      <c r="B142" s="37"/>
      <c r="C142" s="38"/>
      <c r="D142" s="228" t="s">
        <v>156</v>
      </c>
      <c r="E142" s="38"/>
      <c r="F142" s="229" t="s">
        <v>1755</v>
      </c>
      <c r="G142" s="38"/>
      <c r="H142" s="38"/>
      <c r="I142" s="143"/>
      <c r="J142" s="38"/>
      <c r="K142" s="38"/>
      <c r="L142" s="42"/>
      <c r="M142" s="230"/>
      <c r="N142" s="78"/>
      <c r="O142" s="78"/>
      <c r="P142" s="78"/>
      <c r="Q142" s="78"/>
      <c r="R142" s="78"/>
      <c r="S142" s="78"/>
      <c r="T142" s="79"/>
      <c r="AT142" s="16" t="s">
        <v>156</v>
      </c>
      <c r="AU142" s="16" t="s">
        <v>77</v>
      </c>
    </row>
    <row r="143" s="1" customFormat="1" ht="16.5" customHeight="1">
      <c r="B143" s="37"/>
      <c r="C143" s="267" t="s">
        <v>300</v>
      </c>
      <c r="D143" s="267" t="s">
        <v>267</v>
      </c>
      <c r="E143" s="268" t="s">
        <v>1756</v>
      </c>
      <c r="F143" s="269" t="s">
        <v>1757</v>
      </c>
      <c r="G143" s="270" t="s">
        <v>199</v>
      </c>
      <c r="H143" s="271">
        <v>3</v>
      </c>
      <c r="I143" s="272"/>
      <c r="J143" s="273">
        <f>ROUND(I143*H143,2)</f>
        <v>0</v>
      </c>
      <c r="K143" s="269" t="s">
        <v>1</v>
      </c>
      <c r="L143" s="274"/>
      <c r="M143" s="275" t="s">
        <v>1</v>
      </c>
      <c r="N143" s="276" t="s">
        <v>40</v>
      </c>
      <c r="O143" s="78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AR143" s="16" t="s">
        <v>216</v>
      </c>
      <c r="AT143" s="16" t="s">
        <v>267</v>
      </c>
      <c r="AU143" s="16" t="s">
        <v>77</v>
      </c>
      <c r="AY143" s="16" t="s">
        <v>147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6" t="s">
        <v>75</v>
      </c>
      <c r="BK143" s="227">
        <f>ROUND(I143*H143,2)</f>
        <v>0</v>
      </c>
      <c r="BL143" s="16" t="s">
        <v>181</v>
      </c>
      <c r="BM143" s="16" t="s">
        <v>438</v>
      </c>
    </row>
    <row r="144" s="1" customFormat="1">
      <c r="B144" s="37"/>
      <c r="C144" s="38"/>
      <c r="D144" s="228" t="s">
        <v>156</v>
      </c>
      <c r="E144" s="38"/>
      <c r="F144" s="229" t="s">
        <v>1757</v>
      </c>
      <c r="G144" s="38"/>
      <c r="H144" s="38"/>
      <c r="I144" s="143"/>
      <c r="J144" s="38"/>
      <c r="K144" s="38"/>
      <c r="L144" s="42"/>
      <c r="M144" s="230"/>
      <c r="N144" s="78"/>
      <c r="O144" s="78"/>
      <c r="P144" s="78"/>
      <c r="Q144" s="78"/>
      <c r="R144" s="78"/>
      <c r="S144" s="78"/>
      <c r="T144" s="79"/>
      <c r="AT144" s="16" t="s">
        <v>156</v>
      </c>
      <c r="AU144" s="16" t="s">
        <v>77</v>
      </c>
    </row>
    <row r="145" s="1" customFormat="1" ht="16.5" customHeight="1">
      <c r="B145" s="37"/>
      <c r="C145" s="267" t="s">
        <v>7</v>
      </c>
      <c r="D145" s="267" t="s">
        <v>267</v>
      </c>
      <c r="E145" s="268" t="s">
        <v>1758</v>
      </c>
      <c r="F145" s="269" t="s">
        <v>1759</v>
      </c>
      <c r="G145" s="270" t="s">
        <v>199</v>
      </c>
      <c r="H145" s="271">
        <v>3</v>
      </c>
      <c r="I145" s="272"/>
      <c r="J145" s="273">
        <f>ROUND(I145*H145,2)</f>
        <v>0</v>
      </c>
      <c r="K145" s="269" t="s">
        <v>1</v>
      </c>
      <c r="L145" s="274"/>
      <c r="M145" s="275" t="s">
        <v>1</v>
      </c>
      <c r="N145" s="276" t="s">
        <v>40</v>
      </c>
      <c r="O145" s="78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AR145" s="16" t="s">
        <v>216</v>
      </c>
      <c r="AT145" s="16" t="s">
        <v>267</v>
      </c>
      <c r="AU145" s="16" t="s">
        <v>77</v>
      </c>
      <c r="AY145" s="16" t="s">
        <v>147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6" t="s">
        <v>75</v>
      </c>
      <c r="BK145" s="227">
        <f>ROUND(I145*H145,2)</f>
        <v>0</v>
      </c>
      <c r="BL145" s="16" t="s">
        <v>181</v>
      </c>
      <c r="BM145" s="16" t="s">
        <v>452</v>
      </c>
    </row>
    <row r="146" s="1" customFormat="1">
      <c r="B146" s="37"/>
      <c r="C146" s="38"/>
      <c r="D146" s="228" t="s">
        <v>156</v>
      </c>
      <c r="E146" s="38"/>
      <c r="F146" s="229" t="s">
        <v>1759</v>
      </c>
      <c r="G146" s="38"/>
      <c r="H146" s="38"/>
      <c r="I146" s="143"/>
      <c r="J146" s="38"/>
      <c r="K146" s="38"/>
      <c r="L146" s="42"/>
      <c r="M146" s="230"/>
      <c r="N146" s="78"/>
      <c r="O146" s="78"/>
      <c r="P146" s="78"/>
      <c r="Q146" s="78"/>
      <c r="R146" s="78"/>
      <c r="S146" s="78"/>
      <c r="T146" s="79"/>
      <c r="AT146" s="16" t="s">
        <v>156</v>
      </c>
      <c r="AU146" s="16" t="s">
        <v>77</v>
      </c>
    </row>
    <row r="147" s="1" customFormat="1" ht="16.5" customHeight="1">
      <c r="B147" s="37"/>
      <c r="C147" s="267" t="s">
        <v>310</v>
      </c>
      <c r="D147" s="267" t="s">
        <v>267</v>
      </c>
      <c r="E147" s="268" t="s">
        <v>1760</v>
      </c>
      <c r="F147" s="269" t="s">
        <v>1761</v>
      </c>
      <c r="G147" s="270" t="s">
        <v>199</v>
      </c>
      <c r="H147" s="271">
        <v>3</v>
      </c>
      <c r="I147" s="272"/>
      <c r="J147" s="273">
        <f>ROUND(I147*H147,2)</f>
        <v>0</v>
      </c>
      <c r="K147" s="269" t="s">
        <v>1</v>
      </c>
      <c r="L147" s="274"/>
      <c r="M147" s="275" t="s">
        <v>1</v>
      </c>
      <c r="N147" s="276" t="s">
        <v>40</v>
      </c>
      <c r="O147" s="78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AR147" s="16" t="s">
        <v>216</v>
      </c>
      <c r="AT147" s="16" t="s">
        <v>267</v>
      </c>
      <c r="AU147" s="16" t="s">
        <v>77</v>
      </c>
      <c r="AY147" s="16" t="s">
        <v>147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6" t="s">
        <v>75</v>
      </c>
      <c r="BK147" s="227">
        <f>ROUND(I147*H147,2)</f>
        <v>0</v>
      </c>
      <c r="BL147" s="16" t="s">
        <v>181</v>
      </c>
      <c r="BM147" s="16" t="s">
        <v>468</v>
      </c>
    </row>
    <row r="148" s="1" customFormat="1">
      <c r="B148" s="37"/>
      <c r="C148" s="38"/>
      <c r="D148" s="228" t="s">
        <v>156</v>
      </c>
      <c r="E148" s="38"/>
      <c r="F148" s="229" t="s">
        <v>1761</v>
      </c>
      <c r="G148" s="38"/>
      <c r="H148" s="38"/>
      <c r="I148" s="143"/>
      <c r="J148" s="38"/>
      <c r="K148" s="38"/>
      <c r="L148" s="42"/>
      <c r="M148" s="230"/>
      <c r="N148" s="78"/>
      <c r="O148" s="78"/>
      <c r="P148" s="78"/>
      <c r="Q148" s="78"/>
      <c r="R148" s="78"/>
      <c r="S148" s="78"/>
      <c r="T148" s="79"/>
      <c r="AT148" s="16" t="s">
        <v>156</v>
      </c>
      <c r="AU148" s="16" t="s">
        <v>77</v>
      </c>
    </row>
    <row r="149" s="1" customFormat="1" ht="16.5" customHeight="1">
      <c r="B149" s="37"/>
      <c r="C149" s="267" t="s">
        <v>318</v>
      </c>
      <c r="D149" s="267" t="s">
        <v>267</v>
      </c>
      <c r="E149" s="268" t="s">
        <v>1762</v>
      </c>
      <c r="F149" s="269" t="s">
        <v>1763</v>
      </c>
      <c r="G149" s="270" t="s">
        <v>199</v>
      </c>
      <c r="H149" s="271">
        <v>1</v>
      </c>
      <c r="I149" s="272"/>
      <c r="J149" s="273">
        <f>ROUND(I149*H149,2)</f>
        <v>0</v>
      </c>
      <c r="K149" s="269" t="s">
        <v>1</v>
      </c>
      <c r="L149" s="274"/>
      <c r="M149" s="275" t="s">
        <v>1</v>
      </c>
      <c r="N149" s="276" t="s">
        <v>40</v>
      </c>
      <c r="O149" s="78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AR149" s="16" t="s">
        <v>216</v>
      </c>
      <c r="AT149" s="16" t="s">
        <v>267</v>
      </c>
      <c r="AU149" s="16" t="s">
        <v>77</v>
      </c>
      <c r="AY149" s="16" t="s">
        <v>147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6" t="s">
        <v>75</v>
      </c>
      <c r="BK149" s="227">
        <f>ROUND(I149*H149,2)</f>
        <v>0</v>
      </c>
      <c r="BL149" s="16" t="s">
        <v>181</v>
      </c>
      <c r="BM149" s="16" t="s">
        <v>505</v>
      </c>
    </row>
    <row r="150" s="1" customFormat="1">
      <c r="B150" s="37"/>
      <c r="C150" s="38"/>
      <c r="D150" s="228" t="s">
        <v>156</v>
      </c>
      <c r="E150" s="38"/>
      <c r="F150" s="229" t="s">
        <v>1763</v>
      </c>
      <c r="G150" s="38"/>
      <c r="H150" s="38"/>
      <c r="I150" s="143"/>
      <c r="J150" s="38"/>
      <c r="K150" s="38"/>
      <c r="L150" s="42"/>
      <c r="M150" s="230"/>
      <c r="N150" s="78"/>
      <c r="O150" s="78"/>
      <c r="P150" s="78"/>
      <c r="Q150" s="78"/>
      <c r="R150" s="78"/>
      <c r="S150" s="78"/>
      <c r="T150" s="79"/>
      <c r="AT150" s="16" t="s">
        <v>156</v>
      </c>
      <c r="AU150" s="16" t="s">
        <v>77</v>
      </c>
    </row>
    <row r="151" s="1" customFormat="1" ht="16.5" customHeight="1">
      <c r="B151" s="37"/>
      <c r="C151" s="267" t="s">
        <v>325</v>
      </c>
      <c r="D151" s="267" t="s">
        <v>267</v>
      </c>
      <c r="E151" s="268" t="s">
        <v>1764</v>
      </c>
      <c r="F151" s="269" t="s">
        <v>1765</v>
      </c>
      <c r="G151" s="270" t="s">
        <v>199</v>
      </c>
      <c r="H151" s="271">
        <v>1</v>
      </c>
      <c r="I151" s="272"/>
      <c r="J151" s="273">
        <f>ROUND(I151*H151,2)</f>
        <v>0</v>
      </c>
      <c r="K151" s="269" t="s">
        <v>1</v>
      </c>
      <c r="L151" s="274"/>
      <c r="M151" s="275" t="s">
        <v>1</v>
      </c>
      <c r="N151" s="276" t="s">
        <v>40</v>
      </c>
      <c r="O151" s="78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AR151" s="16" t="s">
        <v>216</v>
      </c>
      <c r="AT151" s="16" t="s">
        <v>267</v>
      </c>
      <c r="AU151" s="16" t="s">
        <v>77</v>
      </c>
      <c r="AY151" s="16" t="s">
        <v>147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6" t="s">
        <v>75</v>
      </c>
      <c r="BK151" s="227">
        <f>ROUND(I151*H151,2)</f>
        <v>0</v>
      </c>
      <c r="BL151" s="16" t="s">
        <v>181</v>
      </c>
      <c r="BM151" s="16" t="s">
        <v>515</v>
      </c>
    </row>
    <row r="152" s="1" customFormat="1">
      <c r="B152" s="37"/>
      <c r="C152" s="38"/>
      <c r="D152" s="228" t="s">
        <v>156</v>
      </c>
      <c r="E152" s="38"/>
      <c r="F152" s="229" t="s">
        <v>1765</v>
      </c>
      <c r="G152" s="38"/>
      <c r="H152" s="38"/>
      <c r="I152" s="143"/>
      <c r="J152" s="38"/>
      <c r="K152" s="38"/>
      <c r="L152" s="42"/>
      <c r="M152" s="230"/>
      <c r="N152" s="78"/>
      <c r="O152" s="78"/>
      <c r="P152" s="78"/>
      <c r="Q152" s="78"/>
      <c r="R152" s="78"/>
      <c r="S152" s="78"/>
      <c r="T152" s="79"/>
      <c r="AT152" s="16" t="s">
        <v>156</v>
      </c>
      <c r="AU152" s="16" t="s">
        <v>77</v>
      </c>
    </row>
    <row r="153" s="1" customFormat="1" ht="16.5" customHeight="1">
      <c r="B153" s="37"/>
      <c r="C153" s="267" t="s">
        <v>331</v>
      </c>
      <c r="D153" s="267" t="s">
        <v>267</v>
      </c>
      <c r="E153" s="268" t="s">
        <v>1766</v>
      </c>
      <c r="F153" s="269" t="s">
        <v>1767</v>
      </c>
      <c r="G153" s="270" t="s">
        <v>199</v>
      </c>
      <c r="H153" s="271">
        <v>1</v>
      </c>
      <c r="I153" s="272"/>
      <c r="J153" s="273">
        <f>ROUND(I153*H153,2)</f>
        <v>0</v>
      </c>
      <c r="K153" s="269" t="s">
        <v>1</v>
      </c>
      <c r="L153" s="274"/>
      <c r="M153" s="275" t="s">
        <v>1</v>
      </c>
      <c r="N153" s="276" t="s">
        <v>40</v>
      </c>
      <c r="O153" s="78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AR153" s="16" t="s">
        <v>216</v>
      </c>
      <c r="AT153" s="16" t="s">
        <v>267</v>
      </c>
      <c r="AU153" s="16" t="s">
        <v>77</v>
      </c>
      <c r="AY153" s="16" t="s">
        <v>147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6" t="s">
        <v>75</v>
      </c>
      <c r="BK153" s="227">
        <f>ROUND(I153*H153,2)</f>
        <v>0</v>
      </c>
      <c r="BL153" s="16" t="s">
        <v>181</v>
      </c>
      <c r="BM153" s="16" t="s">
        <v>533</v>
      </c>
    </row>
    <row r="154" s="1" customFormat="1">
      <c r="B154" s="37"/>
      <c r="C154" s="38"/>
      <c r="D154" s="228" t="s">
        <v>156</v>
      </c>
      <c r="E154" s="38"/>
      <c r="F154" s="229" t="s">
        <v>1767</v>
      </c>
      <c r="G154" s="38"/>
      <c r="H154" s="38"/>
      <c r="I154" s="143"/>
      <c r="J154" s="38"/>
      <c r="K154" s="38"/>
      <c r="L154" s="42"/>
      <c r="M154" s="230"/>
      <c r="N154" s="78"/>
      <c r="O154" s="78"/>
      <c r="P154" s="78"/>
      <c r="Q154" s="78"/>
      <c r="R154" s="78"/>
      <c r="S154" s="78"/>
      <c r="T154" s="79"/>
      <c r="AT154" s="16" t="s">
        <v>156</v>
      </c>
      <c r="AU154" s="16" t="s">
        <v>77</v>
      </c>
    </row>
    <row r="155" s="11" customFormat="1" ht="22.8" customHeight="1">
      <c r="B155" s="200"/>
      <c r="C155" s="201"/>
      <c r="D155" s="202" t="s">
        <v>68</v>
      </c>
      <c r="E155" s="214" t="s">
        <v>1768</v>
      </c>
      <c r="F155" s="214" t="s">
        <v>1769</v>
      </c>
      <c r="G155" s="201"/>
      <c r="H155" s="201"/>
      <c r="I155" s="204"/>
      <c r="J155" s="215">
        <f>BK155</f>
        <v>0</v>
      </c>
      <c r="K155" s="201"/>
      <c r="L155" s="206"/>
      <c r="M155" s="207"/>
      <c r="N155" s="208"/>
      <c r="O155" s="208"/>
      <c r="P155" s="209">
        <f>SUM(P156:P181)</f>
        <v>0</v>
      </c>
      <c r="Q155" s="208"/>
      <c r="R155" s="209">
        <f>SUM(R156:R181)</f>
        <v>0</v>
      </c>
      <c r="S155" s="208"/>
      <c r="T155" s="210">
        <f>SUM(T156:T181)</f>
        <v>0</v>
      </c>
      <c r="AR155" s="211" t="s">
        <v>75</v>
      </c>
      <c r="AT155" s="212" t="s">
        <v>68</v>
      </c>
      <c r="AU155" s="212" t="s">
        <v>75</v>
      </c>
      <c r="AY155" s="211" t="s">
        <v>147</v>
      </c>
      <c r="BK155" s="213">
        <f>SUM(BK156:BK181)</f>
        <v>0</v>
      </c>
    </row>
    <row r="156" s="1" customFormat="1" ht="16.5" customHeight="1">
      <c r="B156" s="37"/>
      <c r="C156" s="216" t="s">
        <v>342</v>
      </c>
      <c r="D156" s="216" t="s">
        <v>150</v>
      </c>
      <c r="E156" s="217" t="s">
        <v>1770</v>
      </c>
      <c r="F156" s="218" t="s">
        <v>1771</v>
      </c>
      <c r="G156" s="219" t="s">
        <v>1772</v>
      </c>
      <c r="H156" s="220">
        <v>7</v>
      </c>
      <c r="I156" s="221"/>
      <c r="J156" s="222">
        <f>ROUND(I156*H156,2)</f>
        <v>0</v>
      </c>
      <c r="K156" s="218" t="s">
        <v>1</v>
      </c>
      <c r="L156" s="42"/>
      <c r="M156" s="223" t="s">
        <v>1</v>
      </c>
      <c r="N156" s="224" t="s">
        <v>40</v>
      </c>
      <c r="O156" s="78"/>
      <c r="P156" s="225">
        <f>O156*H156</f>
        <v>0</v>
      </c>
      <c r="Q156" s="225">
        <v>0</v>
      </c>
      <c r="R156" s="225">
        <f>Q156*H156</f>
        <v>0</v>
      </c>
      <c r="S156" s="225">
        <v>0</v>
      </c>
      <c r="T156" s="226">
        <f>S156*H156</f>
        <v>0</v>
      </c>
      <c r="AR156" s="16" t="s">
        <v>181</v>
      </c>
      <c r="AT156" s="16" t="s">
        <v>150</v>
      </c>
      <c r="AU156" s="16" t="s">
        <v>77</v>
      </c>
      <c r="AY156" s="16" t="s">
        <v>147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6" t="s">
        <v>75</v>
      </c>
      <c r="BK156" s="227">
        <f>ROUND(I156*H156,2)</f>
        <v>0</v>
      </c>
      <c r="BL156" s="16" t="s">
        <v>181</v>
      </c>
      <c r="BM156" s="16" t="s">
        <v>545</v>
      </c>
    </row>
    <row r="157" s="1" customFormat="1">
      <c r="B157" s="37"/>
      <c r="C157" s="38"/>
      <c r="D157" s="228" t="s">
        <v>156</v>
      </c>
      <c r="E157" s="38"/>
      <c r="F157" s="229" t="s">
        <v>1771</v>
      </c>
      <c r="G157" s="38"/>
      <c r="H157" s="38"/>
      <c r="I157" s="143"/>
      <c r="J157" s="38"/>
      <c r="K157" s="38"/>
      <c r="L157" s="42"/>
      <c r="M157" s="230"/>
      <c r="N157" s="78"/>
      <c r="O157" s="78"/>
      <c r="P157" s="78"/>
      <c r="Q157" s="78"/>
      <c r="R157" s="78"/>
      <c r="S157" s="78"/>
      <c r="T157" s="79"/>
      <c r="AT157" s="16" t="s">
        <v>156</v>
      </c>
      <c r="AU157" s="16" t="s">
        <v>77</v>
      </c>
    </row>
    <row r="158" s="1" customFormat="1">
      <c r="B158" s="37"/>
      <c r="C158" s="38"/>
      <c r="D158" s="228" t="s">
        <v>157</v>
      </c>
      <c r="E158" s="38"/>
      <c r="F158" s="231" t="s">
        <v>1715</v>
      </c>
      <c r="G158" s="38"/>
      <c r="H158" s="38"/>
      <c r="I158" s="143"/>
      <c r="J158" s="38"/>
      <c r="K158" s="38"/>
      <c r="L158" s="42"/>
      <c r="M158" s="230"/>
      <c r="N158" s="78"/>
      <c r="O158" s="78"/>
      <c r="P158" s="78"/>
      <c r="Q158" s="78"/>
      <c r="R158" s="78"/>
      <c r="S158" s="78"/>
      <c r="T158" s="79"/>
      <c r="AT158" s="16" t="s">
        <v>157</v>
      </c>
      <c r="AU158" s="16" t="s">
        <v>77</v>
      </c>
    </row>
    <row r="159" s="1" customFormat="1" ht="16.5" customHeight="1">
      <c r="B159" s="37"/>
      <c r="C159" s="216" t="s">
        <v>352</v>
      </c>
      <c r="D159" s="216" t="s">
        <v>150</v>
      </c>
      <c r="E159" s="217" t="s">
        <v>1773</v>
      </c>
      <c r="F159" s="218" t="s">
        <v>1774</v>
      </c>
      <c r="G159" s="219" t="s">
        <v>1772</v>
      </c>
      <c r="H159" s="220">
        <v>1</v>
      </c>
      <c r="I159" s="221"/>
      <c r="J159" s="222">
        <f>ROUND(I159*H159,2)</f>
        <v>0</v>
      </c>
      <c r="K159" s="218" t="s">
        <v>1</v>
      </c>
      <c r="L159" s="42"/>
      <c r="M159" s="223" t="s">
        <v>1</v>
      </c>
      <c r="N159" s="224" t="s">
        <v>40</v>
      </c>
      <c r="O159" s="78"/>
      <c r="P159" s="225">
        <f>O159*H159</f>
        <v>0</v>
      </c>
      <c r="Q159" s="225">
        <v>0</v>
      </c>
      <c r="R159" s="225">
        <f>Q159*H159</f>
        <v>0</v>
      </c>
      <c r="S159" s="225">
        <v>0</v>
      </c>
      <c r="T159" s="226">
        <f>S159*H159</f>
        <v>0</v>
      </c>
      <c r="AR159" s="16" t="s">
        <v>181</v>
      </c>
      <c r="AT159" s="16" t="s">
        <v>150</v>
      </c>
      <c r="AU159" s="16" t="s">
        <v>77</v>
      </c>
      <c r="AY159" s="16" t="s">
        <v>147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6" t="s">
        <v>75</v>
      </c>
      <c r="BK159" s="227">
        <f>ROUND(I159*H159,2)</f>
        <v>0</v>
      </c>
      <c r="BL159" s="16" t="s">
        <v>181</v>
      </c>
      <c r="BM159" s="16" t="s">
        <v>560</v>
      </c>
    </row>
    <row r="160" s="1" customFormat="1">
      <c r="B160" s="37"/>
      <c r="C160" s="38"/>
      <c r="D160" s="228" t="s">
        <v>156</v>
      </c>
      <c r="E160" s="38"/>
      <c r="F160" s="229" t="s">
        <v>1774</v>
      </c>
      <c r="G160" s="38"/>
      <c r="H160" s="38"/>
      <c r="I160" s="143"/>
      <c r="J160" s="38"/>
      <c r="K160" s="38"/>
      <c r="L160" s="42"/>
      <c r="M160" s="230"/>
      <c r="N160" s="78"/>
      <c r="O160" s="78"/>
      <c r="P160" s="78"/>
      <c r="Q160" s="78"/>
      <c r="R160" s="78"/>
      <c r="S160" s="78"/>
      <c r="T160" s="79"/>
      <c r="AT160" s="16" t="s">
        <v>156</v>
      </c>
      <c r="AU160" s="16" t="s">
        <v>77</v>
      </c>
    </row>
    <row r="161" s="1" customFormat="1">
      <c r="B161" s="37"/>
      <c r="C161" s="38"/>
      <c r="D161" s="228" t="s">
        <v>157</v>
      </c>
      <c r="E161" s="38"/>
      <c r="F161" s="231" t="s">
        <v>1715</v>
      </c>
      <c r="G161" s="38"/>
      <c r="H161" s="38"/>
      <c r="I161" s="143"/>
      <c r="J161" s="38"/>
      <c r="K161" s="38"/>
      <c r="L161" s="42"/>
      <c r="M161" s="230"/>
      <c r="N161" s="78"/>
      <c r="O161" s="78"/>
      <c r="P161" s="78"/>
      <c r="Q161" s="78"/>
      <c r="R161" s="78"/>
      <c r="S161" s="78"/>
      <c r="T161" s="79"/>
      <c r="AT161" s="16" t="s">
        <v>157</v>
      </c>
      <c r="AU161" s="16" t="s">
        <v>77</v>
      </c>
    </row>
    <row r="162" s="1" customFormat="1" ht="16.5" customHeight="1">
      <c r="B162" s="37"/>
      <c r="C162" s="267" t="s">
        <v>356</v>
      </c>
      <c r="D162" s="267" t="s">
        <v>267</v>
      </c>
      <c r="E162" s="268" t="s">
        <v>1775</v>
      </c>
      <c r="F162" s="269" t="s">
        <v>1776</v>
      </c>
      <c r="G162" s="270" t="s">
        <v>1777</v>
      </c>
      <c r="H162" s="271">
        <v>7</v>
      </c>
      <c r="I162" s="272"/>
      <c r="J162" s="273">
        <f>ROUND(I162*H162,2)</f>
        <v>0</v>
      </c>
      <c r="K162" s="269" t="s">
        <v>1</v>
      </c>
      <c r="L162" s="274"/>
      <c r="M162" s="275" t="s">
        <v>1</v>
      </c>
      <c r="N162" s="276" t="s">
        <v>40</v>
      </c>
      <c r="O162" s="78"/>
      <c r="P162" s="225">
        <f>O162*H162</f>
        <v>0</v>
      </c>
      <c r="Q162" s="225">
        <v>0</v>
      </c>
      <c r="R162" s="225">
        <f>Q162*H162</f>
        <v>0</v>
      </c>
      <c r="S162" s="225">
        <v>0</v>
      </c>
      <c r="T162" s="226">
        <f>S162*H162</f>
        <v>0</v>
      </c>
      <c r="AR162" s="16" t="s">
        <v>216</v>
      </c>
      <c r="AT162" s="16" t="s">
        <v>267</v>
      </c>
      <c r="AU162" s="16" t="s">
        <v>77</v>
      </c>
      <c r="AY162" s="16" t="s">
        <v>147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6" t="s">
        <v>75</v>
      </c>
      <c r="BK162" s="227">
        <f>ROUND(I162*H162,2)</f>
        <v>0</v>
      </c>
      <c r="BL162" s="16" t="s">
        <v>181</v>
      </c>
      <c r="BM162" s="16" t="s">
        <v>569</v>
      </c>
    </row>
    <row r="163" s="1" customFormat="1">
      <c r="B163" s="37"/>
      <c r="C163" s="38"/>
      <c r="D163" s="228" t="s">
        <v>156</v>
      </c>
      <c r="E163" s="38"/>
      <c r="F163" s="229" t="s">
        <v>1776</v>
      </c>
      <c r="G163" s="38"/>
      <c r="H163" s="38"/>
      <c r="I163" s="143"/>
      <c r="J163" s="38"/>
      <c r="K163" s="38"/>
      <c r="L163" s="42"/>
      <c r="M163" s="230"/>
      <c r="N163" s="78"/>
      <c r="O163" s="78"/>
      <c r="P163" s="78"/>
      <c r="Q163" s="78"/>
      <c r="R163" s="78"/>
      <c r="S163" s="78"/>
      <c r="T163" s="79"/>
      <c r="AT163" s="16" t="s">
        <v>156</v>
      </c>
      <c r="AU163" s="16" t="s">
        <v>77</v>
      </c>
    </row>
    <row r="164" s="1" customFormat="1" ht="16.5" customHeight="1">
      <c r="B164" s="37"/>
      <c r="C164" s="267" t="s">
        <v>366</v>
      </c>
      <c r="D164" s="267" t="s">
        <v>267</v>
      </c>
      <c r="E164" s="268" t="s">
        <v>1778</v>
      </c>
      <c r="F164" s="269" t="s">
        <v>1779</v>
      </c>
      <c r="G164" s="270" t="s">
        <v>153</v>
      </c>
      <c r="H164" s="271">
        <v>20</v>
      </c>
      <c r="I164" s="272"/>
      <c r="J164" s="273">
        <f>ROUND(I164*H164,2)</f>
        <v>0</v>
      </c>
      <c r="K164" s="269" t="s">
        <v>1</v>
      </c>
      <c r="L164" s="274"/>
      <c r="M164" s="275" t="s">
        <v>1</v>
      </c>
      <c r="N164" s="276" t="s">
        <v>40</v>
      </c>
      <c r="O164" s="78"/>
      <c r="P164" s="225">
        <f>O164*H164</f>
        <v>0</v>
      </c>
      <c r="Q164" s="225">
        <v>0</v>
      </c>
      <c r="R164" s="225">
        <f>Q164*H164</f>
        <v>0</v>
      </c>
      <c r="S164" s="225">
        <v>0</v>
      </c>
      <c r="T164" s="226">
        <f>S164*H164</f>
        <v>0</v>
      </c>
      <c r="AR164" s="16" t="s">
        <v>216</v>
      </c>
      <c r="AT164" s="16" t="s">
        <v>267</v>
      </c>
      <c r="AU164" s="16" t="s">
        <v>77</v>
      </c>
      <c r="AY164" s="16" t="s">
        <v>147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6" t="s">
        <v>75</v>
      </c>
      <c r="BK164" s="227">
        <f>ROUND(I164*H164,2)</f>
        <v>0</v>
      </c>
      <c r="BL164" s="16" t="s">
        <v>181</v>
      </c>
      <c r="BM164" s="16" t="s">
        <v>582</v>
      </c>
    </row>
    <row r="165" s="1" customFormat="1">
      <c r="B165" s="37"/>
      <c r="C165" s="38"/>
      <c r="D165" s="228" t="s">
        <v>156</v>
      </c>
      <c r="E165" s="38"/>
      <c r="F165" s="229" t="s">
        <v>1779</v>
      </c>
      <c r="G165" s="38"/>
      <c r="H165" s="38"/>
      <c r="I165" s="143"/>
      <c r="J165" s="38"/>
      <c r="K165" s="38"/>
      <c r="L165" s="42"/>
      <c r="M165" s="230"/>
      <c r="N165" s="78"/>
      <c r="O165" s="78"/>
      <c r="P165" s="78"/>
      <c r="Q165" s="78"/>
      <c r="R165" s="78"/>
      <c r="S165" s="78"/>
      <c r="T165" s="79"/>
      <c r="AT165" s="16" t="s">
        <v>156</v>
      </c>
      <c r="AU165" s="16" t="s">
        <v>77</v>
      </c>
    </row>
    <row r="166" s="1" customFormat="1" ht="16.5" customHeight="1">
      <c r="B166" s="37"/>
      <c r="C166" s="267" t="s">
        <v>375</v>
      </c>
      <c r="D166" s="267" t="s">
        <v>267</v>
      </c>
      <c r="E166" s="268" t="s">
        <v>1780</v>
      </c>
      <c r="F166" s="269" t="s">
        <v>1781</v>
      </c>
      <c r="G166" s="270" t="s">
        <v>199</v>
      </c>
      <c r="H166" s="271">
        <v>45</v>
      </c>
      <c r="I166" s="272"/>
      <c r="J166" s="273">
        <f>ROUND(I166*H166,2)</f>
        <v>0</v>
      </c>
      <c r="K166" s="269" t="s">
        <v>1</v>
      </c>
      <c r="L166" s="274"/>
      <c r="M166" s="275" t="s">
        <v>1</v>
      </c>
      <c r="N166" s="276" t="s">
        <v>40</v>
      </c>
      <c r="O166" s="78"/>
      <c r="P166" s="225">
        <f>O166*H166</f>
        <v>0</v>
      </c>
      <c r="Q166" s="225">
        <v>0</v>
      </c>
      <c r="R166" s="225">
        <f>Q166*H166</f>
        <v>0</v>
      </c>
      <c r="S166" s="225">
        <v>0</v>
      </c>
      <c r="T166" s="226">
        <f>S166*H166</f>
        <v>0</v>
      </c>
      <c r="AR166" s="16" t="s">
        <v>216</v>
      </c>
      <c r="AT166" s="16" t="s">
        <v>267</v>
      </c>
      <c r="AU166" s="16" t="s">
        <v>77</v>
      </c>
      <c r="AY166" s="16" t="s">
        <v>147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6" t="s">
        <v>75</v>
      </c>
      <c r="BK166" s="227">
        <f>ROUND(I166*H166,2)</f>
        <v>0</v>
      </c>
      <c r="BL166" s="16" t="s">
        <v>181</v>
      </c>
      <c r="BM166" s="16" t="s">
        <v>596</v>
      </c>
    </row>
    <row r="167" s="1" customFormat="1">
      <c r="B167" s="37"/>
      <c r="C167" s="38"/>
      <c r="D167" s="228" t="s">
        <v>156</v>
      </c>
      <c r="E167" s="38"/>
      <c r="F167" s="229" t="s">
        <v>1781</v>
      </c>
      <c r="G167" s="38"/>
      <c r="H167" s="38"/>
      <c r="I167" s="143"/>
      <c r="J167" s="38"/>
      <c r="K167" s="38"/>
      <c r="L167" s="42"/>
      <c r="M167" s="230"/>
      <c r="N167" s="78"/>
      <c r="O167" s="78"/>
      <c r="P167" s="78"/>
      <c r="Q167" s="78"/>
      <c r="R167" s="78"/>
      <c r="S167" s="78"/>
      <c r="T167" s="79"/>
      <c r="AT167" s="16" t="s">
        <v>156</v>
      </c>
      <c r="AU167" s="16" t="s">
        <v>77</v>
      </c>
    </row>
    <row r="168" s="1" customFormat="1" ht="16.5" customHeight="1">
      <c r="B168" s="37"/>
      <c r="C168" s="216" t="s">
        <v>381</v>
      </c>
      <c r="D168" s="216" t="s">
        <v>150</v>
      </c>
      <c r="E168" s="217" t="s">
        <v>1782</v>
      </c>
      <c r="F168" s="218" t="s">
        <v>1783</v>
      </c>
      <c r="G168" s="219" t="s">
        <v>187</v>
      </c>
      <c r="H168" s="220">
        <v>80</v>
      </c>
      <c r="I168" s="221"/>
      <c r="J168" s="222">
        <f>ROUND(I168*H168,2)</f>
        <v>0</v>
      </c>
      <c r="K168" s="218" t="s">
        <v>1</v>
      </c>
      <c r="L168" s="42"/>
      <c r="M168" s="223" t="s">
        <v>1</v>
      </c>
      <c r="N168" s="224" t="s">
        <v>40</v>
      </c>
      <c r="O168" s="78"/>
      <c r="P168" s="225">
        <f>O168*H168</f>
        <v>0</v>
      </c>
      <c r="Q168" s="225">
        <v>0</v>
      </c>
      <c r="R168" s="225">
        <f>Q168*H168</f>
        <v>0</v>
      </c>
      <c r="S168" s="225">
        <v>0</v>
      </c>
      <c r="T168" s="226">
        <f>S168*H168</f>
        <v>0</v>
      </c>
      <c r="AR168" s="16" t="s">
        <v>181</v>
      </c>
      <c r="AT168" s="16" t="s">
        <v>150</v>
      </c>
      <c r="AU168" s="16" t="s">
        <v>77</v>
      </c>
      <c r="AY168" s="16" t="s">
        <v>147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6" t="s">
        <v>75</v>
      </c>
      <c r="BK168" s="227">
        <f>ROUND(I168*H168,2)</f>
        <v>0</v>
      </c>
      <c r="BL168" s="16" t="s">
        <v>181</v>
      </c>
      <c r="BM168" s="16" t="s">
        <v>610</v>
      </c>
    </row>
    <row r="169" s="1" customFormat="1">
      <c r="B169" s="37"/>
      <c r="C169" s="38"/>
      <c r="D169" s="228" t="s">
        <v>156</v>
      </c>
      <c r="E169" s="38"/>
      <c r="F169" s="229" t="s">
        <v>1783</v>
      </c>
      <c r="G169" s="38"/>
      <c r="H169" s="38"/>
      <c r="I169" s="143"/>
      <c r="J169" s="38"/>
      <c r="K169" s="38"/>
      <c r="L169" s="42"/>
      <c r="M169" s="230"/>
      <c r="N169" s="78"/>
      <c r="O169" s="78"/>
      <c r="P169" s="78"/>
      <c r="Q169" s="78"/>
      <c r="R169" s="78"/>
      <c r="S169" s="78"/>
      <c r="T169" s="79"/>
      <c r="AT169" s="16" t="s">
        <v>156</v>
      </c>
      <c r="AU169" s="16" t="s">
        <v>77</v>
      </c>
    </row>
    <row r="170" s="1" customFormat="1">
      <c r="B170" s="37"/>
      <c r="C170" s="38"/>
      <c r="D170" s="228" t="s">
        <v>157</v>
      </c>
      <c r="E170" s="38"/>
      <c r="F170" s="231" t="s">
        <v>1715</v>
      </c>
      <c r="G170" s="38"/>
      <c r="H170" s="38"/>
      <c r="I170" s="143"/>
      <c r="J170" s="38"/>
      <c r="K170" s="38"/>
      <c r="L170" s="42"/>
      <c r="M170" s="230"/>
      <c r="N170" s="78"/>
      <c r="O170" s="78"/>
      <c r="P170" s="78"/>
      <c r="Q170" s="78"/>
      <c r="R170" s="78"/>
      <c r="S170" s="78"/>
      <c r="T170" s="79"/>
      <c r="AT170" s="16" t="s">
        <v>157</v>
      </c>
      <c r="AU170" s="16" t="s">
        <v>77</v>
      </c>
    </row>
    <row r="171" s="1" customFormat="1" ht="16.5" customHeight="1">
      <c r="B171" s="37"/>
      <c r="C171" s="267" t="s">
        <v>387</v>
      </c>
      <c r="D171" s="267" t="s">
        <v>267</v>
      </c>
      <c r="E171" s="268" t="s">
        <v>1784</v>
      </c>
      <c r="F171" s="269" t="s">
        <v>1785</v>
      </c>
      <c r="G171" s="270" t="s">
        <v>187</v>
      </c>
      <c r="H171" s="271">
        <v>160</v>
      </c>
      <c r="I171" s="272"/>
      <c r="J171" s="273">
        <f>ROUND(I171*H171,2)</f>
        <v>0</v>
      </c>
      <c r="K171" s="269" t="s">
        <v>1</v>
      </c>
      <c r="L171" s="274"/>
      <c r="M171" s="275" t="s">
        <v>1</v>
      </c>
      <c r="N171" s="276" t="s">
        <v>40</v>
      </c>
      <c r="O171" s="78"/>
      <c r="P171" s="225">
        <f>O171*H171</f>
        <v>0</v>
      </c>
      <c r="Q171" s="225">
        <v>0</v>
      </c>
      <c r="R171" s="225">
        <f>Q171*H171</f>
        <v>0</v>
      </c>
      <c r="S171" s="225">
        <v>0</v>
      </c>
      <c r="T171" s="226">
        <f>S171*H171</f>
        <v>0</v>
      </c>
      <c r="AR171" s="16" t="s">
        <v>216</v>
      </c>
      <c r="AT171" s="16" t="s">
        <v>267</v>
      </c>
      <c r="AU171" s="16" t="s">
        <v>77</v>
      </c>
      <c r="AY171" s="16" t="s">
        <v>147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6" t="s">
        <v>75</v>
      </c>
      <c r="BK171" s="227">
        <f>ROUND(I171*H171,2)</f>
        <v>0</v>
      </c>
      <c r="BL171" s="16" t="s">
        <v>181</v>
      </c>
      <c r="BM171" s="16" t="s">
        <v>624</v>
      </c>
    </row>
    <row r="172" s="1" customFormat="1">
      <c r="B172" s="37"/>
      <c r="C172" s="38"/>
      <c r="D172" s="228" t="s">
        <v>156</v>
      </c>
      <c r="E172" s="38"/>
      <c r="F172" s="229" t="s">
        <v>1785</v>
      </c>
      <c r="G172" s="38"/>
      <c r="H172" s="38"/>
      <c r="I172" s="143"/>
      <c r="J172" s="38"/>
      <c r="K172" s="38"/>
      <c r="L172" s="42"/>
      <c r="M172" s="230"/>
      <c r="N172" s="78"/>
      <c r="O172" s="78"/>
      <c r="P172" s="78"/>
      <c r="Q172" s="78"/>
      <c r="R172" s="78"/>
      <c r="S172" s="78"/>
      <c r="T172" s="79"/>
      <c r="AT172" s="16" t="s">
        <v>156</v>
      </c>
      <c r="AU172" s="16" t="s">
        <v>77</v>
      </c>
    </row>
    <row r="173" s="1" customFormat="1" ht="16.5" customHeight="1">
      <c r="B173" s="37"/>
      <c r="C173" s="216" t="s">
        <v>392</v>
      </c>
      <c r="D173" s="216" t="s">
        <v>150</v>
      </c>
      <c r="E173" s="217" t="s">
        <v>1786</v>
      </c>
      <c r="F173" s="218" t="s">
        <v>1787</v>
      </c>
      <c r="G173" s="219" t="s">
        <v>199</v>
      </c>
      <c r="H173" s="220">
        <v>1</v>
      </c>
      <c r="I173" s="221"/>
      <c r="J173" s="222">
        <f>ROUND(I173*H173,2)</f>
        <v>0</v>
      </c>
      <c r="K173" s="218" t="s">
        <v>1</v>
      </c>
      <c r="L173" s="42"/>
      <c r="M173" s="223" t="s">
        <v>1</v>
      </c>
      <c r="N173" s="224" t="s">
        <v>40</v>
      </c>
      <c r="O173" s="78"/>
      <c r="P173" s="225">
        <f>O173*H173</f>
        <v>0</v>
      </c>
      <c r="Q173" s="225">
        <v>0</v>
      </c>
      <c r="R173" s="225">
        <f>Q173*H173</f>
        <v>0</v>
      </c>
      <c r="S173" s="225">
        <v>0</v>
      </c>
      <c r="T173" s="226">
        <f>S173*H173</f>
        <v>0</v>
      </c>
      <c r="AR173" s="16" t="s">
        <v>181</v>
      </c>
      <c r="AT173" s="16" t="s">
        <v>150</v>
      </c>
      <c r="AU173" s="16" t="s">
        <v>77</v>
      </c>
      <c r="AY173" s="16" t="s">
        <v>147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6" t="s">
        <v>75</v>
      </c>
      <c r="BK173" s="227">
        <f>ROUND(I173*H173,2)</f>
        <v>0</v>
      </c>
      <c r="BL173" s="16" t="s">
        <v>181</v>
      </c>
      <c r="BM173" s="16" t="s">
        <v>637</v>
      </c>
    </row>
    <row r="174" s="1" customFormat="1">
      <c r="B174" s="37"/>
      <c r="C174" s="38"/>
      <c r="D174" s="228" t="s">
        <v>156</v>
      </c>
      <c r="E174" s="38"/>
      <c r="F174" s="229" t="s">
        <v>1787</v>
      </c>
      <c r="G174" s="38"/>
      <c r="H174" s="38"/>
      <c r="I174" s="143"/>
      <c r="J174" s="38"/>
      <c r="K174" s="38"/>
      <c r="L174" s="42"/>
      <c r="M174" s="230"/>
      <c r="N174" s="78"/>
      <c r="O174" s="78"/>
      <c r="P174" s="78"/>
      <c r="Q174" s="78"/>
      <c r="R174" s="78"/>
      <c r="S174" s="78"/>
      <c r="T174" s="79"/>
      <c r="AT174" s="16" t="s">
        <v>156</v>
      </c>
      <c r="AU174" s="16" t="s">
        <v>77</v>
      </c>
    </row>
    <row r="175" s="1" customFormat="1">
      <c r="B175" s="37"/>
      <c r="C175" s="38"/>
      <c r="D175" s="228" t="s">
        <v>157</v>
      </c>
      <c r="E175" s="38"/>
      <c r="F175" s="231" t="s">
        <v>1715</v>
      </c>
      <c r="G175" s="38"/>
      <c r="H175" s="38"/>
      <c r="I175" s="143"/>
      <c r="J175" s="38"/>
      <c r="K175" s="38"/>
      <c r="L175" s="42"/>
      <c r="M175" s="230"/>
      <c r="N175" s="78"/>
      <c r="O175" s="78"/>
      <c r="P175" s="78"/>
      <c r="Q175" s="78"/>
      <c r="R175" s="78"/>
      <c r="S175" s="78"/>
      <c r="T175" s="79"/>
      <c r="AT175" s="16" t="s">
        <v>157</v>
      </c>
      <c r="AU175" s="16" t="s">
        <v>77</v>
      </c>
    </row>
    <row r="176" s="1" customFormat="1" ht="16.5" customHeight="1">
      <c r="B176" s="37"/>
      <c r="C176" s="267" t="s">
        <v>398</v>
      </c>
      <c r="D176" s="267" t="s">
        <v>267</v>
      </c>
      <c r="E176" s="268" t="s">
        <v>1788</v>
      </c>
      <c r="F176" s="269" t="s">
        <v>1789</v>
      </c>
      <c r="G176" s="270" t="s">
        <v>199</v>
      </c>
      <c r="H176" s="271">
        <v>1</v>
      </c>
      <c r="I176" s="272"/>
      <c r="J176" s="273">
        <f>ROUND(I176*H176,2)</f>
        <v>0</v>
      </c>
      <c r="K176" s="269" t="s">
        <v>1</v>
      </c>
      <c r="L176" s="274"/>
      <c r="M176" s="275" t="s">
        <v>1</v>
      </c>
      <c r="N176" s="276" t="s">
        <v>40</v>
      </c>
      <c r="O176" s="78"/>
      <c r="P176" s="225">
        <f>O176*H176</f>
        <v>0</v>
      </c>
      <c r="Q176" s="225">
        <v>0</v>
      </c>
      <c r="R176" s="225">
        <f>Q176*H176</f>
        <v>0</v>
      </c>
      <c r="S176" s="225">
        <v>0</v>
      </c>
      <c r="T176" s="226">
        <f>S176*H176</f>
        <v>0</v>
      </c>
      <c r="AR176" s="16" t="s">
        <v>216</v>
      </c>
      <c r="AT176" s="16" t="s">
        <v>267</v>
      </c>
      <c r="AU176" s="16" t="s">
        <v>77</v>
      </c>
      <c r="AY176" s="16" t="s">
        <v>147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6" t="s">
        <v>75</v>
      </c>
      <c r="BK176" s="227">
        <f>ROUND(I176*H176,2)</f>
        <v>0</v>
      </c>
      <c r="BL176" s="16" t="s">
        <v>181</v>
      </c>
      <c r="BM176" s="16" t="s">
        <v>646</v>
      </c>
    </row>
    <row r="177" s="1" customFormat="1">
      <c r="B177" s="37"/>
      <c r="C177" s="38"/>
      <c r="D177" s="228" t="s">
        <v>156</v>
      </c>
      <c r="E177" s="38"/>
      <c r="F177" s="229" t="s">
        <v>1789</v>
      </c>
      <c r="G177" s="38"/>
      <c r="H177" s="38"/>
      <c r="I177" s="143"/>
      <c r="J177" s="38"/>
      <c r="K177" s="38"/>
      <c r="L177" s="42"/>
      <c r="M177" s="230"/>
      <c r="N177" s="78"/>
      <c r="O177" s="78"/>
      <c r="P177" s="78"/>
      <c r="Q177" s="78"/>
      <c r="R177" s="78"/>
      <c r="S177" s="78"/>
      <c r="T177" s="79"/>
      <c r="AT177" s="16" t="s">
        <v>156</v>
      </c>
      <c r="AU177" s="16" t="s">
        <v>77</v>
      </c>
    </row>
    <row r="178" s="1" customFormat="1" ht="16.5" customHeight="1">
      <c r="B178" s="37"/>
      <c r="C178" s="267" t="s">
        <v>406</v>
      </c>
      <c r="D178" s="267" t="s">
        <v>267</v>
      </c>
      <c r="E178" s="268" t="s">
        <v>1790</v>
      </c>
      <c r="F178" s="269" t="s">
        <v>1791</v>
      </c>
      <c r="G178" s="270" t="s">
        <v>199</v>
      </c>
      <c r="H178" s="271">
        <v>1</v>
      </c>
      <c r="I178" s="272"/>
      <c r="J178" s="273">
        <f>ROUND(I178*H178,2)</f>
        <v>0</v>
      </c>
      <c r="K178" s="269" t="s">
        <v>1</v>
      </c>
      <c r="L178" s="274"/>
      <c r="M178" s="275" t="s">
        <v>1</v>
      </c>
      <c r="N178" s="276" t="s">
        <v>40</v>
      </c>
      <c r="O178" s="78"/>
      <c r="P178" s="225">
        <f>O178*H178</f>
        <v>0</v>
      </c>
      <c r="Q178" s="225">
        <v>0</v>
      </c>
      <c r="R178" s="225">
        <f>Q178*H178</f>
        <v>0</v>
      </c>
      <c r="S178" s="225">
        <v>0</v>
      </c>
      <c r="T178" s="226">
        <f>S178*H178</f>
        <v>0</v>
      </c>
      <c r="AR178" s="16" t="s">
        <v>216</v>
      </c>
      <c r="AT178" s="16" t="s">
        <v>267</v>
      </c>
      <c r="AU178" s="16" t="s">
        <v>77</v>
      </c>
      <c r="AY178" s="16" t="s">
        <v>147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6" t="s">
        <v>75</v>
      </c>
      <c r="BK178" s="227">
        <f>ROUND(I178*H178,2)</f>
        <v>0</v>
      </c>
      <c r="BL178" s="16" t="s">
        <v>181</v>
      </c>
      <c r="BM178" s="16" t="s">
        <v>658</v>
      </c>
    </row>
    <row r="179" s="1" customFormat="1">
      <c r="B179" s="37"/>
      <c r="C179" s="38"/>
      <c r="D179" s="228" t="s">
        <v>156</v>
      </c>
      <c r="E179" s="38"/>
      <c r="F179" s="229" t="s">
        <v>1791</v>
      </c>
      <c r="G179" s="38"/>
      <c r="H179" s="38"/>
      <c r="I179" s="143"/>
      <c r="J179" s="38"/>
      <c r="K179" s="38"/>
      <c r="L179" s="42"/>
      <c r="M179" s="230"/>
      <c r="N179" s="78"/>
      <c r="O179" s="78"/>
      <c r="P179" s="78"/>
      <c r="Q179" s="78"/>
      <c r="R179" s="78"/>
      <c r="S179" s="78"/>
      <c r="T179" s="79"/>
      <c r="AT179" s="16" t="s">
        <v>156</v>
      </c>
      <c r="AU179" s="16" t="s">
        <v>77</v>
      </c>
    </row>
    <row r="180" s="1" customFormat="1" ht="16.5" customHeight="1">
      <c r="B180" s="37"/>
      <c r="C180" s="267" t="s">
        <v>410</v>
      </c>
      <c r="D180" s="267" t="s">
        <v>267</v>
      </c>
      <c r="E180" s="268" t="s">
        <v>1792</v>
      </c>
      <c r="F180" s="269" t="s">
        <v>1793</v>
      </c>
      <c r="G180" s="270" t="s">
        <v>1772</v>
      </c>
      <c r="H180" s="271">
        <v>1</v>
      </c>
      <c r="I180" s="272"/>
      <c r="J180" s="273">
        <f>ROUND(I180*H180,2)</f>
        <v>0</v>
      </c>
      <c r="K180" s="269" t="s">
        <v>1</v>
      </c>
      <c r="L180" s="274"/>
      <c r="M180" s="275" t="s">
        <v>1</v>
      </c>
      <c r="N180" s="276" t="s">
        <v>40</v>
      </c>
      <c r="O180" s="78"/>
      <c r="P180" s="225">
        <f>O180*H180</f>
        <v>0</v>
      </c>
      <c r="Q180" s="225">
        <v>0</v>
      </c>
      <c r="R180" s="225">
        <f>Q180*H180</f>
        <v>0</v>
      </c>
      <c r="S180" s="225">
        <v>0</v>
      </c>
      <c r="T180" s="226">
        <f>S180*H180</f>
        <v>0</v>
      </c>
      <c r="AR180" s="16" t="s">
        <v>216</v>
      </c>
      <c r="AT180" s="16" t="s">
        <v>267</v>
      </c>
      <c r="AU180" s="16" t="s">
        <v>77</v>
      </c>
      <c r="AY180" s="16" t="s">
        <v>147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6" t="s">
        <v>75</v>
      </c>
      <c r="BK180" s="227">
        <f>ROUND(I180*H180,2)</f>
        <v>0</v>
      </c>
      <c r="BL180" s="16" t="s">
        <v>181</v>
      </c>
      <c r="BM180" s="16" t="s">
        <v>669</v>
      </c>
    </row>
    <row r="181" s="1" customFormat="1">
      <c r="B181" s="37"/>
      <c r="C181" s="38"/>
      <c r="D181" s="228" t="s">
        <v>156</v>
      </c>
      <c r="E181" s="38"/>
      <c r="F181" s="229" t="s">
        <v>1793</v>
      </c>
      <c r="G181" s="38"/>
      <c r="H181" s="38"/>
      <c r="I181" s="143"/>
      <c r="J181" s="38"/>
      <c r="K181" s="38"/>
      <c r="L181" s="42"/>
      <c r="M181" s="230"/>
      <c r="N181" s="78"/>
      <c r="O181" s="78"/>
      <c r="P181" s="78"/>
      <c r="Q181" s="78"/>
      <c r="R181" s="78"/>
      <c r="S181" s="78"/>
      <c r="T181" s="79"/>
      <c r="AT181" s="16" t="s">
        <v>156</v>
      </c>
      <c r="AU181" s="16" t="s">
        <v>77</v>
      </c>
    </row>
    <row r="182" s="11" customFormat="1" ht="22.8" customHeight="1">
      <c r="B182" s="200"/>
      <c r="C182" s="201"/>
      <c r="D182" s="202" t="s">
        <v>68</v>
      </c>
      <c r="E182" s="214" t="s">
        <v>1794</v>
      </c>
      <c r="F182" s="214" t="s">
        <v>1795</v>
      </c>
      <c r="G182" s="201"/>
      <c r="H182" s="201"/>
      <c r="I182" s="204"/>
      <c r="J182" s="215">
        <f>BK182</f>
        <v>0</v>
      </c>
      <c r="K182" s="201"/>
      <c r="L182" s="206"/>
      <c r="M182" s="207"/>
      <c r="N182" s="208"/>
      <c r="O182" s="208"/>
      <c r="P182" s="209">
        <f>SUM(P183:P251)</f>
        <v>0</v>
      </c>
      <c r="Q182" s="208"/>
      <c r="R182" s="209">
        <f>SUM(R183:R251)</f>
        <v>0</v>
      </c>
      <c r="S182" s="208"/>
      <c r="T182" s="210">
        <f>SUM(T183:T251)</f>
        <v>0</v>
      </c>
      <c r="AR182" s="211" t="s">
        <v>75</v>
      </c>
      <c r="AT182" s="212" t="s">
        <v>68</v>
      </c>
      <c r="AU182" s="212" t="s">
        <v>75</v>
      </c>
      <c r="AY182" s="211" t="s">
        <v>147</v>
      </c>
      <c r="BK182" s="213">
        <f>SUM(BK183:BK251)</f>
        <v>0</v>
      </c>
    </row>
    <row r="183" s="1" customFormat="1" ht="16.5" customHeight="1">
      <c r="B183" s="37"/>
      <c r="C183" s="216" t="s">
        <v>417</v>
      </c>
      <c r="D183" s="216" t="s">
        <v>150</v>
      </c>
      <c r="E183" s="217" t="s">
        <v>1796</v>
      </c>
      <c r="F183" s="218" t="s">
        <v>1797</v>
      </c>
      <c r="G183" s="219" t="s">
        <v>1772</v>
      </c>
      <c r="H183" s="220">
        <v>1</v>
      </c>
      <c r="I183" s="221"/>
      <c r="J183" s="222">
        <f>ROUND(I183*H183,2)</f>
        <v>0</v>
      </c>
      <c r="K183" s="218" t="s">
        <v>1</v>
      </c>
      <c r="L183" s="42"/>
      <c r="M183" s="223" t="s">
        <v>1</v>
      </c>
      <c r="N183" s="224" t="s">
        <v>40</v>
      </c>
      <c r="O183" s="78"/>
      <c r="P183" s="225">
        <f>O183*H183</f>
        <v>0</v>
      </c>
      <c r="Q183" s="225">
        <v>0</v>
      </c>
      <c r="R183" s="225">
        <f>Q183*H183</f>
        <v>0</v>
      </c>
      <c r="S183" s="225">
        <v>0</v>
      </c>
      <c r="T183" s="226">
        <f>S183*H183</f>
        <v>0</v>
      </c>
      <c r="AR183" s="16" t="s">
        <v>181</v>
      </c>
      <c r="AT183" s="16" t="s">
        <v>150</v>
      </c>
      <c r="AU183" s="16" t="s">
        <v>77</v>
      </c>
      <c r="AY183" s="16" t="s">
        <v>147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6" t="s">
        <v>75</v>
      </c>
      <c r="BK183" s="227">
        <f>ROUND(I183*H183,2)</f>
        <v>0</v>
      </c>
      <c r="BL183" s="16" t="s">
        <v>181</v>
      </c>
      <c r="BM183" s="16" t="s">
        <v>679</v>
      </c>
    </row>
    <row r="184" s="1" customFormat="1">
      <c r="B184" s="37"/>
      <c r="C184" s="38"/>
      <c r="D184" s="228" t="s">
        <v>156</v>
      </c>
      <c r="E184" s="38"/>
      <c r="F184" s="229" t="s">
        <v>1797</v>
      </c>
      <c r="G184" s="38"/>
      <c r="H184" s="38"/>
      <c r="I184" s="143"/>
      <c r="J184" s="38"/>
      <c r="K184" s="38"/>
      <c r="L184" s="42"/>
      <c r="M184" s="230"/>
      <c r="N184" s="78"/>
      <c r="O184" s="78"/>
      <c r="P184" s="78"/>
      <c r="Q184" s="78"/>
      <c r="R184" s="78"/>
      <c r="S184" s="78"/>
      <c r="T184" s="79"/>
      <c r="AT184" s="16" t="s">
        <v>156</v>
      </c>
      <c r="AU184" s="16" t="s">
        <v>77</v>
      </c>
    </row>
    <row r="185" s="1" customFormat="1">
      <c r="B185" s="37"/>
      <c r="C185" s="38"/>
      <c r="D185" s="228" t="s">
        <v>157</v>
      </c>
      <c r="E185" s="38"/>
      <c r="F185" s="231" t="s">
        <v>1715</v>
      </c>
      <c r="G185" s="38"/>
      <c r="H185" s="38"/>
      <c r="I185" s="143"/>
      <c r="J185" s="38"/>
      <c r="K185" s="38"/>
      <c r="L185" s="42"/>
      <c r="M185" s="230"/>
      <c r="N185" s="78"/>
      <c r="O185" s="78"/>
      <c r="P185" s="78"/>
      <c r="Q185" s="78"/>
      <c r="R185" s="78"/>
      <c r="S185" s="78"/>
      <c r="T185" s="79"/>
      <c r="AT185" s="16" t="s">
        <v>157</v>
      </c>
      <c r="AU185" s="16" t="s">
        <v>77</v>
      </c>
    </row>
    <row r="186" s="1" customFormat="1" ht="16.5" customHeight="1">
      <c r="B186" s="37"/>
      <c r="C186" s="267" t="s">
        <v>424</v>
      </c>
      <c r="D186" s="267" t="s">
        <v>267</v>
      </c>
      <c r="E186" s="268" t="s">
        <v>1798</v>
      </c>
      <c r="F186" s="269" t="s">
        <v>1799</v>
      </c>
      <c r="G186" s="270" t="s">
        <v>187</v>
      </c>
      <c r="H186" s="271">
        <v>15</v>
      </c>
      <c r="I186" s="272"/>
      <c r="J186" s="273">
        <f>ROUND(I186*H186,2)</f>
        <v>0</v>
      </c>
      <c r="K186" s="269" t="s">
        <v>1</v>
      </c>
      <c r="L186" s="274"/>
      <c r="M186" s="275" t="s">
        <v>1</v>
      </c>
      <c r="N186" s="276" t="s">
        <v>40</v>
      </c>
      <c r="O186" s="78"/>
      <c r="P186" s="225">
        <f>O186*H186</f>
        <v>0</v>
      </c>
      <c r="Q186" s="225">
        <v>0</v>
      </c>
      <c r="R186" s="225">
        <f>Q186*H186</f>
        <v>0</v>
      </c>
      <c r="S186" s="225">
        <v>0</v>
      </c>
      <c r="T186" s="226">
        <f>S186*H186</f>
        <v>0</v>
      </c>
      <c r="AR186" s="16" t="s">
        <v>216</v>
      </c>
      <c r="AT186" s="16" t="s">
        <v>267</v>
      </c>
      <c r="AU186" s="16" t="s">
        <v>77</v>
      </c>
      <c r="AY186" s="16" t="s">
        <v>147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6" t="s">
        <v>75</v>
      </c>
      <c r="BK186" s="227">
        <f>ROUND(I186*H186,2)</f>
        <v>0</v>
      </c>
      <c r="BL186" s="16" t="s">
        <v>181</v>
      </c>
      <c r="BM186" s="16" t="s">
        <v>690</v>
      </c>
    </row>
    <row r="187" s="1" customFormat="1">
      <c r="B187" s="37"/>
      <c r="C187" s="38"/>
      <c r="D187" s="228" t="s">
        <v>156</v>
      </c>
      <c r="E187" s="38"/>
      <c r="F187" s="229" t="s">
        <v>1799</v>
      </c>
      <c r="G187" s="38"/>
      <c r="H187" s="38"/>
      <c r="I187" s="143"/>
      <c r="J187" s="38"/>
      <c r="K187" s="38"/>
      <c r="L187" s="42"/>
      <c r="M187" s="230"/>
      <c r="N187" s="78"/>
      <c r="O187" s="78"/>
      <c r="P187" s="78"/>
      <c r="Q187" s="78"/>
      <c r="R187" s="78"/>
      <c r="S187" s="78"/>
      <c r="T187" s="79"/>
      <c r="AT187" s="16" t="s">
        <v>156</v>
      </c>
      <c r="AU187" s="16" t="s">
        <v>77</v>
      </c>
    </row>
    <row r="188" s="1" customFormat="1" ht="16.5" customHeight="1">
      <c r="B188" s="37"/>
      <c r="C188" s="267" t="s">
        <v>431</v>
      </c>
      <c r="D188" s="267" t="s">
        <v>267</v>
      </c>
      <c r="E188" s="268" t="s">
        <v>1800</v>
      </c>
      <c r="F188" s="269" t="s">
        <v>1801</v>
      </c>
      <c r="G188" s="270" t="s">
        <v>187</v>
      </c>
      <c r="H188" s="271">
        <v>10</v>
      </c>
      <c r="I188" s="272"/>
      <c r="J188" s="273">
        <f>ROUND(I188*H188,2)</f>
        <v>0</v>
      </c>
      <c r="K188" s="269" t="s">
        <v>1</v>
      </c>
      <c r="L188" s="274"/>
      <c r="M188" s="275" t="s">
        <v>1</v>
      </c>
      <c r="N188" s="276" t="s">
        <v>40</v>
      </c>
      <c r="O188" s="78"/>
      <c r="P188" s="225">
        <f>O188*H188</f>
        <v>0</v>
      </c>
      <c r="Q188" s="225">
        <v>0</v>
      </c>
      <c r="R188" s="225">
        <f>Q188*H188</f>
        <v>0</v>
      </c>
      <c r="S188" s="225">
        <v>0</v>
      </c>
      <c r="T188" s="226">
        <f>S188*H188</f>
        <v>0</v>
      </c>
      <c r="AR188" s="16" t="s">
        <v>216</v>
      </c>
      <c r="AT188" s="16" t="s">
        <v>267</v>
      </c>
      <c r="AU188" s="16" t="s">
        <v>77</v>
      </c>
      <c r="AY188" s="16" t="s">
        <v>147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6" t="s">
        <v>75</v>
      </c>
      <c r="BK188" s="227">
        <f>ROUND(I188*H188,2)</f>
        <v>0</v>
      </c>
      <c r="BL188" s="16" t="s">
        <v>181</v>
      </c>
      <c r="BM188" s="16" t="s">
        <v>702</v>
      </c>
    </row>
    <row r="189" s="1" customFormat="1">
      <c r="B189" s="37"/>
      <c r="C189" s="38"/>
      <c r="D189" s="228" t="s">
        <v>156</v>
      </c>
      <c r="E189" s="38"/>
      <c r="F189" s="229" t="s">
        <v>1801</v>
      </c>
      <c r="G189" s="38"/>
      <c r="H189" s="38"/>
      <c r="I189" s="143"/>
      <c r="J189" s="38"/>
      <c r="K189" s="38"/>
      <c r="L189" s="42"/>
      <c r="M189" s="230"/>
      <c r="N189" s="78"/>
      <c r="O189" s="78"/>
      <c r="P189" s="78"/>
      <c r="Q189" s="78"/>
      <c r="R189" s="78"/>
      <c r="S189" s="78"/>
      <c r="T189" s="79"/>
      <c r="AT189" s="16" t="s">
        <v>156</v>
      </c>
      <c r="AU189" s="16" t="s">
        <v>77</v>
      </c>
    </row>
    <row r="190" s="1" customFormat="1" ht="16.5" customHeight="1">
      <c r="B190" s="37"/>
      <c r="C190" s="267" t="s">
        <v>438</v>
      </c>
      <c r="D190" s="267" t="s">
        <v>267</v>
      </c>
      <c r="E190" s="268" t="s">
        <v>1802</v>
      </c>
      <c r="F190" s="269" t="s">
        <v>1803</v>
      </c>
      <c r="G190" s="270" t="s">
        <v>187</v>
      </c>
      <c r="H190" s="271">
        <v>30</v>
      </c>
      <c r="I190" s="272"/>
      <c r="J190" s="273">
        <f>ROUND(I190*H190,2)</f>
        <v>0</v>
      </c>
      <c r="K190" s="269" t="s">
        <v>1</v>
      </c>
      <c r="L190" s="274"/>
      <c r="M190" s="275" t="s">
        <v>1</v>
      </c>
      <c r="N190" s="276" t="s">
        <v>40</v>
      </c>
      <c r="O190" s="78"/>
      <c r="P190" s="225">
        <f>O190*H190</f>
        <v>0</v>
      </c>
      <c r="Q190" s="225">
        <v>0</v>
      </c>
      <c r="R190" s="225">
        <f>Q190*H190</f>
        <v>0</v>
      </c>
      <c r="S190" s="225">
        <v>0</v>
      </c>
      <c r="T190" s="226">
        <f>S190*H190</f>
        <v>0</v>
      </c>
      <c r="AR190" s="16" t="s">
        <v>216</v>
      </c>
      <c r="AT190" s="16" t="s">
        <v>267</v>
      </c>
      <c r="AU190" s="16" t="s">
        <v>77</v>
      </c>
      <c r="AY190" s="16" t="s">
        <v>147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6" t="s">
        <v>75</v>
      </c>
      <c r="BK190" s="227">
        <f>ROUND(I190*H190,2)</f>
        <v>0</v>
      </c>
      <c r="BL190" s="16" t="s">
        <v>181</v>
      </c>
      <c r="BM190" s="16" t="s">
        <v>1804</v>
      </c>
    </row>
    <row r="191" s="1" customFormat="1">
      <c r="B191" s="37"/>
      <c r="C191" s="38"/>
      <c r="D191" s="228" t="s">
        <v>156</v>
      </c>
      <c r="E191" s="38"/>
      <c r="F191" s="229" t="s">
        <v>1803</v>
      </c>
      <c r="G191" s="38"/>
      <c r="H191" s="38"/>
      <c r="I191" s="143"/>
      <c r="J191" s="38"/>
      <c r="K191" s="38"/>
      <c r="L191" s="42"/>
      <c r="M191" s="230"/>
      <c r="N191" s="78"/>
      <c r="O191" s="78"/>
      <c r="P191" s="78"/>
      <c r="Q191" s="78"/>
      <c r="R191" s="78"/>
      <c r="S191" s="78"/>
      <c r="T191" s="79"/>
      <c r="AT191" s="16" t="s">
        <v>156</v>
      </c>
      <c r="AU191" s="16" t="s">
        <v>77</v>
      </c>
    </row>
    <row r="192" s="1" customFormat="1" ht="16.5" customHeight="1">
      <c r="B192" s="37"/>
      <c r="C192" s="267" t="s">
        <v>445</v>
      </c>
      <c r="D192" s="267" t="s">
        <v>267</v>
      </c>
      <c r="E192" s="268" t="s">
        <v>1805</v>
      </c>
      <c r="F192" s="269" t="s">
        <v>1806</v>
      </c>
      <c r="G192" s="270" t="s">
        <v>153</v>
      </c>
      <c r="H192" s="271">
        <v>30</v>
      </c>
      <c r="I192" s="272"/>
      <c r="J192" s="273">
        <f>ROUND(I192*H192,2)</f>
        <v>0</v>
      </c>
      <c r="K192" s="269" t="s">
        <v>1</v>
      </c>
      <c r="L192" s="274"/>
      <c r="M192" s="275" t="s">
        <v>1</v>
      </c>
      <c r="N192" s="276" t="s">
        <v>40</v>
      </c>
      <c r="O192" s="78"/>
      <c r="P192" s="225">
        <f>O192*H192</f>
        <v>0</v>
      </c>
      <c r="Q192" s="225">
        <v>0</v>
      </c>
      <c r="R192" s="225">
        <f>Q192*H192</f>
        <v>0</v>
      </c>
      <c r="S192" s="225">
        <v>0</v>
      </c>
      <c r="T192" s="226">
        <f>S192*H192</f>
        <v>0</v>
      </c>
      <c r="AR192" s="16" t="s">
        <v>216</v>
      </c>
      <c r="AT192" s="16" t="s">
        <v>267</v>
      </c>
      <c r="AU192" s="16" t="s">
        <v>77</v>
      </c>
      <c r="AY192" s="16" t="s">
        <v>147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6" t="s">
        <v>75</v>
      </c>
      <c r="BK192" s="227">
        <f>ROUND(I192*H192,2)</f>
        <v>0</v>
      </c>
      <c r="BL192" s="16" t="s">
        <v>181</v>
      </c>
      <c r="BM192" s="16" t="s">
        <v>1807</v>
      </c>
    </row>
    <row r="193" s="1" customFormat="1">
      <c r="B193" s="37"/>
      <c r="C193" s="38"/>
      <c r="D193" s="228" t="s">
        <v>156</v>
      </c>
      <c r="E193" s="38"/>
      <c r="F193" s="229" t="s">
        <v>1806</v>
      </c>
      <c r="G193" s="38"/>
      <c r="H193" s="38"/>
      <c r="I193" s="143"/>
      <c r="J193" s="38"/>
      <c r="K193" s="38"/>
      <c r="L193" s="42"/>
      <c r="M193" s="230"/>
      <c r="N193" s="78"/>
      <c r="O193" s="78"/>
      <c r="P193" s="78"/>
      <c r="Q193" s="78"/>
      <c r="R193" s="78"/>
      <c r="S193" s="78"/>
      <c r="T193" s="79"/>
      <c r="AT193" s="16" t="s">
        <v>156</v>
      </c>
      <c r="AU193" s="16" t="s">
        <v>77</v>
      </c>
    </row>
    <row r="194" s="1" customFormat="1" ht="16.5" customHeight="1">
      <c r="B194" s="37"/>
      <c r="C194" s="267" t="s">
        <v>452</v>
      </c>
      <c r="D194" s="267" t="s">
        <v>267</v>
      </c>
      <c r="E194" s="268" t="s">
        <v>1808</v>
      </c>
      <c r="F194" s="269" t="s">
        <v>1809</v>
      </c>
      <c r="G194" s="270" t="s">
        <v>187</v>
      </c>
      <c r="H194" s="271">
        <v>60</v>
      </c>
      <c r="I194" s="272"/>
      <c r="J194" s="273">
        <f>ROUND(I194*H194,2)</f>
        <v>0</v>
      </c>
      <c r="K194" s="269" t="s">
        <v>1</v>
      </c>
      <c r="L194" s="274"/>
      <c r="M194" s="275" t="s">
        <v>1</v>
      </c>
      <c r="N194" s="276" t="s">
        <v>40</v>
      </c>
      <c r="O194" s="78"/>
      <c r="P194" s="225">
        <f>O194*H194</f>
        <v>0</v>
      </c>
      <c r="Q194" s="225">
        <v>0</v>
      </c>
      <c r="R194" s="225">
        <f>Q194*H194</f>
        <v>0</v>
      </c>
      <c r="S194" s="225">
        <v>0</v>
      </c>
      <c r="T194" s="226">
        <f>S194*H194</f>
        <v>0</v>
      </c>
      <c r="AR194" s="16" t="s">
        <v>216</v>
      </c>
      <c r="AT194" s="16" t="s">
        <v>267</v>
      </c>
      <c r="AU194" s="16" t="s">
        <v>77</v>
      </c>
      <c r="AY194" s="16" t="s">
        <v>147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16" t="s">
        <v>75</v>
      </c>
      <c r="BK194" s="227">
        <f>ROUND(I194*H194,2)</f>
        <v>0</v>
      </c>
      <c r="BL194" s="16" t="s">
        <v>181</v>
      </c>
      <c r="BM194" s="16" t="s">
        <v>1810</v>
      </c>
    </row>
    <row r="195" s="1" customFormat="1">
      <c r="B195" s="37"/>
      <c r="C195" s="38"/>
      <c r="D195" s="228" t="s">
        <v>156</v>
      </c>
      <c r="E195" s="38"/>
      <c r="F195" s="229" t="s">
        <v>1809</v>
      </c>
      <c r="G195" s="38"/>
      <c r="H195" s="38"/>
      <c r="I195" s="143"/>
      <c r="J195" s="38"/>
      <c r="K195" s="38"/>
      <c r="L195" s="42"/>
      <c r="M195" s="230"/>
      <c r="N195" s="78"/>
      <c r="O195" s="78"/>
      <c r="P195" s="78"/>
      <c r="Q195" s="78"/>
      <c r="R195" s="78"/>
      <c r="S195" s="78"/>
      <c r="T195" s="79"/>
      <c r="AT195" s="16" t="s">
        <v>156</v>
      </c>
      <c r="AU195" s="16" t="s">
        <v>77</v>
      </c>
    </row>
    <row r="196" s="1" customFormat="1" ht="16.5" customHeight="1">
      <c r="B196" s="37"/>
      <c r="C196" s="267" t="s">
        <v>189</v>
      </c>
      <c r="D196" s="267" t="s">
        <v>267</v>
      </c>
      <c r="E196" s="268" t="s">
        <v>1811</v>
      </c>
      <c r="F196" s="269" t="s">
        <v>1812</v>
      </c>
      <c r="G196" s="270" t="s">
        <v>187</v>
      </c>
      <c r="H196" s="271">
        <v>50</v>
      </c>
      <c r="I196" s="272"/>
      <c r="J196" s="273">
        <f>ROUND(I196*H196,2)</f>
        <v>0</v>
      </c>
      <c r="K196" s="269" t="s">
        <v>1</v>
      </c>
      <c r="L196" s="274"/>
      <c r="M196" s="275" t="s">
        <v>1</v>
      </c>
      <c r="N196" s="276" t="s">
        <v>40</v>
      </c>
      <c r="O196" s="78"/>
      <c r="P196" s="225">
        <f>O196*H196</f>
        <v>0</v>
      </c>
      <c r="Q196" s="225">
        <v>0</v>
      </c>
      <c r="R196" s="225">
        <f>Q196*H196</f>
        <v>0</v>
      </c>
      <c r="S196" s="225">
        <v>0</v>
      </c>
      <c r="T196" s="226">
        <f>S196*H196</f>
        <v>0</v>
      </c>
      <c r="AR196" s="16" t="s">
        <v>216</v>
      </c>
      <c r="AT196" s="16" t="s">
        <v>267</v>
      </c>
      <c r="AU196" s="16" t="s">
        <v>77</v>
      </c>
      <c r="AY196" s="16" t="s">
        <v>147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16" t="s">
        <v>75</v>
      </c>
      <c r="BK196" s="227">
        <f>ROUND(I196*H196,2)</f>
        <v>0</v>
      </c>
      <c r="BL196" s="16" t="s">
        <v>181</v>
      </c>
      <c r="BM196" s="16" t="s">
        <v>1813</v>
      </c>
    </row>
    <row r="197" s="1" customFormat="1">
      <c r="B197" s="37"/>
      <c r="C197" s="38"/>
      <c r="D197" s="228" t="s">
        <v>156</v>
      </c>
      <c r="E197" s="38"/>
      <c r="F197" s="229" t="s">
        <v>1812</v>
      </c>
      <c r="G197" s="38"/>
      <c r="H197" s="38"/>
      <c r="I197" s="143"/>
      <c r="J197" s="38"/>
      <c r="K197" s="38"/>
      <c r="L197" s="42"/>
      <c r="M197" s="230"/>
      <c r="N197" s="78"/>
      <c r="O197" s="78"/>
      <c r="P197" s="78"/>
      <c r="Q197" s="78"/>
      <c r="R197" s="78"/>
      <c r="S197" s="78"/>
      <c r="T197" s="79"/>
      <c r="AT197" s="16" t="s">
        <v>156</v>
      </c>
      <c r="AU197" s="16" t="s">
        <v>77</v>
      </c>
    </row>
    <row r="198" s="1" customFormat="1" ht="16.5" customHeight="1">
      <c r="B198" s="37"/>
      <c r="C198" s="267" t="s">
        <v>468</v>
      </c>
      <c r="D198" s="267" t="s">
        <v>267</v>
      </c>
      <c r="E198" s="268" t="s">
        <v>1814</v>
      </c>
      <c r="F198" s="269" t="s">
        <v>1815</v>
      </c>
      <c r="G198" s="270" t="s">
        <v>187</v>
      </c>
      <c r="H198" s="271">
        <v>26</v>
      </c>
      <c r="I198" s="272"/>
      <c r="J198" s="273">
        <f>ROUND(I198*H198,2)</f>
        <v>0</v>
      </c>
      <c r="K198" s="269" t="s">
        <v>1</v>
      </c>
      <c r="L198" s="274"/>
      <c r="M198" s="275" t="s">
        <v>1</v>
      </c>
      <c r="N198" s="276" t="s">
        <v>40</v>
      </c>
      <c r="O198" s="78"/>
      <c r="P198" s="225">
        <f>O198*H198</f>
        <v>0</v>
      </c>
      <c r="Q198" s="225">
        <v>0</v>
      </c>
      <c r="R198" s="225">
        <f>Q198*H198</f>
        <v>0</v>
      </c>
      <c r="S198" s="225">
        <v>0</v>
      </c>
      <c r="T198" s="226">
        <f>S198*H198</f>
        <v>0</v>
      </c>
      <c r="AR198" s="16" t="s">
        <v>216</v>
      </c>
      <c r="AT198" s="16" t="s">
        <v>267</v>
      </c>
      <c r="AU198" s="16" t="s">
        <v>77</v>
      </c>
      <c r="AY198" s="16" t="s">
        <v>147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6" t="s">
        <v>75</v>
      </c>
      <c r="BK198" s="227">
        <f>ROUND(I198*H198,2)</f>
        <v>0</v>
      </c>
      <c r="BL198" s="16" t="s">
        <v>181</v>
      </c>
      <c r="BM198" s="16" t="s">
        <v>1816</v>
      </c>
    </row>
    <row r="199" s="1" customFormat="1">
      <c r="B199" s="37"/>
      <c r="C199" s="38"/>
      <c r="D199" s="228" t="s">
        <v>156</v>
      </c>
      <c r="E199" s="38"/>
      <c r="F199" s="229" t="s">
        <v>1815</v>
      </c>
      <c r="G199" s="38"/>
      <c r="H199" s="38"/>
      <c r="I199" s="143"/>
      <c r="J199" s="38"/>
      <c r="K199" s="38"/>
      <c r="L199" s="42"/>
      <c r="M199" s="230"/>
      <c r="N199" s="78"/>
      <c r="O199" s="78"/>
      <c r="P199" s="78"/>
      <c r="Q199" s="78"/>
      <c r="R199" s="78"/>
      <c r="S199" s="78"/>
      <c r="T199" s="79"/>
      <c r="AT199" s="16" t="s">
        <v>156</v>
      </c>
      <c r="AU199" s="16" t="s">
        <v>77</v>
      </c>
    </row>
    <row r="200" s="1" customFormat="1" ht="16.5" customHeight="1">
      <c r="B200" s="37"/>
      <c r="C200" s="267" t="s">
        <v>485</v>
      </c>
      <c r="D200" s="267" t="s">
        <v>267</v>
      </c>
      <c r="E200" s="268" t="s">
        <v>1817</v>
      </c>
      <c r="F200" s="269" t="s">
        <v>1818</v>
      </c>
      <c r="G200" s="270" t="s">
        <v>187</v>
      </c>
      <c r="H200" s="271">
        <v>20</v>
      </c>
      <c r="I200" s="272"/>
      <c r="J200" s="273">
        <f>ROUND(I200*H200,2)</f>
        <v>0</v>
      </c>
      <c r="K200" s="269" t="s">
        <v>1</v>
      </c>
      <c r="L200" s="274"/>
      <c r="M200" s="275" t="s">
        <v>1</v>
      </c>
      <c r="N200" s="276" t="s">
        <v>40</v>
      </c>
      <c r="O200" s="78"/>
      <c r="P200" s="225">
        <f>O200*H200</f>
        <v>0</v>
      </c>
      <c r="Q200" s="225">
        <v>0</v>
      </c>
      <c r="R200" s="225">
        <f>Q200*H200</f>
        <v>0</v>
      </c>
      <c r="S200" s="225">
        <v>0</v>
      </c>
      <c r="T200" s="226">
        <f>S200*H200</f>
        <v>0</v>
      </c>
      <c r="AR200" s="16" t="s">
        <v>216</v>
      </c>
      <c r="AT200" s="16" t="s">
        <v>267</v>
      </c>
      <c r="AU200" s="16" t="s">
        <v>77</v>
      </c>
      <c r="AY200" s="16" t="s">
        <v>147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6" t="s">
        <v>75</v>
      </c>
      <c r="BK200" s="227">
        <f>ROUND(I200*H200,2)</f>
        <v>0</v>
      </c>
      <c r="BL200" s="16" t="s">
        <v>181</v>
      </c>
      <c r="BM200" s="16" t="s">
        <v>1819</v>
      </c>
    </row>
    <row r="201" s="1" customFormat="1">
      <c r="B201" s="37"/>
      <c r="C201" s="38"/>
      <c r="D201" s="228" t="s">
        <v>156</v>
      </c>
      <c r="E201" s="38"/>
      <c r="F201" s="229" t="s">
        <v>1818</v>
      </c>
      <c r="G201" s="38"/>
      <c r="H201" s="38"/>
      <c r="I201" s="143"/>
      <c r="J201" s="38"/>
      <c r="K201" s="38"/>
      <c r="L201" s="42"/>
      <c r="M201" s="230"/>
      <c r="N201" s="78"/>
      <c r="O201" s="78"/>
      <c r="P201" s="78"/>
      <c r="Q201" s="78"/>
      <c r="R201" s="78"/>
      <c r="S201" s="78"/>
      <c r="T201" s="79"/>
      <c r="AT201" s="16" t="s">
        <v>156</v>
      </c>
      <c r="AU201" s="16" t="s">
        <v>77</v>
      </c>
    </row>
    <row r="202" s="1" customFormat="1" ht="16.5" customHeight="1">
      <c r="B202" s="37"/>
      <c r="C202" s="267" t="s">
        <v>505</v>
      </c>
      <c r="D202" s="267" t="s">
        <v>267</v>
      </c>
      <c r="E202" s="268" t="s">
        <v>1820</v>
      </c>
      <c r="F202" s="269" t="s">
        <v>1821</v>
      </c>
      <c r="G202" s="270" t="s">
        <v>187</v>
      </c>
      <c r="H202" s="271">
        <v>15</v>
      </c>
      <c r="I202" s="272"/>
      <c r="J202" s="273">
        <f>ROUND(I202*H202,2)</f>
        <v>0</v>
      </c>
      <c r="K202" s="269" t="s">
        <v>1</v>
      </c>
      <c r="L202" s="274"/>
      <c r="M202" s="275" t="s">
        <v>1</v>
      </c>
      <c r="N202" s="276" t="s">
        <v>40</v>
      </c>
      <c r="O202" s="78"/>
      <c r="P202" s="225">
        <f>O202*H202</f>
        <v>0</v>
      </c>
      <c r="Q202" s="225">
        <v>0</v>
      </c>
      <c r="R202" s="225">
        <f>Q202*H202</f>
        <v>0</v>
      </c>
      <c r="S202" s="225">
        <v>0</v>
      </c>
      <c r="T202" s="226">
        <f>S202*H202</f>
        <v>0</v>
      </c>
      <c r="AR202" s="16" t="s">
        <v>216</v>
      </c>
      <c r="AT202" s="16" t="s">
        <v>267</v>
      </c>
      <c r="AU202" s="16" t="s">
        <v>77</v>
      </c>
      <c r="AY202" s="16" t="s">
        <v>147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6" t="s">
        <v>75</v>
      </c>
      <c r="BK202" s="227">
        <f>ROUND(I202*H202,2)</f>
        <v>0</v>
      </c>
      <c r="BL202" s="16" t="s">
        <v>181</v>
      </c>
      <c r="BM202" s="16" t="s">
        <v>1822</v>
      </c>
    </row>
    <row r="203" s="1" customFormat="1">
      <c r="B203" s="37"/>
      <c r="C203" s="38"/>
      <c r="D203" s="228" t="s">
        <v>156</v>
      </c>
      <c r="E203" s="38"/>
      <c r="F203" s="229" t="s">
        <v>1821</v>
      </c>
      <c r="G203" s="38"/>
      <c r="H203" s="38"/>
      <c r="I203" s="143"/>
      <c r="J203" s="38"/>
      <c r="K203" s="38"/>
      <c r="L203" s="42"/>
      <c r="M203" s="230"/>
      <c r="N203" s="78"/>
      <c r="O203" s="78"/>
      <c r="P203" s="78"/>
      <c r="Q203" s="78"/>
      <c r="R203" s="78"/>
      <c r="S203" s="78"/>
      <c r="T203" s="79"/>
      <c r="AT203" s="16" t="s">
        <v>156</v>
      </c>
      <c r="AU203" s="16" t="s">
        <v>77</v>
      </c>
    </row>
    <row r="204" s="1" customFormat="1" ht="16.5" customHeight="1">
      <c r="B204" s="37"/>
      <c r="C204" s="216" t="s">
        <v>510</v>
      </c>
      <c r="D204" s="216" t="s">
        <v>150</v>
      </c>
      <c r="E204" s="217" t="s">
        <v>1823</v>
      </c>
      <c r="F204" s="218" t="s">
        <v>1824</v>
      </c>
      <c r="G204" s="219" t="s">
        <v>187</v>
      </c>
      <c r="H204" s="220">
        <v>60</v>
      </c>
      <c r="I204" s="221"/>
      <c r="J204" s="222">
        <f>ROUND(I204*H204,2)</f>
        <v>0</v>
      </c>
      <c r="K204" s="218" t="s">
        <v>1</v>
      </c>
      <c r="L204" s="42"/>
      <c r="M204" s="223" t="s">
        <v>1</v>
      </c>
      <c r="N204" s="224" t="s">
        <v>40</v>
      </c>
      <c r="O204" s="78"/>
      <c r="P204" s="225">
        <f>O204*H204</f>
        <v>0</v>
      </c>
      <c r="Q204" s="225">
        <v>0</v>
      </c>
      <c r="R204" s="225">
        <f>Q204*H204</f>
        <v>0</v>
      </c>
      <c r="S204" s="225">
        <v>0</v>
      </c>
      <c r="T204" s="226">
        <f>S204*H204</f>
        <v>0</v>
      </c>
      <c r="AR204" s="16" t="s">
        <v>181</v>
      </c>
      <c r="AT204" s="16" t="s">
        <v>150</v>
      </c>
      <c r="AU204" s="16" t="s">
        <v>77</v>
      </c>
      <c r="AY204" s="16" t="s">
        <v>147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6" t="s">
        <v>75</v>
      </c>
      <c r="BK204" s="227">
        <f>ROUND(I204*H204,2)</f>
        <v>0</v>
      </c>
      <c r="BL204" s="16" t="s">
        <v>181</v>
      </c>
      <c r="BM204" s="16" t="s">
        <v>1825</v>
      </c>
    </row>
    <row r="205" s="1" customFormat="1">
      <c r="B205" s="37"/>
      <c r="C205" s="38"/>
      <c r="D205" s="228" t="s">
        <v>156</v>
      </c>
      <c r="E205" s="38"/>
      <c r="F205" s="229" t="s">
        <v>1824</v>
      </c>
      <c r="G205" s="38"/>
      <c r="H205" s="38"/>
      <c r="I205" s="143"/>
      <c r="J205" s="38"/>
      <c r="K205" s="38"/>
      <c r="L205" s="42"/>
      <c r="M205" s="230"/>
      <c r="N205" s="78"/>
      <c r="O205" s="78"/>
      <c r="P205" s="78"/>
      <c r="Q205" s="78"/>
      <c r="R205" s="78"/>
      <c r="S205" s="78"/>
      <c r="T205" s="79"/>
      <c r="AT205" s="16" t="s">
        <v>156</v>
      </c>
      <c r="AU205" s="16" t="s">
        <v>77</v>
      </c>
    </row>
    <row r="206" s="1" customFormat="1">
      <c r="B206" s="37"/>
      <c r="C206" s="38"/>
      <c r="D206" s="228" t="s">
        <v>157</v>
      </c>
      <c r="E206" s="38"/>
      <c r="F206" s="231" t="s">
        <v>1715</v>
      </c>
      <c r="G206" s="38"/>
      <c r="H206" s="38"/>
      <c r="I206" s="143"/>
      <c r="J206" s="38"/>
      <c r="K206" s="38"/>
      <c r="L206" s="42"/>
      <c r="M206" s="230"/>
      <c r="N206" s="78"/>
      <c r="O206" s="78"/>
      <c r="P206" s="78"/>
      <c r="Q206" s="78"/>
      <c r="R206" s="78"/>
      <c r="S206" s="78"/>
      <c r="T206" s="79"/>
      <c r="AT206" s="16" t="s">
        <v>157</v>
      </c>
      <c r="AU206" s="16" t="s">
        <v>77</v>
      </c>
    </row>
    <row r="207" s="1" customFormat="1" ht="16.5" customHeight="1">
      <c r="B207" s="37"/>
      <c r="C207" s="267" t="s">
        <v>515</v>
      </c>
      <c r="D207" s="267" t="s">
        <v>267</v>
      </c>
      <c r="E207" s="268" t="s">
        <v>1826</v>
      </c>
      <c r="F207" s="269" t="s">
        <v>1827</v>
      </c>
      <c r="G207" s="270" t="s">
        <v>187</v>
      </c>
      <c r="H207" s="271">
        <v>60</v>
      </c>
      <c r="I207" s="272"/>
      <c r="J207" s="273">
        <f>ROUND(I207*H207,2)</f>
        <v>0</v>
      </c>
      <c r="K207" s="269" t="s">
        <v>1</v>
      </c>
      <c r="L207" s="274"/>
      <c r="M207" s="275" t="s">
        <v>1</v>
      </c>
      <c r="N207" s="276" t="s">
        <v>40</v>
      </c>
      <c r="O207" s="78"/>
      <c r="P207" s="225">
        <f>O207*H207</f>
        <v>0</v>
      </c>
      <c r="Q207" s="225">
        <v>0</v>
      </c>
      <c r="R207" s="225">
        <f>Q207*H207</f>
        <v>0</v>
      </c>
      <c r="S207" s="225">
        <v>0</v>
      </c>
      <c r="T207" s="226">
        <f>S207*H207</f>
        <v>0</v>
      </c>
      <c r="AR207" s="16" t="s">
        <v>216</v>
      </c>
      <c r="AT207" s="16" t="s">
        <v>267</v>
      </c>
      <c r="AU207" s="16" t="s">
        <v>77</v>
      </c>
      <c r="AY207" s="16" t="s">
        <v>147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16" t="s">
        <v>75</v>
      </c>
      <c r="BK207" s="227">
        <f>ROUND(I207*H207,2)</f>
        <v>0</v>
      </c>
      <c r="BL207" s="16" t="s">
        <v>181</v>
      </c>
      <c r="BM207" s="16" t="s">
        <v>1828</v>
      </c>
    </row>
    <row r="208" s="1" customFormat="1">
      <c r="B208" s="37"/>
      <c r="C208" s="38"/>
      <c r="D208" s="228" t="s">
        <v>156</v>
      </c>
      <c r="E208" s="38"/>
      <c r="F208" s="229" t="s">
        <v>1827</v>
      </c>
      <c r="G208" s="38"/>
      <c r="H208" s="38"/>
      <c r="I208" s="143"/>
      <c r="J208" s="38"/>
      <c r="K208" s="38"/>
      <c r="L208" s="42"/>
      <c r="M208" s="230"/>
      <c r="N208" s="78"/>
      <c r="O208" s="78"/>
      <c r="P208" s="78"/>
      <c r="Q208" s="78"/>
      <c r="R208" s="78"/>
      <c r="S208" s="78"/>
      <c r="T208" s="79"/>
      <c r="AT208" s="16" t="s">
        <v>156</v>
      </c>
      <c r="AU208" s="16" t="s">
        <v>77</v>
      </c>
    </row>
    <row r="209" s="1" customFormat="1" ht="16.5" customHeight="1">
      <c r="B209" s="37"/>
      <c r="C209" s="216" t="s">
        <v>524</v>
      </c>
      <c r="D209" s="216" t="s">
        <v>150</v>
      </c>
      <c r="E209" s="217" t="s">
        <v>1829</v>
      </c>
      <c r="F209" s="218" t="s">
        <v>1830</v>
      </c>
      <c r="G209" s="219" t="s">
        <v>187</v>
      </c>
      <c r="H209" s="220">
        <v>1540</v>
      </c>
      <c r="I209" s="221"/>
      <c r="J209" s="222">
        <f>ROUND(I209*H209,2)</f>
        <v>0</v>
      </c>
      <c r="K209" s="218" t="s">
        <v>1</v>
      </c>
      <c r="L209" s="42"/>
      <c r="M209" s="223" t="s">
        <v>1</v>
      </c>
      <c r="N209" s="224" t="s">
        <v>40</v>
      </c>
      <c r="O209" s="78"/>
      <c r="P209" s="225">
        <f>O209*H209</f>
        <v>0</v>
      </c>
      <c r="Q209" s="225">
        <v>0</v>
      </c>
      <c r="R209" s="225">
        <f>Q209*H209</f>
        <v>0</v>
      </c>
      <c r="S209" s="225">
        <v>0</v>
      </c>
      <c r="T209" s="226">
        <f>S209*H209</f>
        <v>0</v>
      </c>
      <c r="AR209" s="16" t="s">
        <v>181</v>
      </c>
      <c r="AT209" s="16" t="s">
        <v>150</v>
      </c>
      <c r="AU209" s="16" t="s">
        <v>77</v>
      </c>
      <c r="AY209" s="16" t="s">
        <v>147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16" t="s">
        <v>75</v>
      </c>
      <c r="BK209" s="227">
        <f>ROUND(I209*H209,2)</f>
        <v>0</v>
      </c>
      <c r="BL209" s="16" t="s">
        <v>181</v>
      </c>
      <c r="BM209" s="16" t="s">
        <v>1831</v>
      </c>
    </row>
    <row r="210" s="1" customFormat="1">
      <c r="B210" s="37"/>
      <c r="C210" s="38"/>
      <c r="D210" s="228" t="s">
        <v>156</v>
      </c>
      <c r="E210" s="38"/>
      <c r="F210" s="229" t="s">
        <v>1830</v>
      </c>
      <c r="G210" s="38"/>
      <c r="H210" s="38"/>
      <c r="I210" s="143"/>
      <c r="J210" s="38"/>
      <c r="K210" s="38"/>
      <c r="L210" s="42"/>
      <c r="M210" s="230"/>
      <c r="N210" s="78"/>
      <c r="O210" s="78"/>
      <c r="P210" s="78"/>
      <c r="Q210" s="78"/>
      <c r="R210" s="78"/>
      <c r="S210" s="78"/>
      <c r="T210" s="79"/>
      <c r="AT210" s="16" t="s">
        <v>156</v>
      </c>
      <c r="AU210" s="16" t="s">
        <v>77</v>
      </c>
    </row>
    <row r="211" s="1" customFormat="1">
      <c r="B211" s="37"/>
      <c r="C211" s="38"/>
      <c r="D211" s="228" t="s">
        <v>157</v>
      </c>
      <c r="E211" s="38"/>
      <c r="F211" s="231" t="s">
        <v>1715</v>
      </c>
      <c r="G211" s="38"/>
      <c r="H211" s="38"/>
      <c r="I211" s="143"/>
      <c r="J211" s="38"/>
      <c r="K211" s="38"/>
      <c r="L211" s="42"/>
      <c r="M211" s="230"/>
      <c r="N211" s="78"/>
      <c r="O211" s="78"/>
      <c r="P211" s="78"/>
      <c r="Q211" s="78"/>
      <c r="R211" s="78"/>
      <c r="S211" s="78"/>
      <c r="T211" s="79"/>
      <c r="AT211" s="16" t="s">
        <v>157</v>
      </c>
      <c r="AU211" s="16" t="s">
        <v>77</v>
      </c>
    </row>
    <row r="212" s="1" customFormat="1" ht="16.5" customHeight="1">
      <c r="B212" s="37"/>
      <c r="C212" s="267" t="s">
        <v>533</v>
      </c>
      <c r="D212" s="267" t="s">
        <v>267</v>
      </c>
      <c r="E212" s="268" t="s">
        <v>1832</v>
      </c>
      <c r="F212" s="269" t="s">
        <v>1833</v>
      </c>
      <c r="G212" s="270" t="s">
        <v>187</v>
      </c>
      <c r="H212" s="271">
        <v>70</v>
      </c>
      <c r="I212" s="272"/>
      <c r="J212" s="273">
        <f>ROUND(I212*H212,2)</f>
        <v>0</v>
      </c>
      <c r="K212" s="269" t="s">
        <v>1</v>
      </c>
      <c r="L212" s="274"/>
      <c r="M212" s="275" t="s">
        <v>1</v>
      </c>
      <c r="N212" s="276" t="s">
        <v>40</v>
      </c>
      <c r="O212" s="78"/>
      <c r="P212" s="225">
        <f>O212*H212</f>
        <v>0</v>
      </c>
      <c r="Q212" s="225">
        <v>0</v>
      </c>
      <c r="R212" s="225">
        <f>Q212*H212</f>
        <v>0</v>
      </c>
      <c r="S212" s="225">
        <v>0</v>
      </c>
      <c r="T212" s="226">
        <f>S212*H212</f>
        <v>0</v>
      </c>
      <c r="AR212" s="16" t="s">
        <v>216</v>
      </c>
      <c r="AT212" s="16" t="s">
        <v>267</v>
      </c>
      <c r="AU212" s="16" t="s">
        <v>77</v>
      </c>
      <c r="AY212" s="16" t="s">
        <v>147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16" t="s">
        <v>75</v>
      </c>
      <c r="BK212" s="227">
        <f>ROUND(I212*H212,2)</f>
        <v>0</v>
      </c>
      <c r="BL212" s="16" t="s">
        <v>181</v>
      </c>
      <c r="BM212" s="16" t="s">
        <v>1834</v>
      </c>
    </row>
    <row r="213" s="1" customFormat="1">
      <c r="B213" s="37"/>
      <c r="C213" s="38"/>
      <c r="D213" s="228" t="s">
        <v>156</v>
      </c>
      <c r="E213" s="38"/>
      <c r="F213" s="229" t="s">
        <v>1833</v>
      </c>
      <c r="G213" s="38"/>
      <c r="H213" s="38"/>
      <c r="I213" s="143"/>
      <c r="J213" s="38"/>
      <c r="K213" s="38"/>
      <c r="L213" s="42"/>
      <c r="M213" s="230"/>
      <c r="N213" s="78"/>
      <c r="O213" s="78"/>
      <c r="P213" s="78"/>
      <c r="Q213" s="78"/>
      <c r="R213" s="78"/>
      <c r="S213" s="78"/>
      <c r="T213" s="79"/>
      <c r="AT213" s="16" t="s">
        <v>156</v>
      </c>
      <c r="AU213" s="16" t="s">
        <v>77</v>
      </c>
    </row>
    <row r="214" s="1" customFormat="1" ht="16.5" customHeight="1">
      <c r="B214" s="37"/>
      <c r="C214" s="267" t="s">
        <v>539</v>
      </c>
      <c r="D214" s="267" t="s">
        <v>267</v>
      </c>
      <c r="E214" s="268" t="s">
        <v>1835</v>
      </c>
      <c r="F214" s="269" t="s">
        <v>1836</v>
      </c>
      <c r="G214" s="270" t="s">
        <v>187</v>
      </c>
      <c r="H214" s="271">
        <v>75</v>
      </c>
      <c r="I214" s="272"/>
      <c r="J214" s="273">
        <f>ROUND(I214*H214,2)</f>
        <v>0</v>
      </c>
      <c r="K214" s="269" t="s">
        <v>1</v>
      </c>
      <c r="L214" s="274"/>
      <c r="M214" s="275" t="s">
        <v>1</v>
      </c>
      <c r="N214" s="276" t="s">
        <v>40</v>
      </c>
      <c r="O214" s="78"/>
      <c r="P214" s="225">
        <f>O214*H214</f>
        <v>0</v>
      </c>
      <c r="Q214" s="225">
        <v>0</v>
      </c>
      <c r="R214" s="225">
        <f>Q214*H214</f>
        <v>0</v>
      </c>
      <c r="S214" s="225">
        <v>0</v>
      </c>
      <c r="T214" s="226">
        <f>S214*H214</f>
        <v>0</v>
      </c>
      <c r="AR214" s="16" t="s">
        <v>216</v>
      </c>
      <c r="AT214" s="16" t="s">
        <v>267</v>
      </c>
      <c r="AU214" s="16" t="s">
        <v>77</v>
      </c>
      <c r="AY214" s="16" t="s">
        <v>147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16" t="s">
        <v>75</v>
      </c>
      <c r="BK214" s="227">
        <f>ROUND(I214*H214,2)</f>
        <v>0</v>
      </c>
      <c r="BL214" s="16" t="s">
        <v>181</v>
      </c>
      <c r="BM214" s="16" t="s">
        <v>1837</v>
      </c>
    </row>
    <row r="215" s="1" customFormat="1">
      <c r="B215" s="37"/>
      <c r="C215" s="38"/>
      <c r="D215" s="228" t="s">
        <v>156</v>
      </c>
      <c r="E215" s="38"/>
      <c r="F215" s="229" t="s">
        <v>1836</v>
      </c>
      <c r="G215" s="38"/>
      <c r="H215" s="38"/>
      <c r="I215" s="143"/>
      <c r="J215" s="38"/>
      <c r="K215" s="38"/>
      <c r="L215" s="42"/>
      <c r="M215" s="230"/>
      <c r="N215" s="78"/>
      <c r="O215" s="78"/>
      <c r="P215" s="78"/>
      <c r="Q215" s="78"/>
      <c r="R215" s="78"/>
      <c r="S215" s="78"/>
      <c r="T215" s="79"/>
      <c r="AT215" s="16" t="s">
        <v>156</v>
      </c>
      <c r="AU215" s="16" t="s">
        <v>77</v>
      </c>
    </row>
    <row r="216" s="1" customFormat="1" ht="16.5" customHeight="1">
      <c r="B216" s="37"/>
      <c r="C216" s="267" t="s">
        <v>545</v>
      </c>
      <c r="D216" s="267" t="s">
        <v>267</v>
      </c>
      <c r="E216" s="268" t="s">
        <v>1838</v>
      </c>
      <c r="F216" s="269" t="s">
        <v>1839</v>
      </c>
      <c r="G216" s="270" t="s">
        <v>187</v>
      </c>
      <c r="H216" s="271">
        <v>180</v>
      </c>
      <c r="I216" s="272"/>
      <c r="J216" s="273">
        <f>ROUND(I216*H216,2)</f>
        <v>0</v>
      </c>
      <c r="K216" s="269" t="s">
        <v>1</v>
      </c>
      <c r="L216" s="274"/>
      <c r="M216" s="275" t="s">
        <v>1</v>
      </c>
      <c r="N216" s="276" t="s">
        <v>40</v>
      </c>
      <c r="O216" s="78"/>
      <c r="P216" s="225">
        <f>O216*H216</f>
        <v>0</v>
      </c>
      <c r="Q216" s="225">
        <v>0</v>
      </c>
      <c r="R216" s="225">
        <f>Q216*H216</f>
        <v>0</v>
      </c>
      <c r="S216" s="225">
        <v>0</v>
      </c>
      <c r="T216" s="226">
        <f>S216*H216</f>
        <v>0</v>
      </c>
      <c r="AR216" s="16" t="s">
        <v>216</v>
      </c>
      <c r="AT216" s="16" t="s">
        <v>267</v>
      </c>
      <c r="AU216" s="16" t="s">
        <v>77</v>
      </c>
      <c r="AY216" s="16" t="s">
        <v>147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16" t="s">
        <v>75</v>
      </c>
      <c r="BK216" s="227">
        <f>ROUND(I216*H216,2)</f>
        <v>0</v>
      </c>
      <c r="BL216" s="16" t="s">
        <v>181</v>
      </c>
      <c r="BM216" s="16" t="s">
        <v>1840</v>
      </c>
    </row>
    <row r="217" s="1" customFormat="1">
      <c r="B217" s="37"/>
      <c r="C217" s="38"/>
      <c r="D217" s="228" t="s">
        <v>156</v>
      </c>
      <c r="E217" s="38"/>
      <c r="F217" s="229" t="s">
        <v>1839</v>
      </c>
      <c r="G217" s="38"/>
      <c r="H217" s="38"/>
      <c r="I217" s="143"/>
      <c r="J217" s="38"/>
      <c r="K217" s="38"/>
      <c r="L217" s="42"/>
      <c r="M217" s="230"/>
      <c r="N217" s="78"/>
      <c r="O217" s="78"/>
      <c r="P217" s="78"/>
      <c r="Q217" s="78"/>
      <c r="R217" s="78"/>
      <c r="S217" s="78"/>
      <c r="T217" s="79"/>
      <c r="AT217" s="16" t="s">
        <v>156</v>
      </c>
      <c r="AU217" s="16" t="s">
        <v>77</v>
      </c>
    </row>
    <row r="218" s="1" customFormat="1" ht="16.5" customHeight="1">
      <c r="B218" s="37"/>
      <c r="C218" s="267" t="s">
        <v>549</v>
      </c>
      <c r="D218" s="267" t="s">
        <v>267</v>
      </c>
      <c r="E218" s="268" t="s">
        <v>1841</v>
      </c>
      <c r="F218" s="269" t="s">
        <v>1842</v>
      </c>
      <c r="G218" s="270" t="s">
        <v>187</v>
      </c>
      <c r="H218" s="271">
        <v>70</v>
      </c>
      <c r="I218" s="272"/>
      <c r="J218" s="273">
        <f>ROUND(I218*H218,2)</f>
        <v>0</v>
      </c>
      <c r="K218" s="269" t="s">
        <v>1</v>
      </c>
      <c r="L218" s="274"/>
      <c r="M218" s="275" t="s">
        <v>1</v>
      </c>
      <c r="N218" s="276" t="s">
        <v>40</v>
      </c>
      <c r="O218" s="78"/>
      <c r="P218" s="225">
        <f>O218*H218</f>
        <v>0</v>
      </c>
      <c r="Q218" s="225">
        <v>0</v>
      </c>
      <c r="R218" s="225">
        <f>Q218*H218</f>
        <v>0</v>
      </c>
      <c r="S218" s="225">
        <v>0</v>
      </c>
      <c r="T218" s="226">
        <f>S218*H218</f>
        <v>0</v>
      </c>
      <c r="AR218" s="16" t="s">
        <v>216</v>
      </c>
      <c r="AT218" s="16" t="s">
        <v>267</v>
      </c>
      <c r="AU218" s="16" t="s">
        <v>77</v>
      </c>
      <c r="AY218" s="16" t="s">
        <v>147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16" t="s">
        <v>75</v>
      </c>
      <c r="BK218" s="227">
        <f>ROUND(I218*H218,2)</f>
        <v>0</v>
      </c>
      <c r="BL218" s="16" t="s">
        <v>181</v>
      </c>
      <c r="BM218" s="16" t="s">
        <v>1843</v>
      </c>
    </row>
    <row r="219" s="1" customFormat="1">
      <c r="B219" s="37"/>
      <c r="C219" s="38"/>
      <c r="D219" s="228" t="s">
        <v>156</v>
      </c>
      <c r="E219" s="38"/>
      <c r="F219" s="229" t="s">
        <v>1842</v>
      </c>
      <c r="G219" s="38"/>
      <c r="H219" s="38"/>
      <c r="I219" s="143"/>
      <c r="J219" s="38"/>
      <c r="K219" s="38"/>
      <c r="L219" s="42"/>
      <c r="M219" s="230"/>
      <c r="N219" s="78"/>
      <c r="O219" s="78"/>
      <c r="P219" s="78"/>
      <c r="Q219" s="78"/>
      <c r="R219" s="78"/>
      <c r="S219" s="78"/>
      <c r="T219" s="79"/>
      <c r="AT219" s="16" t="s">
        <v>156</v>
      </c>
      <c r="AU219" s="16" t="s">
        <v>77</v>
      </c>
    </row>
    <row r="220" s="1" customFormat="1" ht="16.5" customHeight="1">
      <c r="B220" s="37"/>
      <c r="C220" s="267" t="s">
        <v>560</v>
      </c>
      <c r="D220" s="267" t="s">
        <v>267</v>
      </c>
      <c r="E220" s="268" t="s">
        <v>1844</v>
      </c>
      <c r="F220" s="269" t="s">
        <v>1845</v>
      </c>
      <c r="G220" s="270" t="s">
        <v>187</v>
      </c>
      <c r="H220" s="271">
        <v>50</v>
      </c>
      <c r="I220" s="272"/>
      <c r="J220" s="273">
        <f>ROUND(I220*H220,2)</f>
        <v>0</v>
      </c>
      <c r="K220" s="269" t="s">
        <v>1</v>
      </c>
      <c r="L220" s="274"/>
      <c r="M220" s="275" t="s">
        <v>1</v>
      </c>
      <c r="N220" s="276" t="s">
        <v>40</v>
      </c>
      <c r="O220" s="78"/>
      <c r="P220" s="225">
        <f>O220*H220</f>
        <v>0</v>
      </c>
      <c r="Q220" s="225">
        <v>0</v>
      </c>
      <c r="R220" s="225">
        <f>Q220*H220</f>
        <v>0</v>
      </c>
      <c r="S220" s="225">
        <v>0</v>
      </c>
      <c r="T220" s="226">
        <f>S220*H220</f>
        <v>0</v>
      </c>
      <c r="AR220" s="16" t="s">
        <v>216</v>
      </c>
      <c r="AT220" s="16" t="s">
        <v>267</v>
      </c>
      <c r="AU220" s="16" t="s">
        <v>77</v>
      </c>
      <c r="AY220" s="16" t="s">
        <v>147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16" t="s">
        <v>75</v>
      </c>
      <c r="BK220" s="227">
        <f>ROUND(I220*H220,2)</f>
        <v>0</v>
      </c>
      <c r="BL220" s="16" t="s">
        <v>181</v>
      </c>
      <c r="BM220" s="16" t="s">
        <v>1846</v>
      </c>
    </row>
    <row r="221" s="1" customFormat="1">
      <c r="B221" s="37"/>
      <c r="C221" s="38"/>
      <c r="D221" s="228" t="s">
        <v>156</v>
      </c>
      <c r="E221" s="38"/>
      <c r="F221" s="229" t="s">
        <v>1845</v>
      </c>
      <c r="G221" s="38"/>
      <c r="H221" s="38"/>
      <c r="I221" s="143"/>
      <c r="J221" s="38"/>
      <c r="K221" s="38"/>
      <c r="L221" s="42"/>
      <c r="M221" s="230"/>
      <c r="N221" s="78"/>
      <c r="O221" s="78"/>
      <c r="P221" s="78"/>
      <c r="Q221" s="78"/>
      <c r="R221" s="78"/>
      <c r="S221" s="78"/>
      <c r="T221" s="79"/>
      <c r="AT221" s="16" t="s">
        <v>156</v>
      </c>
      <c r="AU221" s="16" t="s">
        <v>77</v>
      </c>
    </row>
    <row r="222" s="1" customFormat="1" ht="16.5" customHeight="1">
      <c r="B222" s="37"/>
      <c r="C222" s="267" t="s">
        <v>565</v>
      </c>
      <c r="D222" s="267" t="s">
        <v>267</v>
      </c>
      <c r="E222" s="268" t="s">
        <v>1847</v>
      </c>
      <c r="F222" s="269" t="s">
        <v>1848</v>
      </c>
      <c r="G222" s="270" t="s">
        <v>187</v>
      </c>
      <c r="H222" s="271">
        <v>75</v>
      </c>
      <c r="I222" s="272"/>
      <c r="J222" s="273">
        <f>ROUND(I222*H222,2)</f>
        <v>0</v>
      </c>
      <c r="K222" s="269" t="s">
        <v>1</v>
      </c>
      <c r="L222" s="274"/>
      <c r="M222" s="275" t="s">
        <v>1</v>
      </c>
      <c r="N222" s="276" t="s">
        <v>40</v>
      </c>
      <c r="O222" s="78"/>
      <c r="P222" s="225">
        <f>O222*H222</f>
        <v>0</v>
      </c>
      <c r="Q222" s="225">
        <v>0</v>
      </c>
      <c r="R222" s="225">
        <f>Q222*H222</f>
        <v>0</v>
      </c>
      <c r="S222" s="225">
        <v>0</v>
      </c>
      <c r="T222" s="226">
        <f>S222*H222</f>
        <v>0</v>
      </c>
      <c r="AR222" s="16" t="s">
        <v>216</v>
      </c>
      <c r="AT222" s="16" t="s">
        <v>267</v>
      </c>
      <c r="AU222" s="16" t="s">
        <v>77</v>
      </c>
      <c r="AY222" s="16" t="s">
        <v>147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16" t="s">
        <v>75</v>
      </c>
      <c r="BK222" s="227">
        <f>ROUND(I222*H222,2)</f>
        <v>0</v>
      </c>
      <c r="BL222" s="16" t="s">
        <v>181</v>
      </c>
      <c r="BM222" s="16" t="s">
        <v>1849</v>
      </c>
    </row>
    <row r="223" s="1" customFormat="1">
      <c r="B223" s="37"/>
      <c r="C223" s="38"/>
      <c r="D223" s="228" t="s">
        <v>156</v>
      </c>
      <c r="E223" s="38"/>
      <c r="F223" s="229" t="s">
        <v>1848</v>
      </c>
      <c r="G223" s="38"/>
      <c r="H223" s="38"/>
      <c r="I223" s="143"/>
      <c r="J223" s="38"/>
      <c r="K223" s="38"/>
      <c r="L223" s="42"/>
      <c r="M223" s="230"/>
      <c r="N223" s="78"/>
      <c r="O223" s="78"/>
      <c r="P223" s="78"/>
      <c r="Q223" s="78"/>
      <c r="R223" s="78"/>
      <c r="S223" s="78"/>
      <c r="T223" s="79"/>
      <c r="AT223" s="16" t="s">
        <v>156</v>
      </c>
      <c r="AU223" s="16" t="s">
        <v>77</v>
      </c>
    </row>
    <row r="224" s="1" customFormat="1" ht="16.5" customHeight="1">
      <c r="B224" s="37"/>
      <c r="C224" s="267" t="s">
        <v>569</v>
      </c>
      <c r="D224" s="267" t="s">
        <v>267</v>
      </c>
      <c r="E224" s="268" t="s">
        <v>1850</v>
      </c>
      <c r="F224" s="269" t="s">
        <v>1851</v>
      </c>
      <c r="G224" s="270" t="s">
        <v>187</v>
      </c>
      <c r="H224" s="271">
        <v>55</v>
      </c>
      <c r="I224" s="272"/>
      <c r="J224" s="273">
        <f>ROUND(I224*H224,2)</f>
        <v>0</v>
      </c>
      <c r="K224" s="269" t="s">
        <v>1</v>
      </c>
      <c r="L224" s="274"/>
      <c r="M224" s="275" t="s">
        <v>1</v>
      </c>
      <c r="N224" s="276" t="s">
        <v>40</v>
      </c>
      <c r="O224" s="78"/>
      <c r="P224" s="225">
        <f>O224*H224</f>
        <v>0</v>
      </c>
      <c r="Q224" s="225">
        <v>0</v>
      </c>
      <c r="R224" s="225">
        <f>Q224*H224</f>
        <v>0</v>
      </c>
      <c r="S224" s="225">
        <v>0</v>
      </c>
      <c r="T224" s="226">
        <f>S224*H224</f>
        <v>0</v>
      </c>
      <c r="AR224" s="16" t="s">
        <v>216</v>
      </c>
      <c r="AT224" s="16" t="s">
        <v>267</v>
      </c>
      <c r="AU224" s="16" t="s">
        <v>77</v>
      </c>
      <c r="AY224" s="16" t="s">
        <v>147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16" t="s">
        <v>75</v>
      </c>
      <c r="BK224" s="227">
        <f>ROUND(I224*H224,2)</f>
        <v>0</v>
      </c>
      <c r="BL224" s="16" t="s">
        <v>181</v>
      </c>
      <c r="BM224" s="16" t="s">
        <v>1852</v>
      </c>
    </row>
    <row r="225" s="1" customFormat="1">
      <c r="B225" s="37"/>
      <c r="C225" s="38"/>
      <c r="D225" s="228" t="s">
        <v>156</v>
      </c>
      <c r="E225" s="38"/>
      <c r="F225" s="229" t="s">
        <v>1851</v>
      </c>
      <c r="G225" s="38"/>
      <c r="H225" s="38"/>
      <c r="I225" s="143"/>
      <c r="J225" s="38"/>
      <c r="K225" s="38"/>
      <c r="L225" s="42"/>
      <c r="M225" s="230"/>
      <c r="N225" s="78"/>
      <c r="O225" s="78"/>
      <c r="P225" s="78"/>
      <c r="Q225" s="78"/>
      <c r="R225" s="78"/>
      <c r="S225" s="78"/>
      <c r="T225" s="79"/>
      <c r="AT225" s="16" t="s">
        <v>156</v>
      </c>
      <c r="AU225" s="16" t="s">
        <v>77</v>
      </c>
    </row>
    <row r="226" s="1" customFormat="1" ht="16.5" customHeight="1">
      <c r="B226" s="37"/>
      <c r="C226" s="267" t="s">
        <v>578</v>
      </c>
      <c r="D226" s="267" t="s">
        <v>267</v>
      </c>
      <c r="E226" s="268" t="s">
        <v>1853</v>
      </c>
      <c r="F226" s="269" t="s">
        <v>1854</v>
      </c>
      <c r="G226" s="270" t="s">
        <v>187</v>
      </c>
      <c r="H226" s="271">
        <v>145</v>
      </c>
      <c r="I226" s="272"/>
      <c r="J226" s="273">
        <f>ROUND(I226*H226,2)</f>
        <v>0</v>
      </c>
      <c r="K226" s="269" t="s">
        <v>1</v>
      </c>
      <c r="L226" s="274"/>
      <c r="M226" s="275" t="s">
        <v>1</v>
      </c>
      <c r="N226" s="276" t="s">
        <v>40</v>
      </c>
      <c r="O226" s="78"/>
      <c r="P226" s="225">
        <f>O226*H226</f>
        <v>0</v>
      </c>
      <c r="Q226" s="225">
        <v>0</v>
      </c>
      <c r="R226" s="225">
        <f>Q226*H226</f>
        <v>0</v>
      </c>
      <c r="S226" s="225">
        <v>0</v>
      </c>
      <c r="T226" s="226">
        <f>S226*H226</f>
        <v>0</v>
      </c>
      <c r="AR226" s="16" t="s">
        <v>216</v>
      </c>
      <c r="AT226" s="16" t="s">
        <v>267</v>
      </c>
      <c r="AU226" s="16" t="s">
        <v>77</v>
      </c>
      <c r="AY226" s="16" t="s">
        <v>147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6" t="s">
        <v>75</v>
      </c>
      <c r="BK226" s="227">
        <f>ROUND(I226*H226,2)</f>
        <v>0</v>
      </c>
      <c r="BL226" s="16" t="s">
        <v>181</v>
      </c>
      <c r="BM226" s="16" t="s">
        <v>1855</v>
      </c>
    </row>
    <row r="227" s="1" customFormat="1">
      <c r="B227" s="37"/>
      <c r="C227" s="38"/>
      <c r="D227" s="228" t="s">
        <v>156</v>
      </c>
      <c r="E227" s="38"/>
      <c r="F227" s="229" t="s">
        <v>1854</v>
      </c>
      <c r="G227" s="38"/>
      <c r="H227" s="38"/>
      <c r="I227" s="143"/>
      <c r="J227" s="38"/>
      <c r="K227" s="38"/>
      <c r="L227" s="42"/>
      <c r="M227" s="230"/>
      <c r="N227" s="78"/>
      <c r="O227" s="78"/>
      <c r="P227" s="78"/>
      <c r="Q227" s="78"/>
      <c r="R227" s="78"/>
      <c r="S227" s="78"/>
      <c r="T227" s="79"/>
      <c r="AT227" s="16" t="s">
        <v>156</v>
      </c>
      <c r="AU227" s="16" t="s">
        <v>77</v>
      </c>
    </row>
    <row r="228" s="1" customFormat="1" ht="16.5" customHeight="1">
      <c r="B228" s="37"/>
      <c r="C228" s="267" t="s">
        <v>582</v>
      </c>
      <c r="D228" s="267" t="s">
        <v>267</v>
      </c>
      <c r="E228" s="268" t="s">
        <v>1856</v>
      </c>
      <c r="F228" s="269" t="s">
        <v>1857</v>
      </c>
      <c r="G228" s="270" t="s">
        <v>187</v>
      </c>
      <c r="H228" s="271">
        <v>350</v>
      </c>
      <c r="I228" s="272"/>
      <c r="J228" s="273">
        <f>ROUND(I228*H228,2)</f>
        <v>0</v>
      </c>
      <c r="K228" s="269" t="s">
        <v>1</v>
      </c>
      <c r="L228" s="274"/>
      <c r="M228" s="275" t="s">
        <v>1</v>
      </c>
      <c r="N228" s="276" t="s">
        <v>40</v>
      </c>
      <c r="O228" s="78"/>
      <c r="P228" s="225">
        <f>O228*H228</f>
        <v>0</v>
      </c>
      <c r="Q228" s="225">
        <v>0</v>
      </c>
      <c r="R228" s="225">
        <f>Q228*H228</f>
        <v>0</v>
      </c>
      <c r="S228" s="225">
        <v>0</v>
      </c>
      <c r="T228" s="226">
        <f>S228*H228</f>
        <v>0</v>
      </c>
      <c r="AR228" s="16" t="s">
        <v>216</v>
      </c>
      <c r="AT228" s="16" t="s">
        <v>267</v>
      </c>
      <c r="AU228" s="16" t="s">
        <v>77</v>
      </c>
      <c r="AY228" s="16" t="s">
        <v>147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16" t="s">
        <v>75</v>
      </c>
      <c r="BK228" s="227">
        <f>ROUND(I228*H228,2)</f>
        <v>0</v>
      </c>
      <c r="BL228" s="16" t="s">
        <v>181</v>
      </c>
      <c r="BM228" s="16" t="s">
        <v>1858</v>
      </c>
    </row>
    <row r="229" s="1" customFormat="1">
      <c r="B229" s="37"/>
      <c r="C229" s="38"/>
      <c r="D229" s="228" t="s">
        <v>156</v>
      </c>
      <c r="E229" s="38"/>
      <c r="F229" s="229" t="s">
        <v>1857</v>
      </c>
      <c r="G229" s="38"/>
      <c r="H229" s="38"/>
      <c r="I229" s="143"/>
      <c r="J229" s="38"/>
      <c r="K229" s="38"/>
      <c r="L229" s="42"/>
      <c r="M229" s="230"/>
      <c r="N229" s="78"/>
      <c r="O229" s="78"/>
      <c r="P229" s="78"/>
      <c r="Q229" s="78"/>
      <c r="R229" s="78"/>
      <c r="S229" s="78"/>
      <c r="T229" s="79"/>
      <c r="AT229" s="16" t="s">
        <v>156</v>
      </c>
      <c r="AU229" s="16" t="s">
        <v>77</v>
      </c>
    </row>
    <row r="230" s="1" customFormat="1" ht="16.5" customHeight="1">
      <c r="B230" s="37"/>
      <c r="C230" s="267" t="s">
        <v>590</v>
      </c>
      <c r="D230" s="267" t="s">
        <v>267</v>
      </c>
      <c r="E230" s="268" t="s">
        <v>1859</v>
      </c>
      <c r="F230" s="269" t="s">
        <v>1860</v>
      </c>
      <c r="G230" s="270" t="s">
        <v>187</v>
      </c>
      <c r="H230" s="271">
        <v>60</v>
      </c>
      <c r="I230" s="272"/>
      <c r="J230" s="273">
        <f>ROUND(I230*H230,2)</f>
        <v>0</v>
      </c>
      <c r="K230" s="269" t="s">
        <v>1</v>
      </c>
      <c r="L230" s="274"/>
      <c r="M230" s="275" t="s">
        <v>1</v>
      </c>
      <c r="N230" s="276" t="s">
        <v>40</v>
      </c>
      <c r="O230" s="78"/>
      <c r="P230" s="225">
        <f>O230*H230</f>
        <v>0</v>
      </c>
      <c r="Q230" s="225">
        <v>0</v>
      </c>
      <c r="R230" s="225">
        <f>Q230*H230</f>
        <v>0</v>
      </c>
      <c r="S230" s="225">
        <v>0</v>
      </c>
      <c r="T230" s="226">
        <f>S230*H230</f>
        <v>0</v>
      </c>
      <c r="AR230" s="16" t="s">
        <v>216</v>
      </c>
      <c r="AT230" s="16" t="s">
        <v>267</v>
      </c>
      <c r="AU230" s="16" t="s">
        <v>77</v>
      </c>
      <c r="AY230" s="16" t="s">
        <v>147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16" t="s">
        <v>75</v>
      </c>
      <c r="BK230" s="227">
        <f>ROUND(I230*H230,2)</f>
        <v>0</v>
      </c>
      <c r="BL230" s="16" t="s">
        <v>181</v>
      </c>
      <c r="BM230" s="16" t="s">
        <v>1861</v>
      </c>
    </row>
    <row r="231" s="1" customFormat="1">
      <c r="B231" s="37"/>
      <c r="C231" s="38"/>
      <c r="D231" s="228" t="s">
        <v>156</v>
      </c>
      <c r="E231" s="38"/>
      <c r="F231" s="229" t="s">
        <v>1860</v>
      </c>
      <c r="G231" s="38"/>
      <c r="H231" s="38"/>
      <c r="I231" s="143"/>
      <c r="J231" s="38"/>
      <c r="K231" s="38"/>
      <c r="L231" s="42"/>
      <c r="M231" s="230"/>
      <c r="N231" s="78"/>
      <c r="O231" s="78"/>
      <c r="P231" s="78"/>
      <c r="Q231" s="78"/>
      <c r="R231" s="78"/>
      <c r="S231" s="78"/>
      <c r="T231" s="79"/>
      <c r="AT231" s="16" t="s">
        <v>156</v>
      </c>
      <c r="AU231" s="16" t="s">
        <v>77</v>
      </c>
    </row>
    <row r="232" s="1" customFormat="1" ht="16.5" customHeight="1">
      <c r="B232" s="37"/>
      <c r="C232" s="267" t="s">
        <v>596</v>
      </c>
      <c r="D232" s="267" t="s">
        <v>267</v>
      </c>
      <c r="E232" s="268" t="s">
        <v>1862</v>
      </c>
      <c r="F232" s="269" t="s">
        <v>1863</v>
      </c>
      <c r="G232" s="270" t="s">
        <v>187</v>
      </c>
      <c r="H232" s="271">
        <v>80</v>
      </c>
      <c r="I232" s="272"/>
      <c r="J232" s="273">
        <f>ROUND(I232*H232,2)</f>
        <v>0</v>
      </c>
      <c r="K232" s="269" t="s">
        <v>1</v>
      </c>
      <c r="L232" s="274"/>
      <c r="M232" s="275" t="s">
        <v>1</v>
      </c>
      <c r="N232" s="276" t="s">
        <v>40</v>
      </c>
      <c r="O232" s="78"/>
      <c r="P232" s="225">
        <f>O232*H232</f>
        <v>0</v>
      </c>
      <c r="Q232" s="225">
        <v>0</v>
      </c>
      <c r="R232" s="225">
        <f>Q232*H232</f>
        <v>0</v>
      </c>
      <c r="S232" s="225">
        <v>0</v>
      </c>
      <c r="T232" s="226">
        <f>S232*H232</f>
        <v>0</v>
      </c>
      <c r="AR232" s="16" t="s">
        <v>216</v>
      </c>
      <c r="AT232" s="16" t="s">
        <v>267</v>
      </c>
      <c r="AU232" s="16" t="s">
        <v>77</v>
      </c>
      <c r="AY232" s="16" t="s">
        <v>147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16" t="s">
        <v>75</v>
      </c>
      <c r="BK232" s="227">
        <f>ROUND(I232*H232,2)</f>
        <v>0</v>
      </c>
      <c r="BL232" s="16" t="s">
        <v>181</v>
      </c>
      <c r="BM232" s="16" t="s">
        <v>1864</v>
      </c>
    </row>
    <row r="233" s="1" customFormat="1">
      <c r="B233" s="37"/>
      <c r="C233" s="38"/>
      <c r="D233" s="228" t="s">
        <v>156</v>
      </c>
      <c r="E233" s="38"/>
      <c r="F233" s="229" t="s">
        <v>1863</v>
      </c>
      <c r="G233" s="38"/>
      <c r="H233" s="38"/>
      <c r="I233" s="143"/>
      <c r="J233" s="38"/>
      <c r="K233" s="38"/>
      <c r="L233" s="42"/>
      <c r="M233" s="230"/>
      <c r="N233" s="78"/>
      <c r="O233" s="78"/>
      <c r="P233" s="78"/>
      <c r="Q233" s="78"/>
      <c r="R233" s="78"/>
      <c r="S233" s="78"/>
      <c r="T233" s="79"/>
      <c r="AT233" s="16" t="s">
        <v>156</v>
      </c>
      <c r="AU233" s="16" t="s">
        <v>77</v>
      </c>
    </row>
    <row r="234" s="1" customFormat="1" ht="16.5" customHeight="1">
      <c r="B234" s="37"/>
      <c r="C234" s="267" t="s">
        <v>605</v>
      </c>
      <c r="D234" s="267" t="s">
        <v>267</v>
      </c>
      <c r="E234" s="268" t="s">
        <v>1865</v>
      </c>
      <c r="F234" s="269" t="s">
        <v>1866</v>
      </c>
      <c r="G234" s="270" t="s">
        <v>187</v>
      </c>
      <c r="H234" s="271">
        <v>130</v>
      </c>
      <c r="I234" s="272"/>
      <c r="J234" s="273">
        <f>ROUND(I234*H234,2)</f>
        <v>0</v>
      </c>
      <c r="K234" s="269" t="s">
        <v>1</v>
      </c>
      <c r="L234" s="274"/>
      <c r="M234" s="275" t="s">
        <v>1</v>
      </c>
      <c r="N234" s="276" t="s">
        <v>40</v>
      </c>
      <c r="O234" s="78"/>
      <c r="P234" s="225">
        <f>O234*H234</f>
        <v>0</v>
      </c>
      <c r="Q234" s="225">
        <v>0</v>
      </c>
      <c r="R234" s="225">
        <f>Q234*H234</f>
        <v>0</v>
      </c>
      <c r="S234" s="225">
        <v>0</v>
      </c>
      <c r="T234" s="226">
        <f>S234*H234</f>
        <v>0</v>
      </c>
      <c r="AR234" s="16" t="s">
        <v>216</v>
      </c>
      <c r="AT234" s="16" t="s">
        <v>267</v>
      </c>
      <c r="AU234" s="16" t="s">
        <v>77</v>
      </c>
      <c r="AY234" s="16" t="s">
        <v>147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16" t="s">
        <v>75</v>
      </c>
      <c r="BK234" s="227">
        <f>ROUND(I234*H234,2)</f>
        <v>0</v>
      </c>
      <c r="BL234" s="16" t="s">
        <v>181</v>
      </c>
      <c r="BM234" s="16" t="s">
        <v>1867</v>
      </c>
    </row>
    <row r="235" s="1" customFormat="1">
      <c r="B235" s="37"/>
      <c r="C235" s="38"/>
      <c r="D235" s="228" t="s">
        <v>156</v>
      </c>
      <c r="E235" s="38"/>
      <c r="F235" s="229" t="s">
        <v>1866</v>
      </c>
      <c r="G235" s="38"/>
      <c r="H235" s="38"/>
      <c r="I235" s="143"/>
      <c r="J235" s="38"/>
      <c r="K235" s="38"/>
      <c r="L235" s="42"/>
      <c r="M235" s="230"/>
      <c r="N235" s="78"/>
      <c r="O235" s="78"/>
      <c r="P235" s="78"/>
      <c r="Q235" s="78"/>
      <c r="R235" s="78"/>
      <c r="S235" s="78"/>
      <c r="T235" s="79"/>
      <c r="AT235" s="16" t="s">
        <v>156</v>
      </c>
      <c r="AU235" s="16" t="s">
        <v>77</v>
      </c>
    </row>
    <row r="236" s="1" customFormat="1" ht="16.5" customHeight="1">
      <c r="B236" s="37"/>
      <c r="C236" s="267" t="s">
        <v>610</v>
      </c>
      <c r="D236" s="267" t="s">
        <v>267</v>
      </c>
      <c r="E236" s="268" t="s">
        <v>1868</v>
      </c>
      <c r="F236" s="269" t="s">
        <v>1869</v>
      </c>
      <c r="G236" s="270" t="s">
        <v>187</v>
      </c>
      <c r="H236" s="271">
        <v>200</v>
      </c>
      <c r="I236" s="272"/>
      <c r="J236" s="273">
        <f>ROUND(I236*H236,2)</f>
        <v>0</v>
      </c>
      <c r="K236" s="269" t="s">
        <v>1</v>
      </c>
      <c r="L236" s="274"/>
      <c r="M236" s="275" t="s">
        <v>1</v>
      </c>
      <c r="N236" s="276" t="s">
        <v>40</v>
      </c>
      <c r="O236" s="78"/>
      <c r="P236" s="225">
        <f>O236*H236</f>
        <v>0</v>
      </c>
      <c r="Q236" s="225">
        <v>0</v>
      </c>
      <c r="R236" s="225">
        <f>Q236*H236</f>
        <v>0</v>
      </c>
      <c r="S236" s="225">
        <v>0</v>
      </c>
      <c r="T236" s="226">
        <f>S236*H236</f>
        <v>0</v>
      </c>
      <c r="AR236" s="16" t="s">
        <v>216</v>
      </c>
      <c r="AT236" s="16" t="s">
        <v>267</v>
      </c>
      <c r="AU236" s="16" t="s">
        <v>77</v>
      </c>
      <c r="AY236" s="16" t="s">
        <v>147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16" t="s">
        <v>75</v>
      </c>
      <c r="BK236" s="227">
        <f>ROUND(I236*H236,2)</f>
        <v>0</v>
      </c>
      <c r="BL236" s="16" t="s">
        <v>181</v>
      </c>
      <c r="BM236" s="16" t="s">
        <v>1870</v>
      </c>
    </row>
    <row r="237" s="1" customFormat="1">
      <c r="B237" s="37"/>
      <c r="C237" s="38"/>
      <c r="D237" s="228" t="s">
        <v>156</v>
      </c>
      <c r="E237" s="38"/>
      <c r="F237" s="229" t="s">
        <v>1869</v>
      </c>
      <c r="G237" s="38"/>
      <c r="H237" s="38"/>
      <c r="I237" s="143"/>
      <c r="J237" s="38"/>
      <c r="K237" s="38"/>
      <c r="L237" s="42"/>
      <c r="M237" s="230"/>
      <c r="N237" s="78"/>
      <c r="O237" s="78"/>
      <c r="P237" s="78"/>
      <c r="Q237" s="78"/>
      <c r="R237" s="78"/>
      <c r="S237" s="78"/>
      <c r="T237" s="79"/>
      <c r="AT237" s="16" t="s">
        <v>156</v>
      </c>
      <c r="AU237" s="16" t="s">
        <v>77</v>
      </c>
    </row>
    <row r="238" s="1" customFormat="1" ht="16.5" customHeight="1">
      <c r="B238" s="37"/>
      <c r="C238" s="216" t="s">
        <v>617</v>
      </c>
      <c r="D238" s="216" t="s">
        <v>150</v>
      </c>
      <c r="E238" s="217" t="s">
        <v>1871</v>
      </c>
      <c r="F238" s="218" t="s">
        <v>1872</v>
      </c>
      <c r="G238" s="219" t="s">
        <v>1772</v>
      </c>
      <c r="H238" s="220">
        <v>1</v>
      </c>
      <c r="I238" s="221"/>
      <c r="J238" s="222">
        <f>ROUND(I238*H238,2)</f>
        <v>0</v>
      </c>
      <c r="K238" s="218" t="s">
        <v>1</v>
      </c>
      <c r="L238" s="42"/>
      <c r="M238" s="223" t="s">
        <v>1</v>
      </c>
      <c r="N238" s="224" t="s">
        <v>40</v>
      </c>
      <c r="O238" s="78"/>
      <c r="P238" s="225">
        <f>O238*H238</f>
        <v>0</v>
      </c>
      <c r="Q238" s="225">
        <v>0</v>
      </c>
      <c r="R238" s="225">
        <f>Q238*H238</f>
        <v>0</v>
      </c>
      <c r="S238" s="225">
        <v>0</v>
      </c>
      <c r="T238" s="226">
        <f>S238*H238</f>
        <v>0</v>
      </c>
      <c r="AR238" s="16" t="s">
        <v>181</v>
      </c>
      <c r="AT238" s="16" t="s">
        <v>150</v>
      </c>
      <c r="AU238" s="16" t="s">
        <v>77</v>
      </c>
      <c r="AY238" s="16" t="s">
        <v>147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16" t="s">
        <v>75</v>
      </c>
      <c r="BK238" s="227">
        <f>ROUND(I238*H238,2)</f>
        <v>0</v>
      </c>
      <c r="BL238" s="16" t="s">
        <v>181</v>
      </c>
      <c r="BM238" s="16" t="s">
        <v>1873</v>
      </c>
    </row>
    <row r="239" s="1" customFormat="1">
      <c r="B239" s="37"/>
      <c r="C239" s="38"/>
      <c r="D239" s="228" t="s">
        <v>156</v>
      </c>
      <c r="E239" s="38"/>
      <c r="F239" s="229" t="s">
        <v>1872</v>
      </c>
      <c r="G239" s="38"/>
      <c r="H239" s="38"/>
      <c r="I239" s="143"/>
      <c r="J239" s="38"/>
      <c r="K239" s="38"/>
      <c r="L239" s="42"/>
      <c r="M239" s="230"/>
      <c r="N239" s="78"/>
      <c r="O239" s="78"/>
      <c r="P239" s="78"/>
      <c r="Q239" s="78"/>
      <c r="R239" s="78"/>
      <c r="S239" s="78"/>
      <c r="T239" s="79"/>
      <c r="AT239" s="16" t="s">
        <v>156</v>
      </c>
      <c r="AU239" s="16" t="s">
        <v>77</v>
      </c>
    </row>
    <row r="240" s="1" customFormat="1" ht="16.5" customHeight="1">
      <c r="B240" s="37"/>
      <c r="C240" s="267" t="s">
        <v>624</v>
      </c>
      <c r="D240" s="267" t="s">
        <v>267</v>
      </c>
      <c r="E240" s="268" t="s">
        <v>1874</v>
      </c>
      <c r="F240" s="269" t="s">
        <v>1875</v>
      </c>
      <c r="G240" s="270" t="s">
        <v>1772</v>
      </c>
      <c r="H240" s="271">
        <v>1</v>
      </c>
      <c r="I240" s="272"/>
      <c r="J240" s="273">
        <f>ROUND(I240*H240,2)</f>
        <v>0</v>
      </c>
      <c r="K240" s="269" t="s">
        <v>1</v>
      </c>
      <c r="L240" s="274"/>
      <c r="M240" s="275" t="s">
        <v>1</v>
      </c>
      <c r="N240" s="276" t="s">
        <v>40</v>
      </c>
      <c r="O240" s="78"/>
      <c r="P240" s="225">
        <f>O240*H240</f>
        <v>0</v>
      </c>
      <c r="Q240" s="225">
        <v>0</v>
      </c>
      <c r="R240" s="225">
        <f>Q240*H240</f>
        <v>0</v>
      </c>
      <c r="S240" s="225">
        <v>0</v>
      </c>
      <c r="T240" s="226">
        <f>S240*H240</f>
        <v>0</v>
      </c>
      <c r="AR240" s="16" t="s">
        <v>216</v>
      </c>
      <c r="AT240" s="16" t="s">
        <v>267</v>
      </c>
      <c r="AU240" s="16" t="s">
        <v>77</v>
      </c>
      <c r="AY240" s="16" t="s">
        <v>147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16" t="s">
        <v>75</v>
      </c>
      <c r="BK240" s="227">
        <f>ROUND(I240*H240,2)</f>
        <v>0</v>
      </c>
      <c r="BL240" s="16" t="s">
        <v>181</v>
      </c>
      <c r="BM240" s="16" t="s">
        <v>700</v>
      </c>
    </row>
    <row r="241" s="1" customFormat="1">
      <c r="B241" s="37"/>
      <c r="C241" s="38"/>
      <c r="D241" s="228" t="s">
        <v>156</v>
      </c>
      <c r="E241" s="38"/>
      <c r="F241" s="229" t="s">
        <v>1875</v>
      </c>
      <c r="G241" s="38"/>
      <c r="H241" s="38"/>
      <c r="I241" s="143"/>
      <c r="J241" s="38"/>
      <c r="K241" s="38"/>
      <c r="L241" s="42"/>
      <c r="M241" s="230"/>
      <c r="N241" s="78"/>
      <c r="O241" s="78"/>
      <c r="P241" s="78"/>
      <c r="Q241" s="78"/>
      <c r="R241" s="78"/>
      <c r="S241" s="78"/>
      <c r="T241" s="79"/>
      <c r="AT241" s="16" t="s">
        <v>156</v>
      </c>
      <c r="AU241" s="16" t="s">
        <v>77</v>
      </c>
    </row>
    <row r="242" s="1" customFormat="1" ht="16.5" customHeight="1">
      <c r="B242" s="37"/>
      <c r="C242" s="267" t="s">
        <v>631</v>
      </c>
      <c r="D242" s="267" t="s">
        <v>267</v>
      </c>
      <c r="E242" s="268" t="s">
        <v>1876</v>
      </c>
      <c r="F242" s="269" t="s">
        <v>1877</v>
      </c>
      <c r="G242" s="270" t="s">
        <v>1772</v>
      </c>
      <c r="H242" s="271">
        <v>1</v>
      </c>
      <c r="I242" s="272"/>
      <c r="J242" s="273">
        <f>ROUND(I242*H242,2)</f>
        <v>0</v>
      </c>
      <c r="K242" s="269" t="s">
        <v>1</v>
      </c>
      <c r="L242" s="274"/>
      <c r="M242" s="275" t="s">
        <v>1</v>
      </c>
      <c r="N242" s="276" t="s">
        <v>40</v>
      </c>
      <c r="O242" s="78"/>
      <c r="P242" s="225">
        <f>O242*H242</f>
        <v>0</v>
      </c>
      <c r="Q242" s="225">
        <v>0</v>
      </c>
      <c r="R242" s="225">
        <f>Q242*H242</f>
        <v>0</v>
      </c>
      <c r="S242" s="225">
        <v>0</v>
      </c>
      <c r="T242" s="226">
        <f>S242*H242</f>
        <v>0</v>
      </c>
      <c r="AR242" s="16" t="s">
        <v>216</v>
      </c>
      <c r="AT242" s="16" t="s">
        <v>267</v>
      </c>
      <c r="AU242" s="16" t="s">
        <v>77</v>
      </c>
      <c r="AY242" s="16" t="s">
        <v>147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16" t="s">
        <v>75</v>
      </c>
      <c r="BK242" s="227">
        <f>ROUND(I242*H242,2)</f>
        <v>0</v>
      </c>
      <c r="BL242" s="16" t="s">
        <v>181</v>
      </c>
      <c r="BM242" s="16" t="s">
        <v>1878</v>
      </c>
    </row>
    <row r="243" s="1" customFormat="1">
      <c r="B243" s="37"/>
      <c r="C243" s="38"/>
      <c r="D243" s="228" t="s">
        <v>156</v>
      </c>
      <c r="E243" s="38"/>
      <c r="F243" s="229" t="s">
        <v>1877</v>
      </c>
      <c r="G243" s="38"/>
      <c r="H243" s="38"/>
      <c r="I243" s="143"/>
      <c r="J243" s="38"/>
      <c r="K243" s="38"/>
      <c r="L243" s="42"/>
      <c r="M243" s="230"/>
      <c r="N243" s="78"/>
      <c r="O243" s="78"/>
      <c r="P243" s="78"/>
      <c r="Q243" s="78"/>
      <c r="R243" s="78"/>
      <c r="S243" s="78"/>
      <c r="T243" s="79"/>
      <c r="AT243" s="16" t="s">
        <v>156</v>
      </c>
      <c r="AU243" s="16" t="s">
        <v>77</v>
      </c>
    </row>
    <row r="244" s="1" customFormat="1" ht="16.5" customHeight="1">
      <c r="B244" s="37"/>
      <c r="C244" s="267" t="s">
        <v>637</v>
      </c>
      <c r="D244" s="267" t="s">
        <v>267</v>
      </c>
      <c r="E244" s="268" t="s">
        <v>1879</v>
      </c>
      <c r="F244" s="269" t="s">
        <v>1880</v>
      </c>
      <c r="G244" s="270" t="s">
        <v>1772</v>
      </c>
      <c r="H244" s="271">
        <v>1</v>
      </c>
      <c r="I244" s="272"/>
      <c r="J244" s="273">
        <f>ROUND(I244*H244,2)</f>
        <v>0</v>
      </c>
      <c r="K244" s="269" t="s">
        <v>1</v>
      </c>
      <c r="L244" s="274"/>
      <c r="M244" s="275" t="s">
        <v>1</v>
      </c>
      <c r="N244" s="276" t="s">
        <v>40</v>
      </c>
      <c r="O244" s="78"/>
      <c r="P244" s="225">
        <f>O244*H244</f>
        <v>0</v>
      </c>
      <c r="Q244" s="225">
        <v>0</v>
      </c>
      <c r="R244" s="225">
        <f>Q244*H244</f>
        <v>0</v>
      </c>
      <c r="S244" s="225">
        <v>0</v>
      </c>
      <c r="T244" s="226">
        <f>S244*H244</f>
        <v>0</v>
      </c>
      <c r="AR244" s="16" t="s">
        <v>216</v>
      </c>
      <c r="AT244" s="16" t="s">
        <v>267</v>
      </c>
      <c r="AU244" s="16" t="s">
        <v>77</v>
      </c>
      <c r="AY244" s="16" t="s">
        <v>147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16" t="s">
        <v>75</v>
      </c>
      <c r="BK244" s="227">
        <f>ROUND(I244*H244,2)</f>
        <v>0</v>
      </c>
      <c r="BL244" s="16" t="s">
        <v>181</v>
      </c>
      <c r="BM244" s="16" t="s">
        <v>1881</v>
      </c>
    </row>
    <row r="245" s="1" customFormat="1">
      <c r="B245" s="37"/>
      <c r="C245" s="38"/>
      <c r="D245" s="228" t="s">
        <v>156</v>
      </c>
      <c r="E245" s="38"/>
      <c r="F245" s="229" t="s">
        <v>1880</v>
      </c>
      <c r="G245" s="38"/>
      <c r="H245" s="38"/>
      <c r="I245" s="143"/>
      <c r="J245" s="38"/>
      <c r="K245" s="38"/>
      <c r="L245" s="42"/>
      <c r="M245" s="230"/>
      <c r="N245" s="78"/>
      <c r="O245" s="78"/>
      <c r="P245" s="78"/>
      <c r="Q245" s="78"/>
      <c r="R245" s="78"/>
      <c r="S245" s="78"/>
      <c r="T245" s="79"/>
      <c r="AT245" s="16" t="s">
        <v>156</v>
      </c>
      <c r="AU245" s="16" t="s">
        <v>77</v>
      </c>
    </row>
    <row r="246" s="1" customFormat="1" ht="16.5" customHeight="1">
      <c r="B246" s="37"/>
      <c r="C246" s="216" t="s">
        <v>641</v>
      </c>
      <c r="D246" s="216" t="s">
        <v>150</v>
      </c>
      <c r="E246" s="217" t="s">
        <v>1882</v>
      </c>
      <c r="F246" s="218" t="s">
        <v>1883</v>
      </c>
      <c r="G246" s="219" t="s">
        <v>1772</v>
      </c>
      <c r="H246" s="220">
        <v>1</v>
      </c>
      <c r="I246" s="221"/>
      <c r="J246" s="222">
        <f>ROUND(I246*H246,2)</f>
        <v>0</v>
      </c>
      <c r="K246" s="218" t="s">
        <v>1</v>
      </c>
      <c r="L246" s="42"/>
      <c r="M246" s="223" t="s">
        <v>1</v>
      </c>
      <c r="N246" s="224" t="s">
        <v>40</v>
      </c>
      <c r="O246" s="78"/>
      <c r="P246" s="225">
        <f>O246*H246</f>
        <v>0</v>
      </c>
      <c r="Q246" s="225">
        <v>0</v>
      </c>
      <c r="R246" s="225">
        <f>Q246*H246</f>
        <v>0</v>
      </c>
      <c r="S246" s="225">
        <v>0</v>
      </c>
      <c r="T246" s="226">
        <f>S246*H246</f>
        <v>0</v>
      </c>
      <c r="AR246" s="16" t="s">
        <v>181</v>
      </c>
      <c r="AT246" s="16" t="s">
        <v>150</v>
      </c>
      <c r="AU246" s="16" t="s">
        <v>77</v>
      </c>
      <c r="AY246" s="16" t="s">
        <v>147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16" t="s">
        <v>75</v>
      </c>
      <c r="BK246" s="227">
        <f>ROUND(I246*H246,2)</f>
        <v>0</v>
      </c>
      <c r="BL246" s="16" t="s">
        <v>181</v>
      </c>
      <c r="BM246" s="16" t="s">
        <v>1884</v>
      </c>
    </row>
    <row r="247" s="1" customFormat="1">
      <c r="B247" s="37"/>
      <c r="C247" s="38"/>
      <c r="D247" s="228" t="s">
        <v>156</v>
      </c>
      <c r="E247" s="38"/>
      <c r="F247" s="229" t="s">
        <v>1883</v>
      </c>
      <c r="G247" s="38"/>
      <c r="H247" s="38"/>
      <c r="I247" s="143"/>
      <c r="J247" s="38"/>
      <c r="K247" s="38"/>
      <c r="L247" s="42"/>
      <c r="M247" s="230"/>
      <c r="N247" s="78"/>
      <c r="O247" s="78"/>
      <c r="P247" s="78"/>
      <c r="Q247" s="78"/>
      <c r="R247" s="78"/>
      <c r="S247" s="78"/>
      <c r="T247" s="79"/>
      <c r="AT247" s="16" t="s">
        <v>156</v>
      </c>
      <c r="AU247" s="16" t="s">
        <v>77</v>
      </c>
    </row>
    <row r="248" s="1" customFormat="1" ht="16.5" customHeight="1">
      <c r="B248" s="37"/>
      <c r="C248" s="267" t="s">
        <v>646</v>
      </c>
      <c r="D248" s="267" t="s">
        <v>267</v>
      </c>
      <c r="E248" s="268" t="s">
        <v>1885</v>
      </c>
      <c r="F248" s="269" t="s">
        <v>1875</v>
      </c>
      <c r="G248" s="270" t="s">
        <v>1772</v>
      </c>
      <c r="H248" s="271">
        <v>1</v>
      </c>
      <c r="I248" s="272"/>
      <c r="J248" s="273">
        <f>ROUND(I248*H248,2)</f>
        <v>0</v>
      </c>
      <c r="K248" s="269" t="s">
        <v>1</v>
      </c>
      <c r="L248" s="274"/>
      <c r="M248" s="275" t="s">
        <v>1</v>
      </c>
      <c r="N248" s="276" t="s">
        <v>40</v>
      </c>
      <c r="O248" s="78"/>
      <c r="P248" s="225">
        <f>O248*H248</f>
        <v>0</v>
      </c>
      <c r="Q248" s="225">
        <v>0</v>
      </c>
      <c r="R248" s="225">
        <f>Q248*H248</f>
        <v>0</v>
      </c>
      <c r="S248" s="225">
        <v>0</v>
      </c>
      <c r="T248" s="226">
        <f>S248*H248</f>
        <v>0</v>
      </c>
      <c r="AR248" s="16" t="s">
        <v>216</v>
      </c>
      <c r="AT248" s="16" t="s">
        <v>267</v>
      </c>
      <c r="AU248" s="16" t="s">
        <v>77</v>
      </c>
      <c r="AY248" s="16" t="s">
        <v>147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16" t="s">
        <v>75</v>
      </c>
      <c r="BK248" s="227">
        <f>ROUND(I248*H248,2)</f>
        <v>0</v>
      </c>
      <c r="BL248" s="16" t="s">
        <v>181</v>
      </c>
      <c r="BM248" s="16" t="s">
        <v>1886</v>
      </c>
    </row>
    <row r="249" s="1" customFormat="1">
      <c r="B249" s="37"/>
      <c r="C249" s="38"/>
      <c r="D249" s="228" t="s">
        <v>156</v>
      </c>
      <c r="E249" s="38"/>
      <c r="F249" s="229" t="s">
        <v>1875</v>
      </c>
      <c r="G249" s="38"/>
      <c r="H249" s="38"/>
      <c r="I249" s="143"/>
      <c r="J249" s="38"/>
      <c r="K249" s="38"/>
      <c r="L249" s="42"/>
      <c r="M249" s="230"/>
      <c r="N249" s="78"/>
      <c r="O249" s="78"/>
      <c r="P249" s="78"/>
      <c r="Q249" s="78"/>
      <c r="R249" s="78"/>
      <c r="S249" s="78"/>
      <c r="T249" s="79"/>
      <c r="AT249" s="16" t="s">
        <v>156</v>
      </c>
      <c r="AU249" s="16" t="s">
        <v>77</v>
      </c>
    </row>
    <row r="250" s="1" customFormat="1" ht="16.5" customHeight="1">
      <c r="B250" s="37"/>
      <c r="C250" s="267" t="s">
        <v>652</v>
      </c>
      <c r="D250" s="267" t="s">
        <v>267</v>
      </c>
      <c r="E250" s="268" t="s">
        <v>1887</v>
      </c>
      <c r="F250" s="269" t="s">
        <v>1877</v>
      </c>
      <c r="G250" s="270" t="s">
        <v>1772</v>
      </c>
      <c r="H250" s="271">
        <v>1</v>
      </c>
      <c r="I250" s="272"/>
      <c r="J250" s="273">
        <f>ROUND(I250*H250,2)</f>
        <v>0</v>
      </c>
      <c r="K250" s="269" t="s">
        <v>1</v>
      </c>
      <c r="L250" s="274"/>
      <c r="M250" s="275" t="s">
        <v>1</v>
      </c>
      <c r="N250" s="276" t="s">
        <v>40</v>
      </c>
      <c r="O250" s="78"/>
      <c r="P250" s="225">
        <f>O250*H250</f>
        <v>0</v>
      </c>
      <c r="Q250" s="225">
        <v>0</v>
      </c>
      <c r="R250" s="225">
        <f>Q250*H250</f>
        <v>0</v>
      </c>
      <c r="S250" s="225">
        <v>0</v>
      </c>
      <c r="T250" s="226">
        <f>S250*H250</f>
        <v>0</v>
      </c>
      <c r="AR250" s="16" t="s">
        <v>216</v>
      </c>
      <c r="AT250" s="16" t="s">
        <v>267</v>
      </c>
      <c r="AU250" s="16" t="s">
        <v>77</v>
      </c>
      <c r="AY250" s="16" t="s">
        <v>147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16" t="s">
        <v>75</v>
      </c>
      <c r="BK250" s="227">
        <f>ROUND(I250*H250,2)</f>
        <v>0</v>
      </c>
      <c r="BL250" s="16" t="s">
        <v>181</v>
      </c>
      <c r="BM250" s="16" t="s">
        <v>1888</v>
      </c>
    </row>
    <row r="251" s="1" customFormat="1">
      <c r="B251" s="37"/>
      <c r="C251" s="38"/>
      <c r="D251" s="228" t="s">
        <v>156</v>
      </c>
      <c r="E251" s="38"/>
      <c r="F251" s="229" t="s">
        <v>1877</v>
      </c>
      <c r="G251" s="38"/>
      <c r="H251" s="38"/>
      <c r="I251" s="143"/>
      <c r="J251" s="38"/>
      <c r="K251" s="38"/>
      <c r="L251" s="42"/>
      <c r="M251" s="230"/>
      <c r="N251" s="78"/>
      <c r="O251" s="78"/>
      <c r="P251" s="78"/>
      <c r="Q251" s="78"/>
      <c r="R251" s="78"/>
      <c r="S251" s="78"/>
      <c r="T251" s="79"/>
      <c r="AT251" s="16" t="s">
        <v>156</v>
      </c>
      <c r="AU251" s="16" t="s">
        <v>77</v>
      </c>
    </row>
    <row r="252" s="11" customFormat="1" ht="22.8" customHeight="1">
      <c r="B252" s="200"/>
      <c r="C252" s="201"/>
      <c r="D252" s="202" t="s">
        <v>68</v>
      </c>
      <c r="E252" s="214" t="s">
        <v>1889</v>
      </c>
      <c r="F252" s="214" t="s">
        <v>1890</v>
      </c>
      <c r="G252" s="201"/>
      <c r="H252" s="201"/>
      <c r="I252" s="204"/>
      <c r="J252" s="215">
        <f>BK252</f>
        <v>0</v>
      </c>
      <c r="K252" s="201"/>
      <c r="L252" s="206"/>
      <c r="M252" s="207"/>
      <c r="N252" s="208"/>
      <c r="O252" s="208"/>
      <c r="P252" s="209">
        <f>SUM(P253:P265)</f>
        <v>0</v>
      </c>
      <c r="Q252" s="208"/>
      <c r="R252" s="209">
        <f>SUM(R253:R265)</f>
        <v>0</v>
      </c>
      <c r="S252" s="208"/>
      <c r="T252" s="210">
        <f>SUM(T253:T265)</f>
        <v>0</v>
      </c>
      <c r="AR252" s="211" t="s">
        <v>75</v>
      </c>
      <c r="AT252" s="212" t="s">
        <v>68</v>
      </c>
      <c r="AU252" s="212" t="s">
        <v>75</v>
      </c>
      <c r="AY252" s="211" t="s">
        <v>147</v>
      </c>
      <c r="BK252" s="213">
        <f>SUM(BK253:BK265)</f>
        <v>0</v>
      </c>
    </row>
    <row r="253" s="1" customFormat="1" ht="22.5" customHeight="1">
      <c r="B253" s="37"/>
      <c r="C253" s="216" t="s">
        <v>658</v>
      </c>
      <c r="D253" s="216" t="s">
        <v>150</v>
      </c>
      <c r="E253" s="217" t="s">
        <v>1891</v>
      </c>
      <c r="F253" s="218" t="s">
        <v>1892</v>
      </c>
      <c r="G253" s="219" t="s">
        <v>1772</v>
      </c>
      <c r="H253" s="220">
        <v>1</v>
      </c>
      <c r="I253" s="221"/>
      <c r="J253" s="222">
        <f>ROUND(I253*H253,2)</f>
        <v>0</v>
      </c>
      <c r="K253" s="218" t="s">
        <v>1</v>
      </c>
      <c r="L253" s="42"/>
      <c r="M253" s="223" t="s">
        <v>1</v>
      </c>
      <c r="N253" s="224" t="s">
        <v>40</v>
      </c>
      <c r="O253" s="78"/>
      <c r="P253" s="225">
        <f>O253*H253</f>
        <v>0</v>
      </c>
      <c r="Q253" s="225">
        <v>0</v>
      </c>
      <c r="R253" s="225">
        <f>Q253*H253</f>
        <v>0</v>
      </c>
      <c r="S253" s="225">
        <v>0</v>
      </c>
      <c r="T253" s="226">
        <f>S253*H253</f>
        <v>0</v>
      </c>
      <c r="AR253" s="16" t="s">
        <v>181</v>
      </c>
      <c r="AT253" s="16" t="s">
        <v>150</v>
      </c>
      <c r="AU253" s="16" t="s">
        <v>77</v>
      </c>
      <c r="AY253" s="16" t="s">
        <v>147</v>
      </c>
      <c r="BE253" s="227">
        <f>IF(N253="základní",J253,0)</f>
        <v>0</v>
      </c>
      <c r="BF253" s="227">
        <f>IF(N253="snížená",J253,0)</f>
        <v>0</v>
      </c>
      <c r="BG253" s="227">
        <f>IF(N253="zákl. přenesená",J253,0)</f>
        <v>0</v>
      </c>
      <c r="BH253" s="227">
        <f>IF(N253="sníž. přenesená",J253,0)</f>
        <v>0</v>
      </c>
      <c r="BI253" s="227">
        <f>IF(N253="nulová",J253,0)</f>
        <v>0</v>
      </c>
      <c r="BJ253" s="16" t="s">
        <v>75</v>
      </c>
      <c r="BK253" s="227">
        <f>ROUND(I253*H253,2)</f>
        <v>0</v>
      </c>
      <c r="BL253" s="16" t="s">
        <v>181</v>
      </c>
      <c r="BM253" s="16" t="s">
        <v>1893</v>
      </c>
    </row>
    <row r="254" s="1" customFormat="1">
      <c r="B254" s="37"/>
      <c r="C254" s="38"/>
      <c r="D254" s="228" t="s">
        <v>156</v>
      </c>
      <c r="E254" s="38"/>
      <c r="F254" s="229" t="s">
        <v>1892</v>
      </c>
      <c r="G254" s="38"/>
      <c r="H254" s="38"/>
      <c r="I254" s="143"/>
      <c r="J254" s="38"/>
      <c r="K254" s="38"/>
      <c r="L254" s="42"/>
      <c r="M254" s="230"/>
      <c r="N254" s="78"/>
      <c r="O254" s="78"/>
      <c r="P254" s="78"/>
      <c r="Q254" s="78"/>
      <c r="R254" s="78"/>
      <c r="S254" s="78"/>
      <c r="T254" s="79"/>
      <c r="AT254" s="16" t="s">
        <v>156</v>
      </c>
      <c r="AU254" s="16" t="s">
        <v>77</v>
      </c>
    </row>
    <row r="255" s="1" customFormat="1">
      <c r="B255" s="37"/>
      <c r="C255" s="38"/>
      <c r="D255" s="228" t="s">
        <v>157</v>
      </c>
      <c r="E255" s="38"/>
      <c r="F255" s="231" t="s">
        <v>1715</v>
      </c>
      <c r="G255" s="38"/>
      <c r="H255" s="38"/>
      <c r="I255" s="143"/>
      <c r="J255" s="38"/>
      <c r="K255" s="38"/>
      <c r="L255" s="42"/>
      <c r="M255" s="230"/>
      <c r="N255" s="78"/>
      <c r="O255" s="78"/>
      <c r="P255" s="78"/>
      <c r="Q255" s="78"/>
      <c r="R255" s="78"/>
      <c r="S255" s="78"/>
      <c r="T255" s="79"/>
      <c r="AT255" s="16" t="s">
        <v>157</v>
      </c>
      <c r="AU255" s="16" t="s">
        <v>77</v>
      </c>
    </row>
    <row r="256" s="1" customFormat="1" ht="16.5" customHeight="1">
      <c r="B256" s="37"/>
      <c r="C256" s="267" t="s">
        <v>664</v>
      </c>
      <c r="D256" s="267" t="s">
        <v>267</v>
      </c>
      <c r="E256" s="268" t="s">
        <v>1894</v>
      </c>
      <c r="F256" s="269" t="s">
        <v>1895</v>
      </c>
      <c r="G256" s="270" t="s">
        <v>199</v>
      </c>
      <c r="H256" s="271">
        <v>8</v>
      </c>
      <c r="I256" s="272"/>
      <c r="J256" s="273">
        <f>ROUND(I256*H256,2)</f>
        <v>0</v>
      </c>
      <c r="K256" s="269" t="s">
        <v>1</v>
      </c>
      <c r="L256" s="274"/>
      <c r="M256" s="275" t="s">
        <v>1</v>
      </c>
      <c r="N256" s="276" t="s">
        <v>40</v>
      </c>
      <c r="O256" s="78"/>
      <c r="P256" s="225">
        <f>O256*H256</f>
        <v>0</v>
      </c>
      <c r="Q256" s="225">
        <v>0</v>
      </c>
      <c r="R256" s="225">
        <f>Q256*H256</f>
        <v>0</v>
      </c>
      <c r="S256" s="225">
        <v>0</v>
      </c>
      <c r="T256" s="226">
        <f>S256*H256</f>
        <v>0</v>
      </c>
      <c r="AR256" s="16" t="s">
        <v>216</v>
      </c>
      <c r="AT256" s="16" t="s">
        <v>267</v>
      </c>
      <c r="AU256" s="16" t="s">
        <v>77</v>
      </c>
      <c r="AY256" s="16" t="s">
        <v>147</v>
      </c>
      <c r="BE256" s="227">
        <f>IF(N256="základní",J256,0)</f>
        <v>0</v>
      </c>
      <c r="BF256" s="227">
        <f>IF(N256="snížená",J256,0)</f>
        <v>0</v>
      </c>
      <c r="BG256" s="227">
        <f>IF(N256="zákl. přenesená",J256,0)</f>
        <v>0</v>
      </c>
      <c r="BH256" s="227">
        <f>IF(N256="sníž. přenesená",J256,0)</f>
        <v>0</v>
      </c>
      <c r="BI256" s="227">
        <f>IF(N256="nulová",J256,0)</f>
        <v>0</v>
      </c>
      <c r="BJ256" s="16" t="s">
        <v>75</v>
      </c>
      <c r="BK256" s="227">
        <f>ROUND(I256*H256,2)</f>
        <v>0</v>
      </c>
      <c r="BL256" s="16" t="s">
        <v>181</v>
      </c>
      <c r="BM256" s="16" t="s">
        <v>1896</v>
      </c>
    </row>
    <row r="257" s="1" customFormat="1">
      <c r="B257" s="37"/>
      <c r="C257" s="38"/>
      <c r="D257" s="228" t="s">
        <v>156</v>
      </c>
      <c r="E257" s="38"/>
      <c r="F257" s="229" t="s">
        <v>1895</v>
      </c>
      <c r="G257" s="38"/>
      <c r="H257" s="38"/>
      <c r="I257" s="143"/>
      <c r="J257" s="38"/>
      <c r="K257" s="38"/>
      <c r="L257" s="42"/>
      <c r="M257" s="230"/>
      <c r="N257" s="78"/>
      <c r="O257" s="78"/>
      <c r="P257" s="78"/>
      <c r="Q257" s="78"/>
      <c r="R257" s="78"/>
      <c r="S257" s="78"/>
      <c r="T257" s="79"/>
      <c r="AT257" s="16" t="s">
        <v>156</v>
      </c>
      <c r="AU257" s="16" t="s">
        <v>77</v>
      </c>
    </row>
    <row r="258" s="1" customFormat="1" ht="16.5" customHeight="1">
      <c r="B258" s="37"/>
      <c r="C258" s="267" t="s">
        <v>669</v>
      </c>
      <c r="D258" s="267" t="s">
        <v>267</v>
      </c>
      <c r="E258" s="268" t="s">
        <v>1897</v>
      </c>
      <c r="F258" s="269" t="s">
        <v>1895</v>
      </c>
      <c r="G258" s="270" t="s">
        <v>199</v>
      </c>
      <c r="H258" s="271">
        <v>2</v>
      </c>
      <c r="I258" s="272"/>
      <c r="J258" s="273">
        <f>ROUND(I258*H258,2)</f>
        <v>0</v>
      </c>
      <c r="K258" s="269" t="s">
        <v>1</v>
      </c>
      <c r="L258" s="274"/>
      <c r="M258" s="275" t="s">
        <v>1</v>
      </c>
      <c r="N258" s="276" t="s">
        <v>40</v>
      </c>
      <c r="O258" s="78"/>
      <c r="P258" s="225">
        <f>O258*H258</f>
        <v>0</v>
      </c>
      <c r="Q258" s="225">
        <v>0</v>
      </c>
      <c r="R258" s="225">
        <f>Q258*H258</f>
        <v>0</v>
      </c>
      <c r="S258" s="225">
        <v>0</v>
      </c>
      <c r="T258" s="226">
        <f>S258*H258</f>
        <v>0</v>
      </c>
      <c r="AR258" s="16" t="s">
        <v>216</v>
      </c>
      <c r="AT258" s="16" t="s">
        <v>267</v>
      </c>
      <c r="AU258" s="16" t="s">
        <v>77</v>
      </c>
      <c r="AY258" s="16" t="s">
        <v>147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16" t="s">
        <v>75</v>
      </c>
      <c r="BK258" s="227">
        <f>ROUND(I258*H258,2)</f>
        <v>0</v>
      </c>
      <c r="BL258" s="16" t="s">
        <v>181</v>
      </c>
      <c r="BM258" s="16" t="s">
        <v>1898</v>
      </c>
    </row>
    <row r="259" s="1" customFormat="1">
      <c r="B259" s="37"/>
      <c r="C259" s="38"/>
      <c r="D259" s="228" t="s">
        <v>156</v>
      </c>
      <c r="E259" s="38"/>
      <c r="F259" s="229" t="s">
        <v>1895</v>
      </c>
      <c r="G259" s="38"/>
      <c r="H259" s="38"/>
      <c r="I259" s="143"/>
      <c r="J259" s="38"/>
      <c r="K259" s="38"/>
      <c r="L259" s="42"/>
      <c r="M259" s="230"/>
      <c r="N259" s="78"/>
      <c r="O259" s="78"/>
      <c r="P259" s="78"/>
      <c r="Q259" s="78"/>
      <c r="R259" s="78"/>
      <c r="S259" s="78"/>
      <c r="T259" s="79"/>
      <c r="AT259" s="16" t="s">
        <v>156</v>
      </c>
      <c r="AU259" s="16" t="s">
        <v>77</v>
      </c>
    </row>
    <row r="260" s="1" customFormat="1" ht="16.5" customHeight="1">
      <c r="B260" s="37"/>
      <c r="C260" s="267" t="s">
        <v>674</v>
      </c>
      <c r="D260" s="267" t="s">
        <v>267</v>
      </c>
      <c r="E260" s="268" t="s">
        <v>1899</v>
      </c>
      <c r="F260" s="269" t="s">
        <v>1900</v>
      </c>
      <c r="G260" s="270" t="s">
        <v>187</v>
      </c>
      <c r="H260" s="271">
        <v>180</v>
      </c>
      <c r="I260" s="272"/>
      <c r="J260" s="273">
        <f>ROUND(I260*H260,2)</f>
        <v>0</v>
      </c>
      <c r="K260" s="269" t="s">
        <v>1</v>
      </c>
      <c r="L260" s="274"/>
      <c r="M260" s="275" t="s">
        <v>1</v>
      </c>
      <c r="N260" s="276" t="s">
        <v>40</v>
      </c>
      <c r="O260" s="78"/>
      <c r="P260" s="225">
        <f>O260*H260</f>
        <v>0</v>
      </c>
      <c r="Q260" s="225">
        <v>0</v>
      </c>
      <c r="R260" s="225">
        <f>Q260*H260</f>
        <v>0</v>
      </c>
      <c r="S260" s="225">
        <v>0</v>
      </c>
      <c r="T260" s="226">
        <f>S260*H260</f>
        <v>0</v>
      </c>
      <c r="AR260" s="16" t="s">
        <v>216</v>
      </c>
      <c r="AT260" s="16" t="s">
        <v>267</v>
      </c>
      <c r="AU260" s="16" t="s">
        <v>77</v>
      </c>
      <c r="AY260" s="16" t="s">
        <v>147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16" t="s">
        <v>75</v>
      </c>
      <c r="BK260" s="227">
        <f>ROUND(I260*H260,2)</f>
        <v>0</v>
      </c>
      <c r="BL260" s="16" t="s">
        <v>181</v>
      </c>
      <c r="BM260" s="16" t="s">
        <v>1901</v>
      </c>
    </row>
    <row r="261" s="1" customFormat="1">
      <c r="B261" s="37"/>
      <c r="C261" s="38"/>
      <c r="D261" s="228" t="s">
        <v>156</v>
      </c>
      <c r="E261" s="38"/>
      <c r="F261" s="229" t="s">
        <v>1900</v>
      </c>
      <c r="G261" s="38"/>
      <c r="H261" s="38"/>
      <c r="I261" s="143"/>
      <c r="J261" s="38"/>
      <c r="K261" s="38"/>
      <c r="L261" s="42"/>
      <c r="M261" s="230"/>
      <c r="N261" s="78"/>
      <c r="O261" s="78"/>
      <c r="P261" s="78"/>
      <c r="Q261" s="78"/>
      <c r="R261" s="78"/>
      <c r="S261" s="78"/>
      <c r="T261" s="79"/>
      <c r="AT261" s="16" t="s">
        <v>156</v>
      </c>
      <c r="AU261" s="16" t="s">
        <v>77</v>
      </c>
    </row>
    <row r="262" s="1" customFormat="1" ht="16.5" customHeight="1">
      <c r="B262" s="37"/>
      <c r="C262" s="267" t="s">
        <v>679</v>
      </c>
      <c r="D262" s="267" t="s">
        <v>267</v>
      </c>
      <c r="E262" s="268" t="s">
        <v>1902</v>
      </c>
      <c r="F262" s="269" t="s">
        <v>1903</v>
      </c>
      <c r="G262" s="270" t="s">
        <v>199</v>
      </c>
      <c r="H262" s="271">
        <v>2</v>
      </c>
      <c r="I262" s="272"/>
      <c r="J262" s="273">
        <f>ROUND(I262*H262,2)</f>
        <v>0</v>
      </c>
      <c r="K262" s="269" t="s">
        <v>1</v>
      </c>
      <c r="L262" s="274"/>
      <c r="M262" s="275" t="s">
        <v>1</v>
      </c>
      <c r="N262" s="276" t="s">
        <v>40</v>
      </c>
      <c r="O262" s="78"/>
      <c r="P262" s="225">
        <f>O262*H262</f>
        <v>0</v>
      </c>
      <c r="Q262" s="225">
        <v>0</v>
      </c>
      <c r="R262" s="225">
        <f>Q262*H262</f>
        <v>0</v>
      </c>
      <c r="S262" s="225">
        <v>0</v>
      </c>
      <c r="T262" s="226">
        <f>S262*H262</f>
        <v>0</v>
      </c>
      <c r="AR262" s="16" t="s">
        <v>216</v>
      </c>
      <c r="AT262" s="16" t="s">
        <v>267</v>
      </c>
      <c r="AU262" s="16" t="s">
        <v>77</v>
      </c>
      <c r="AY262" s="16" t="s">
        <v>147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16" t="s">
        <v>75</v>
      </c>
      <c r="BK262" s="227">
        <f>ROUND(I262*H262,2)</f>
        <v>0</v>
      </c>
      <c r="BL262" s="16" t="s">
        <v>181</v>
      </c>
      <c r="BM262" s="16" t="s">
        <v>1904</v>
      </c>
    </row>
    <row r="263" s="1" customFormat="1">
      <c r="B263" s="37"/>
      <c r="C263" s="38"/>
      <c r="D263" s="228" t="s">
        <v>156</v>
      </c>
      <c r="E263" s="38"/>
      <c r="F263" s="229" t="s">
        <v>1903</v>
      </c>
      <c r="G263" s="38"/>
      <c r="H263" s="38"/>
      <c r="I263" s="143"/>
      <c r="J263" s="38"/>
      <c r="K263" s="38"/>
      <c r="L263" s="42"/>
      <c r="M263" s="230"/>
      <c r="N263" s="78"/>
      <c r="O263" s="78"/>
      <c r="P263" s="78"/>
      <c r="Q263" s="78"/>
      <c r="R263" s="78"/>
      <c r="S263" s="78"/>
      <c r="T263" s="79"/>
      <c r="AT263" s="16" t="s">
        <v>156</v>
      </c>
      <c r="AU263" s="16" t="s">
        <v>77</v>
      </c>
    </row>
    <row r="264" s="1" customFormat="1" ht="16.5" customHeight="1">
      <c r="B264" s="37"/>
      <c r="C264" s="267" t="s">
        <v>683</v>
      </c>
      <c r="D264" s="267" t="s">
        <v>267</v>
      </c>
      <c r="E264" s="268" t="s">
        <v>1905</v>
      </c>
      <c r="F264" s="269" t="s">
        <v>1906</v>
      </c>
      <c r="G264" s="270" t="s">
        <v>1907</v>
      </c>
      <c r="H264" s="271">
        <v>2</v>
      </c>
      <c r="I264" s="272"/>
      <c r="J264" s="273">
        <f>ROUND(I264*H264,2)</f>
        <v>0</v>
      </c>
      <c r="K264" s="269" t="s">
        <v>1</v>
      </c>
      <c r="L264" s="274"/>
      <c r="M264" s="275" t="s">
        <v>1</v>
      </c>
      <c r="N264" s="276" t="s">
        <v>40</v>
      </c>
      <c r="O264" s="78"/>
      <c r="P264" s="225">
        <f>O264*H264</f>
        <v>0</v>
      </c>
      <c r="Q264" s="225">
        <v>0</v>
      </c>
      <c r="R264" s="225">
        <f>Q264*H264</f>
        <v>0</v>
      </c>
      <c r="S264" s="225">
        <v>0</v>
      </c>
      <c r="T264" s="226">
        <f>S264*H264</f>
        <v>0</v>
      </c>
      <c r="AR264" s="16" t="s">
        <v>216</v>
      </c>
      <c r="AT264" s="16" t="s">
        <v>267</v>
      </c>
      <c r="AU264" s="16" t="s">
        <v>77</v>
      </c>
      <c r="AY264" s="16" t="s">
        <v>147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16" t="s">
        <v>75</v>
      </c>
      <c r="BK264" s="227">
        <f>ROUND(I264*H264,2)</f>
        <v>0</v>
      </c>
      <c r="BL264" s="16" t="s">
        <v>181</v>
      </c>
      <c r="BM264" s="16" t="s">
        <v>1908</v>
      </c>
    </row>
    <row r="265" s="1" customFormat="1">
      <c r="B265" s="37"/>
      <c r="C265" s="38"/>
      <c r="D265" s="228" t="s">
        <v>156</v>
      </c>
      <c r="E265" s="38"/>
      <c r="F265" s="229" t="s">
        <v>1906</v>
      </c>
      <c r="G265" s="38"/>
      <c r="H265" s="38"/>
      <c r="I265" s="143"/>
      <c r="J265" s="38"/>
      <c r="K265" s="38"/>
      <c r="L265" s="42"/>
      <c r="M265" s="230"/>
      <c r="N265" s="78"/>
      <c r="O265" s="78"/>
      <c r="P265" s="78"/>
      <c r="Q265" s="78"/>
      <c r="R265" s="78"/>
      <c r="S265" s="78"/>
      <c r="T265" s="79"/>
      <c r="AT265" s="16" t="s">
        <v>156</v>
      </c>
      <c r="AU265" s="16" t="s">
        <v>77</v>
      </c>
    </row>
    <row r="266" s="11" customFormat="1" ht="22.8" customHeight="1">
      <c r="B266" s="200"/>
      <c r="C266" s="201"/>
      <c r="D266" s="202" t="s">
        <v>68</v>
      </c>
      <c r="E266" s="214" t="s">
        <v>1909</v>
      </c>
      <c r="F266" s="214" t="s">
        <v>1910</v>
      </c>
      <c r="G266" s="201"/>
      <c r="H266" s="201"/>
      <c r="I266" s="204"/>
      <c r="J266" s="215">
        <f>BK266</f>
        <v>0</v>
      </c>
      <c r="K266" s="201"/>
      <c r="L266" s="206"/>
      <c r="M266" s="207"/>
      <c r="N266" s="208"/>
      <c r="O266" s="208"/>
      <c r="P266" s="209">
        <f>SUM(P267:P293)</f>
        <v>0</v>
      </c>
      <c r="Q266" s="208"/>
      <c r="R266" s="209">
        <f>SUM(R267:R293)</f>
        <v>0</v>
      </c>
      <c r="S266" s="208"/>
      <c r="T266" s="210">
        <f>SUM(T267:T293)</f>
        <v>0</v>
      </c>
      <c r="AR266" s="211" t="s">
        <v>75</v>
      </c>
      <c r="AT266" s="212" t="s">
        <v>68</v>
      </c>
      <c r="AU266" s="212" t="s">
        <v>75</v>
      </c>
      <c r="AY266" s="211" t="s">
        <v>147</v>
      </c>
      <c r="BK266" s="213">
        <f>SUM(BK267:BK293)</f>
        <v>0</v>
      </c>
    </row>
    <row r="267" s="1" customFormat="1" ht="16.5" customHeight="1">
      <c r="B267" s="37"/>
      <c r="C267" s="267" t="s">
        <v>690</v>
      </c>
      <c r="D267" s="267" t="s">
        <v>267</v>
      </c>
      <c r="E267" s="268" t="s">
        <v>1911</v>
      </c>
      <c r="F267" s="269" t="s">
        <v>1912</v>
      </c>
      <c r="G267" s="270" t="s">
        <v>199</v>
      </c>
      <c r="H267" s="271">
        <v>1</v>
      </c>
      <c r="I267" s="272"/>
      <c r="J267" s="273">
        <f>ROUND(I267*H267,2)</f>
        <v>0</v>
      </c>
      <c r="K267" s="269" t="s">
        <v>1</v>
      </c>
      <c r="L267" s="274"/>
      <c r="M267" s="275" t="s">
        <v>1</v>
      </c>
      <c r="N267" s="276" t="s">
        <v>40</v>
      </c>
      <c r="O267" s="78"/>
      <c r="P267" s="225">
        <f>O267*H267</f>
        <v>0</v>
      </c>
      <c r="Q267" s="225">
        <v>0</v>
      </c>
      <c r="R267" s="225">
        <f>Q267*H267</f>
        <v>0</v>
      </c>
      <c r="S267" s="225">
        <v>0</v>
      </c>
      <c r="T267" s="226">
        <f>S267*H267</f>
        <v>0</v>
      </c>
      <c r="AR267" s="16" t="s">
        <v>216</v>
      </c>
      <c r="AT267" s="16" t="s">
        <v>267</v>
      </c>
      <c r="AU267" s="16" t="s">
        <v>77</v>
      </c>
      <c r="AY267" s="16" t="s">
        <v>147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16" t="s">
        <v>75</v>
      </c>
      <c r="BK267" s="227">
        <f>ROUND(I267*H267,2)</f>
        <v>0</v>
      </c>
      <c r="BL267" s="16" t="s">
        <v>181</v>
      </c>
      <c r="BM267" s="16" t="s">
        <v>1913</v>
      </c>
    </row>
    <row r="268" s="1" customFormat="1">
      <c r="B268" s="37"/>
      <c r="C268" s="38"/>
      <c r="D268" s="228" t="s">
        <v>156</v>
      </c>
      <c r="E268" s="38"/>
      <c r="F268" s="229" t="s">
        <v>1912</v>
      </c>
      <c r="G268" s="38"/>
      <c r="H268" s="38"/>
      <c r="I268" s="143"/>
      <c r="J268" s="38"/>
      <c r="K268" s="38"/>
      <c r="L268" s="42"/>
      <c r="M268" s="230"/>
      <c r="N268" s="78"/>
      <c r="O268" s="78"/>
      <c r="P268" s="78"/>
      <c r="Q268" s="78"/>
      <c r="R268" s="78"/>
      <c r="S268" s="78"/>
      <c r="T268" s="79"/>
      <c r="AT268" s="16" t="s">
        <v>156</v>
      </c>
      <c r="AU268" s="16" t="s">
        <v>77</v>
      </c>
    </row>
    <row r="269" s="1" customFormat="1" ht="16.5" customHeight="1">
      <c r="B269" s="37"/>
      <c r="C269" s="267" t="s">
        <v>697</v>
      </c>
      <c r="D269" s="267" t="s">
        <v>267</v>
      </c>
      <c r="E269" s="268" t="s">
        <v>1914</v>
      </c>
      <c r="F269" s="269" t="s">
        <v>1915</v>
      </c>
      <c r="G269" s="270" t="s">
        <v>187</v>
      </c>
      <c r="H269" s="271">
        <v>60</v>
      </c>
      <c r="I269" s="272"/>
      <c r="J269" s="273">
        <f>ROUND(I269*H269,2)</f>
        <v>0</v>
      </c>
      <c r="K269" s="269" t="s">
        <v>1</v>
      </c>
      <c r="L269" s="274"/>
      <c r="M269" s="275" t="s">
        <v>1</v>
      </c>
      <c r="N269" s="276" t="s">
        <v>40</v>
      </c>
      <c r="O269" s="78"/>
      <c r="P269" s="225">
        <f>O269*H269</f>
        <v>0</v>
      </c>
      <c r="Q269" s="225">
        <v>0</v>
      </c>
      <c r="R269" s="225">
        <f>Q269*H269</f>
        <v>0</v>
      </c>
      <c r="S269" s="225">
        <v>0</v>
      </c>
      <c r="T269" s="226">
        <f>S269*H269</f>
        <v>0</v>
      </c>
      <c r="AR269" s="16" t="s">
        <v>216</v>
      </c>
      <c r="AT269" s="16" t="s">
        <v>267</v>
      </c>
      <c r="AU269" s="16" t="s">
        <v>77</v>
      </c>
      <c r="AY269" s="16" t="s">
        <v>147</v>
      </c>
      <c r="BE269" s="227">
        <f>IF(N269="základní",J269,0)</f>
        <v>0</v>
      </c>
      <c r="BF269" s="227">
        <f>IF(N269="snížená",J269,0)</f>
        <v>0</v>
      </c>
      <c r="BG269" s="227">
        <f>IF(N269="zákl. přenesená",J269,0)</f>
        <v>0</v>
      </c>
      <c r="BH269" s="227">
        <f>IF(N269="sníž. přenesená",J269,0)</f>
        <v>0</v>
      </c>
      <c r="BI269" s="227">
        <f>IF(N269="nulová",J269,0)</f>
        <v>0</v>
      </c>
      <c r="BJ269" s="16" t="s">
        <v>75</v>
      </c>
      <c r="BK269" s="227">
        <f>ROUND(I269*H269,2)</f>
        <v>0</v>
      </c>
      <c r="BL269" s="16" t="s">
        <v>181</v>
      </c>
      <c r="BM269" s="16" t="s">
        <v>1916</v>
      </c>
    </row>
    <row r="270" s="1" customFormat="1">
      <c r="B270" s="37"/>
      <c r="C270" s="38"/>
      <c r="D270" s="228" t="s">
        <v>156</v>
      </c>
      <c r="E270" s="38"/>
      <c r="F270" s="229" t="s">
        <v>1915</v>
      </c>
      <c r="G270" s="38"/>
      <c r="H270" s="38"/>
      <c r="I270" s="143"/>
      <c r="J270" s="38"/>
      <c r="K270" s="38"/>
      <c r="L270" s="42"/>
      <c r="M270" s="230"/>
      <c r="N270" s="78"/>
      <c r="O270" s="78"/>
      <c r="P270" s="78"/>
      <c r="Q270" s="78"/>
      <c r="R270" s="78"/>
      <c r="S270" s="78"/>
      <c r="T270" s="79"/>
      <c r="AT270" s="16" t="s">
        <v>156</v>
      </c>
      <c r="AU270" s="16" t="s">
        <v>77</v>
      </c>
    </row>
    <row r="271" s="1" customFormat="1" ht="16.5" customHeight="1">
      <c r="B271" s="37"/>
      <c r="C271" s="267" t="s">
        <v>702</v>
      </c>
      <c r="D271" s="267" t="s">
        <v>267</v>
      </c>
      <c r="E271" s="268" t="s">
        <v>1917</v>
      </c>
      <c r="F271" s="269" t="s">
        <v>1918</v>
      </c>
      <c r="G271" s="270" t="s">
        <v>187</v>
      </c>
      <c r="H271" s="271">
        <v>6</v>
      </c>
      <c r="I271" s="272"/>
      <c r="J271" s="273">
        <f>ROUND(I271*H271,2)</f>
        <v>0</v>
      </c>
      <c r="K271" s="269" t="s">
        <v>1</v>
      </c>
      <c r="L271" s="274"/>
      <c r="M271" s="275" t="s">
        <v>1</v>
      </c>
      <c r="N271" s="276" t="s">
        <v>40</v>
      </c>
      <c r="O271" s="78"/>
      <c r="P271" s="225">
        <f>O271*H271</f>
        <v>0</v>
      </c>
      <c r="Q271" s="225">
        <v>0</v>
      </c>
      <c r="R271" s="225">
        <f>Q271*H271</f>
        <v>0</v>
      </c>
      <c r="S271" s="225">
        <v>0</v>
      </c>
      <c r="T271" s="226">
        <f>S271*H271</f>
        <v>0</v>
      </c>
      <c r="AR271" s="16" t="s">
        <v>216</v>
      </c>
      <c r="AT271" s="16" t="s">
        <v>267</v>
      </c>
      <c r="AU271" s="16" t="s">
        <v>77</v>
      </c>
      <c r="AY271" s="16" t="s">
        <v>147</v>
      </c>
      <c r="BE271" s="227">
        <f>IF(N271="základní",J271,0)</f>
        <v>0</v>
      </c>
      <c r="BF271" s="227">
        <f>IF(N271="snížená",J271,0)</f>
        <v>0</v>
      </c>
      <c r="BG271" s="227">
        <f>IF(N271="zákl. přenesená",J271,0)</f>
        <v>0</v>
      </c>
      <c r="BH271" s="227">
        <f>IF(N271="sníž. přenesená",J271,0)</f>
        <v>0</v>
      </c>
      <c r="BI271" s="227">
        <f>IF(N271="nulová",J271,0)</f>
        <v>0</v>
      </c>
      <c r="BJ271" s="16" t="s">
        <v>75</v>
      </c>
      <c r="BK271" s="227">
        <f>ROUND(I271*H271,2)</f>
        <v>0</v>
      </c>
      <c r="BL271" s="16" t="s">
        <v>181</v>
      </c>
      <c r="BM271" s="16" t="s">
        <v>1919</v>
      </c>
    </row>
    <row r="272" s="1" customFormat="1">
      <c r="B272" s="37"/>
      <c r="C272" s="38"/>
      <c r="D272" s="228" t="s">
        <v>156</v>
      </c>
      <c r="E272" s="38"/>
      <c r="F272" s="229" t="s">
        <v>1918</v>
      </c>
      <c r="G272" s="38"/>
      <c r="H272" s="38"/>
      <c r="I272" s="143"/>
      <c r="J272" s="38"/>
      <c r="K272" s="38"/>
      <c r="L272" s="42"/>
      <c r="M272" s="230"/>
      <c r="N272" s="78"/>
      <c r="O272" s="78"/>
      <c r="P272" s="78"/>
      <c r="Q272" s="78"/>
      <c r="R272" s="78"/>
      <c r="S272" s="78"/>
      <c r="T272" s="79"/>
      <c r="AT272" s="16" t="s">
        <v>156</v>
      </c>
      <c r="AU272" s="16" t="s">
        <v>77</v>
      </c>
    </row>
    <row r="273" s="1" customFormat="1" ht="16.5" customHeight="1">
      <c r="B273" s="37"/>
      <c r="C273" s="267" t="s">
        <v>706</v>
      </c>
      <c r="D273" s="267" t="s">
        <v>267</v>
      </c>
      <c r="E273" s="268" t="s">
        <v>1920</v>
      </c>
      <c r="F273" s="269" t="s">
        <v>1921</v>
      </c>
      <c r="G273" s="270" t="s">
        <v>225</v>
      </c>
      <c r="H273" s="271">
        <v>4</v>
      </c>
      <c r="I273" s="272"/>
      <c r="J273" s="273">
        <f>ROUND(I273*H273,2)</f>
        <v>0</v>
      </c>
      <c r="K273" s="269" t="s">
        <v>1</v>
      </c>
      <c r="L273" s="274"/>
      <c r="M273" s="275" t="s">
        <v>1</v>
      </c>
      <c r="N273" s="276" t="s">
        <v>40</v>
      </c>
      <c r="O273" s="78"/>
      <c r="P273" s="225">
        <f>O273*H273</f>
        <v>0</v>
      </c>
      <c r="Q273" s="225">
        <v>0</v>
      </c>
      <c r="R273" s="225">
        <f>Q273*H273</f>
        <v>0</v>
      </c>
      <c r="S273" s="225">
        <v>0</v>
      </c>
      <c r="T273" s="226">
        <f>S273*H273</f>
        <v>0</v>
      </c>
      <c r="AR273" s="16" t="s">
        <v>216</v>
      </c>
      <c r="AT273" s="16" t="s">
        <v>267</v>
      </c>
      <c r="AU273" s="16" t="s">
        <v>77</v>
      </c>
      <c r="AY273" s="16" t="s">
        <v>147</v>
      </c>
      <c r="BE273" s="227">
        <f>IF(N273="základní",J273,0)</f>
        <v>0</v>
      </c>
      <c r="BF273" s="227">
        <f>IF(N273="snížená",J273,0)</f>
        <v>0</v>
      </c>
      <c r="BG273" s="227">
        <f>IF(N273="zákl. přenesená",J273,0)</f>
        <v>0</v>
      </c>
      <c r="BH273" s="227">
        <f>IF(N273="sníž. přenesená",J273,0)</f>
        <v>0</v>
      </c>
      <c r="BI273" s="227">
        <f>IF(N273="nulová",J273,0)</f>
        <v>0</v>
      </c>
      <c r="BJ273" s="16" t="s">
        <v>75</v>
      </c>
      <c r="BK273" s="227">
        <f>ROUND(I273*H273,2)</f>
        <v>0</v>
      </c>
      <c r="BL273" s="16" t="s">
        <v>181</v>
      </c>
      <c r="BM273" s="16" t="s">
        <v>1922</v>
      </c>
    </row>
    <row r="274" s="1" customFormat="1">
      <c r="B274" s="37"/>
      <c r="C274" s="38"/>
      <c r="D274" s="228" t="s">
        <v>156</v>
      </c>
      <c r="E274" s="38"/>
      <c r="F274" s="229" t="s">
        <v>1921</v>
      </c>
      <c r="G274" s="38"/>
      <c r="H274" s="38"/>
      <c r="I274" s="143"/>
      <c r="J274" s="38"/>
      <c r="K274" s="38"/>
      <c r="L274" s="42"/>
      <c r="M274" s="230"/>
      <c r="N274" s="78"/>
      <c r="O274" s="78"/>
      <c r="P274" s="78"/>
      <c r="Q274" s="78"/>
      <c r="R274" s="78"/>
      <c r="S274" s="78"/>
      <c r="T274" s="79"/>
      <c r="AT274" s="16" t="s">
        <v>156</v>
      </c>
      <c r="AU274" s="16" t="s">
        <v>77</v>
      </c>
    </row>
    <row r="275" s="1" customFormat="1" ht="16.5" customHeight="1">
      <c r="B275" s="37"/>
      <c r="C275" s="267" t="s">
        <v>1804</v>
      </c>
      <c r="D275" s="267" t="s">
        <v>267</v>
      </c>
      <c r="E275" s="268" t="s">
        <v>1923</v>
      </c>
      <c r="F275" s="269" t="s">
        <v>1924</v>
      </c>
      <c r="G275" s="270" t="s">
        <v>187</v>
      </c>
      <c r="H275" s="271">
        <v>60</v>
      </c>
      <c r="I275" s="272"/>
      <c r="J275" s="273">
        <f>ROUND(I275*H275,2)</f>
        <v>0</v>
      </c>
      <c r="K275" s="269" t="s">
        <v>1</v>
      </c>
      <c r="L275" s="274"/>
      <c r="M275" s="275" t="s">
        <v>1</v>
      </c>
      <c r="N275" s="276" t="s">
        <v>40</v>
      </c>
      <c r="O275" s="78"/>
      <c r="P275" s="225">
        <f>O275*H275</f>
        <v>0</v>
      </c>
      <c r="Q275" s="225">
        <v>0</v>
      </c>
      <c r="R275" s="225">
        <f>Q275*H275</f>
        <v>0</v>
      </c>
      <c r="S275" s="225">
        <v>0</v>
      </c>
      <c r="T275" s="226">
        <f>S275*H275</f>
        <v>0</v>
      </c>
      <c r="AR275" s="16" t="s">
        <v>216</v>
      </c>
      <c r="AT275" s="16" t="s">
        <v>267</v>
      </c>
      <c r="AU275" s="16" t="s">
        <v>77</v>
      </c>
      <c r="AY275" s="16" t="s">
        <v>147</v>
      </c>
      <c r="BE275" s="227">
        <f>IF(N275="základní",J275,0)</f>
        <v>0</v>
      </c>
      <c r="BF275" s="227">
        <f>IF(N275="snížená",J275,0)</f>
        <v>0</v>
      </c>
      <c r="BG275" s="227">
        <f>IF(N275="zákl. přenesená",J275,0)</f>
        <v>0</v>
      </c>
      <c r="BH275" s="227">
        <f>IF(N275="sníž. přenesená",J275,0)</f>
        <v>0</v>
      </c>
      <c r="BI275" s="227">
        <f>IF(N275="nulová",J275,0)</f>
        <v>0</v>
      </c>
      <c r="BJ275" s="16" t="s">
        <v>75</v>
      </c>
      <c r="BK275" s="227">
        <f>ROUND(I275*H275,2)</f>
        <v>0</v>
      </c>
      <c r="BL275" s="16" t="s">
        <v>181</v>
      </c>
      <c r="BM275" s="16" t="s">
        <v>1925</v>
      </c>
    </row>
    <row r="276" s="1" customFormat="1">
      <c r="B276" s="37"/>
      <c r="C276" s="38"/>
      <c r="D276" s="228" t="s">
        <v>156</v>
      </c>
      <c r="E276" s="38"/>
      <c r="F276" s="229" t="s">
        <v>1924</v>
      </c>
      <c r="G276" s="38"/>
      <c r="H276" s="38"/>
      <c r="I276" s="143"/>
      <c r="J276" s="38"/>
      <c r="K276" s="38"/>
      <c r="L276" s="42"/>
      <c r="M276" s="230"/>
      <c r="N276" s="78"/>
      <c r="O276" s="78"/>
      <c r="P276" s="78"/>
      <c r="Q276" s="78"/>
      <c r="R276" s="78"/>
      <c r="S276" s="78"/>
      <c r="T276" s="79"/>
      <c r="AT276" s="16" t="s">
        <v>156</v>
      </c>
      <c r="AU276" s="16" t="s">
        <v>77</v>
      </c>
    </row>
    <row r="277" s="1" customFormat="1" ht="16.5" customHeight="1">
      <c r="B277" s="37"/>
      <c r="C277" s="267" t="s">
        <v>1926</v>
      </c>
      <c r="D277" s="267" t="s">
        <v>267</v>
      </c>
      <c r="E277" s="268" t="s">
        <v>1927</v>
      </c>
      <c r="F277" s="269" t="s">
        <v>1928</v>
      </c>
      <c r="G277" s="270" t="s">
        <v>187</v>
      </c>
      <c r="H277" s="271">
        <v>60</v>
      </c>
      <c r="I277" s="272"/>
      <c r="J277" s="273">
        <f>ROUND(I277*H277,2)</f>
        <v>0</v>
      </c>
      <c r="K277" s="269" t="s">
        <v>1</v>
      </c>
      <c r="L277" s="274"/>
      <c r="M277" s="275" t="s">
        <v>1</v>
      </c>
      <c r="N277" s="276" t="s">
        <v>40</v>
      </c>
      <c r="O277" s="78"/>
      <c r="P277" s="225">
        <f>O277*H277</f>
        <v>0</v>
      </c>
      <c r="Q277" s="225">
        <v>0</v>
      </c>
      <c r="R277" s="225">
        <f>Q277*H277</f>
        <v>0</v>
      </c>
      <c r="S277" s="225">
        <v>0</v>
      </c>
      <c r="T277" s="226">
        <f>S277*H277</f>
        <v>0</v>
      </c>
      <c r="AR277" s="16" t="s">
        <v>216</v>
      </c>
      <c r="AT277" s="16" t="s">
        <v>267</v>
      </c>
      <c r="AU277" s="16" t="s">
        <v>77</v>
      </c>
      <c r="AY277" s="16" t="s">
        <v>147</v>
      </c>
      <c r="BE277" s="227">
        <f>IF(N277="základní",J277,0)</f>
        <v>0</v>
      </c>
      <c r="BF277" s="227">
        <f>IF(N277="snížená",J277,0)</f>
        <v>0</v>
      </c>
      <c r="BG277" s="227">
        <f>IF(N277="zákl. přenesená",J277,0)</f>
        <v>0</v>
      </c>
      <c r="BH277" s="227">
        <f>IF(N277="sníž. přenesená",J277,0)</f>
        <v>0</v>
      </c>
      <c r="BI277" s="227">
        <f>IF(N277="nulová",J277,0)</f>
        <v>0</v>
      </c>
      <c r="BJ277" s="16" t="s">
        <v>75</v>
      </c>
      <c r="BK277" s="227">
        <f>ROUND(I277*H277,2)</f>
        <v>0</v>
      </c>
      <c r="BL277" s="16" t="s">
        <v>181</v>
      </c>
      <c r="BM277" s="16" t="s">
        <v>1929</v>
      </c>
    </row>
    <row r="278" s="1" customFormat="1">
      <c r="B278" s="37"/>
      <c r="C278" s="38"/>
      <c r="D278" s="228" t="s">
        <v>156</v>
      </c>
      <c r="E278" s="38"/>
      <c r="F278" s="229" t="s">
        <v>1928</v>
      </c>
      <c r="G278" s="38"/>
      <c r="H278" s="38"/>
      <c r="I278" s="143"/>
      <c r="J278" s="38"/>
      <c r="K278" s="38"/>
      <c r="L278" s="42"/>
      <c r="M278" s="230"/>
      <c r="N278" s="78"/>
      <c r="O278" s="78"/>
      <c r="P278" s="78"/>
      <c r="Q278" s="78"/>
      <c r="R278" s="78"/>
      <c r="S278" s="78"/>
      <c r="T278" s="79"/>
      <c r="AT278" s="16" t="s">
        <v>156</v>
      </c>
      <c r="AU278" s="16" t="s">
        <v>77</v>
      </c>
    </row>
    <row r="279" s="1" customFormat="1" ht="16.5" customHeight="1">
      <c r="B279" s="37"/>
      <c r="C279" s="267" t="s">
        <v>1807</v>
      </c>
      <c r="D279" s="267" t="s">
        <v>267</v>
      </c>
      <c r="E279" s="268" t="s">
        <v>1930</v>
      </c>
      <c r="F279" s="269" t="s">
        <v>1931</v>
      </c>
      <c r="G279" s="270" t="s">
        <v>187</v>
      </c>
      <c r="H279" s="271">
        <v>6</v>
      </c>
      <c r="I279" s="272"/>
      <c r="J279" s="273">
        <f>ROUND(I279*H279,2)</f>
        <v>0</v>
      </c>
      <c r="K279" s="269" t="s">
        <v>1</v>
      </c>
      <c r="L279" s="274"/>
      <c r="M279" s="275" t="s">
        <v>1</v>
      </c>
      <c r="N279" s="276" t="s">
        <v>40</v>
      </c>
      <c r="O279" s="78"/>
      <c r="P279" s="225">
        <f>O279*H279</f>
        <v>0</v>
      </c>
      <c r="Q279" s="225">
        <v>0</v>
      </c>
      <c r="R279" s="225">
        <f>Q279*H279</f>
        <v>0</v>
      </c>
      <c r="S279" s="225">
        <v>0</v>
      </c>
      <c r="T279" s="226">
        <f>S279*H279</f>
        <v>0</v>
      </c>
      <c r="AR279" s="16" t="s">
        <v>216</v>
      </c>
      <c r="AT279" s="16" t="s">
        <v>267</v>
      </c>
      <c r="AU279" s="16" t="s">
        <v>77</v>
      </c>
      <c r="AY279" s="16" t="s">
        <v>147</v>
      </c>
      <c r="BE279" s="227">
        <f>IF(N279="základní",J279,0)</f>
        <v>0</v>
      </c>
      <c r="BF279" s="227">
        <f>IF(N279="snížená",J279,0)</f>
        <v>0</v>
      </c>
      <c r="BG279" s="227">
        <f>IF(N279="zákl. přenesená",J279,0)</f>
        <v>0</v>
      </c>
      <c r="BH279" s="227">
        <f>IF(N279="sníž. přenesená",J279,0)</f>
        <v>0</v>
      </c>
      <c r="BI279" s="227">
        <f>IF(N279="nulová",J279,0)</f>
        <v>0</v>
      </c>
      <c r="BJ279" s="16" t="s">
        <v>75</v>
      </c>
      <c r="BK279" s="227">
        <f>ROUND(I279*H279,2)</f>
        <v>0</v>
      </c>
      <c r="BL279" s="16" t="s">
        <v>181</v>
      </c>
      <c r="BM279" s="16" t="s">
        <v>1932</v>
      </c>
    </row>
    <row r="280" s="1" customFormat="1">
      <c r="B280" s="37"/>
      <c r="C280" s="38"/>
      <c r="D280" s="228" t="s">
        <v>156</v>
      </c>
      <c r="E280" s="38"/>
      <c r="F280" s="229" t="s">
        <v>1931</v>
      </c>
      <c r="G280" s="38"/>
      <c r="H280" s="38"/>
      <c r="I280" s="143"/>
      <c r="J280" s="38"/>
      <c r="K280" s="38"/>
      <c r="L280" s="42"/>
      <c r="M280" s="230"/>
      <c r="N280" s="78"/>
      <c r="O280" s="78"/>
      <c r="P280" s="78"/>
      <c r="Q280" s="78"/>
      <c r="R280" s="78"/>
      <c r="S280" s="78"/>
      <c r="T280" s="79"/>
      <c r="AT280" s="16" t="s">
        <v>156</v>
      </c>
      <c r="AU280" s="16" t="s">
        <v>77</v>
      </c>
    </row>
    <row r="281" s="1" customFormat="1" ht="16.5" customHeight="1">
      <c r="B281" s="37"/>
      <c r="C281" s="267" t="s">
        <v>1933</v>
      </c>
      <c r="D281" s="267" t="s">
        <v>267</v>
      </c>
      <c r="E281" s="268" t="s">
        <v>1934</v>
      </c>
      <c r="F281" s="269" t="s">
        <v>1935</v>
      </c>
      <c r="G281" s="270" t="s">
        <v>187</v>
      </c>
      <c r="H281" s="271">
        <v>6</v>
      </c>
      <c r="I281" s="272"/>
      <c r="J281" s="273">
        <f>ROUND(I281*H281,2)</f>
        <v>0</v>
      </c>
      <c r="K281" s="269" t="s">
        <v>1</v>
      </c>
      <c r="L281" s="274"/>
      <c r="M281" s="275" t="s">
        <v>1</v>
      </c>
      <c r="N281" s="276" t="s">
        <v>40</v>
      </c>
      <c r="O281" s="78"/>
      <c r="P281" s="225">
        <f>O281*H281</f>
        <v>0</v>
      </c>
      <c r="Q281" s="225">
        <v>0</v>
      </c>
      <c r="R281" s="225">
        <f>Q281*H281</f>
        <v>0</v>
      </c>
      <c r="S281" s="225">
        <v>0</v>
      </c>
      <c r="T281" s="226">
        <f>S281*H281</f>
        <v>0</v>
      </c>
      <c r="AR281" s="16" t="s">
        <v>216</v>
      </c>
      <c r="AT281" s="16" t="s">
        <v>267</v>
      </c>
      <c r="AU281" s="16" t="s">
        <v>77</v>
      </c>
      <c r="AY281" s="16" t="s">
        <v>147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16" t="s">
        <v>75</v>
      </c>
      <c r="BK281" s="227">
        <f>ROUND(I281*H281,2)</f>
        <v>0</v>
      </c>
      <c r="BL281" s="16" t="s">
        <v>181</v>
      </c>
      <c r="BM281" s="16" t="s">
        <v>1936</v>
      </c>
    </row>
    <row r="282" s="1" customFormat="1">
      <c r="B282" s="37"/>
      <c r="C282" s="38"/>
      <c r="D282" s="228" t="s">
        <v>156</v>
      </c>
      <c r="E282" s="38"/>
      <c r="F282" s="229" t="s">
        <v>1935</v>
      </c>
      <c r="G282" s="38"/>
      <c r="H282" s="38"/>
      <c r="I282" s="143"/>
      <c r="J282" s="38"/>
      <c r="K282" s="38"/>
      <c r="L282" s="42"/>
      <c r="M282" s="230"/>
      <c r="N282" s="78"/>
      <c r="O282" s="78"/>
      <c r="P282" s="78"/>
      <c r="Q282" s="78"/>
      <c r="R282" s="78"/>
      <c r="S282" s="78"/>
      <c r="T282" s="79"/>
      <c r="AT282" s="16" t="s">
        <v>156</v>
      </c>
      <c r="AU282" s="16" t="s">
        <v>77</v>
      </c>
    </row>
    <row r="283" s="1" customFormat="1" ht="16.5" customHeight="1">
      <c r="B283" s="37"/>
      <c r="C283" s="267" t="s">
        <v>1810</v>
      </c>
      <c r="D283" s="267" t="s">
        <v>267</v>
      </c>
      <c r="E283" s="268" t="s">
        <v>1937</v>
      </c>
      <c r="F283" s="269" t="s">
        <v>1938</v>
      </c>
      <c r="G283" s="270" t="s">
        <v>187</v>
      </c>
      <c r="H283" s="271">
        <v>22</v>
      </c>
      <c r="I283" s="272"/>
      <c r="J283" s="273">
        <f>ROUND(I283*H283,2)</f>
        <v>0</v>
      </c>
      <c r="K283" s="269" t="s">
        <v>1</v>
      </c>
      <c r="L283" s="274"/>
      <c r="M283" s="275" t="s">
        <v>1</v>
      </c>
      <c r="N283" s="276" t="s">
        <v>40</v>
      </c>
      <c r="O283" s="78"/>
      <c r="P283" s="225">
        <f>O283*H283</f>
        <v>0</v>
      </c>
      <c r="Q283" s="225">
        <v>0</v>
      </c>
      <c r="R283" s="225">
        <f>Q283*H283</f>
        <v>0</v>
      </c>
      <c r="S283" s="225">
        <v>0</v>
      </c>
      <c r="T283" s="226">
        <f>S283*H283</f>
        <v>0</v>
      </c>
      <c r="AR283" s="16" t="s">
        <v>216</v>
      </c>
      <c r="AT283" s="16" t="s">
        <v>267</v>
      </c>
      <c r="AU283" s="16" t="s">
        <v>77</v>
      </c>
      <c r="AY283" s="16" t="s">
        <v>147</v>
      </c>
      <c r="BE283" s="227">
        <f>IF(N283="základní",J283,0)</f>
        <v>0</v>
      </c>
      <c r="BF283" s="227">
        <f>IF(N283="snížená",J283,0)</f>
        <v>0</v>
      </c>
      <c r="BG283" s="227">
        <f>IF(N283="zákl. přenesená",J283,0)</f>
        <v>0</v>
      </c>
      <c r="BH283" s="227">
        <f>IF(N283="sníž. přenesená",J283,0)</f>
        <v>0</v>
      </c>
      <c r="BI283" s="227">
        <f>IF(N283="nulová",J283,0)</f>
        <v>0</v>
      </c>
      <c r="BJ283" s="16" t="s">
        <v>75</v>
      </c>
      <c r="BK283" s="227">
        <f>ROUND(I283*H283,2)</f>
        <v>0</v>
      </c>
      <c r="BL283" s="16" t="s">
        <v>181</v>
      </c>
      <c r="BM283" s="16" t="s">
        <v>1939</v>
      </c>
    </row>
    <row r="284" s="1" customFormat="1">
      <c r="B284" s="37"/>
      <c r="C284" s="38"/>
      <c r="D284" s="228" t="s">
        <v>156</v>
      </c>
      <c r="E284" s="38"/>
      <c r="F284" s="229" t="s">
        <v>1938</v>
      </c>
      <c r="G284" s="38"/>
      <c r="H284" s="38"/>
      <c r="I284" s="143"/>
      <c r="J284" s="38"/>
      <c r="K284" s="38"/>
      <c r="L284" s="42"/>
      <c r="M284" s="230"/>
      <c r="N284" s="78"/>
      <c r="O284" s="78"/>
      <c r="P284" s="78"/>
      <c r="Q284" s="78"/>
      <c r="R284" s="78"/>
      <c r="S284" s="78"/>
      <c r="T284" s="79"/>
      <c r="AT284" s="16" t="s">
        <v>156</v>
      </c>
      <c r="AU284" s="16" t="s">
        <v>77</v>
      </c>
    </row>
    <row r="285" s="1" customFormat="1" ht="16.5" customHeight="1">
      <c r="B285" s="37"/>
      <c r="C285" s="267" t="s">
        <v>1940</v>
      </c>
      <c r="D285" s="267" t="s">
        <v>267</v>
      </c>
      <c r="E285" s="268" t="s">
        <v>1941</v>
      </c>
      <c r="F285" s="269" t="s">
        <v>1942</v>
      </c>
      <c r="G285" s="270" t="s">
        <v>225</v>
      </c>
      <c r="H285" s="271">
        <v>3.7999999999999998</v>
      </c>
      <c r="I285" s="272"/>
      <c r="J285" s="273">
        <f>ROUND(I285*H285,2)</f>
        <v>0</v>
      </c>
      <c r="K285" s="269" t="s">
        <v>1</v>
      </c>
      <c r="L285" s="274"/>
      <c r="M285" s="275" t="s">
        <v>1</v>
      </c>
      <c r="N285" s="276" t="s">
        <v>40</v>
      </c>
      <c r="O285" s="78"/>
      <c r="P285" s="225">
        <f>O285*H285</f>
        <v>0</v>
      </c>
      <c r="Q285" s="225">
        <v>0</v>
      </c>
      <c r="R285" s="225">
        <f>Q285*H285</f>
        <v>0</v>
      </c>
      <c r="S285" s="225">
        <v>0</v>
      </c>
      <c r="T285" s="226">
        <f>S285*H285</f>
        <v>0</v>
      </c>
      <c r="AR285" s="16" t="s">
        <v>216</v>
      </c>
      <c r="AT285" s="16" t="s">
        <v>267</v>
      </c>
      <c r="AU285" s="16" t="s">
        <v>77</v>
      </c>
      <c r="AY285" s="16" t="s">
        <v>147</v>
      </c>
      <c r="BE285" s="227">
        <f>IF(N285="základní",J285,0)</f>
        <v>0</v>
      </c>
      <c r="BF285" s="227">
        <f>IF(N285="snížená",J285,0)</f>
        <v>0</v>
      </c>
      <c r="BG285" s="227">
        <f>IF(N285="zákl. přenesená",J285,0)</f>
        <v>0</v>
      </c>
      <c r="BH285" s="227">
        <f>IF(N285="sníž. přenesená",J285,0)</f>
        <v>0</v>
      </c>
      <c r="BI285" s="227">
        <f>IF(N285="nulová",J285,0)</f>
        <v>0</v>
      </c>
      <c r="BJ285" s="16" t="s">
        <v>75</v>
      </c>
      <c r="BK285" s="227">
        <f>ROUND(I285*H285,2)</f>
        <v>0</v>
      </c>
      <c r="BL285" s="16" t="s">
        <v>181</v>
      </c>
      <c r="BM285" s="16" t="s">
        <v>1943</v>
      </c>
    </row>
    <row r="286" s="1" customFormat="1">
      <c r="B286" s="37"/>
      <c r="C286" s="38"/>
      <c r="D286" s="228" t="s">
        <v>156</v>
      </c>
      <c r="E286" s="38"/>
      <c r="F286" s="229" t="s">
        <v>1942</v>
      </c>
      <c r="G286" s="38"/>
      <c r="H286" s="38"/>
      <c r="I286" s="143"/>
      <c r="J286" s="38"/>
      <c r="K286" s="38"/>
      <c r="L286" s="42"/>
      <c r="M286" s="230"/>
      <c r="N286" s="78"/>
      <c r="O286" s="78"/>
      <c r="P286" s="78"/>
      <c r="Q286" s="78"/>
      <c r="R286" s="78"/>
      <c r="S286" s="78"/>
      <c r="T286" s="79"/>
      <c r="AT286" s="16" t="s">
        <v>156</v>
      </c>
      <c r="AU286" s="16" t="s">
        <v>77</v>
      </c>
    </row>
    <row r="287" s="1" customFormat="1" ht="16.5" customHeight="1">
      <c r="B287" s="37"/>
      <c r="C287" s="216" t="s">
        <v>1813</v>
      </c>
      <c r="D287" s="216" t="s">
        <v>150</v>
      </c>
      <c r="E287" s="217" t="s">
        <v>1944</v>
      </c>
      <c r="F287" s="218" t="s">
        <v>1945</v>
      </c>
      <c r="G287" s="219" t="s">
        <v>187</v>
      </c>
      <c r="H287" s="220">
        <v>50</v>
      </c>
      <c r="I287" s="221"/>
      <c r="J287" s="222">
        <f>ROUND(I287*H287,2)</f>
        <v>0</v>
      </c>
      <c r="K287" s="218" t="s">
        <v>1</v>
      </c>
      <c r="L287" s="42"/>
      <c r="M287" s="223" t="s">
        <v>1</v>
      </c>
      <c r="N287" s="224" t="s">
        <v>40</v>
      </c>
      <c r="O287" s="78"/>
      <c r="P287" s="225">
        <f>O287*H287</f>
        <v>0</v>
      </c>
      <c r="Q287" s="225">
        <v>0</v>
      </c>
      <c r="R287" s="225">
        <f>Q287*H287</f>
        <v>0</v>
      </c>
      <c r="S287" s="225">
        <v>0</v>
      </c>
      <c r="T287" s="226">
        <f>S287*H287</f>
        <v>0</v>
      </c>
      <c r="AR287" s="16" t="s">
        <v>181</v>
      </c>
      <c r="AT287" s="16" t="s">
        <v>150</v>
      </c>
      <c r="AU287" s="16" t="s">
        <v>77</v>
      </c>
      <c r="AY287" s="16" t="s">
        <v>147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16" t="s">
        <v>75</v>
      </c>
      <c r="BK287" s="227">
        <f>ROUND(I287*H287,2)</f>
        <v>0</v>
      </c>
      <c r="BL287" s="16" t="s">
        <v>181</v>
      </c>
      <c r="BM287" s="16" t="s">
        <v>1946</v>
      </c>
    </row>
    <row r="288" s="1" customFormat="1">
      <c r="B288" s="37"/>
      <c r="C288" s="38"/>
      <c r="D288" s="228" t="s">
        <v>156</v>
      </c>
      <c r="E288" s="38"/>
      <c r="F288" s="229" t="s">
        <v>1945</v>
      </c>
      <c r="G288" s="38"/>
      <c r="H288" s="38"/>
      <c r="I288" s="143"/>
      <c r="J288" s="38"/>
      <c r="K288" s="38"/>
      <c r="L288" s="42"/>
      <c r="M288" s="230"/>
      <c r="N288" s="78"/>
      <c r="O288" s="78"/>
      <c r="P288" s="78"/>
      <c r="Q288" s="78"/>
      <c r="R288" s="78"/>
      <c r="S288" s="78"/>
      <c r="T288" s="79"/>
      <c r="AT288" s="16" t="s">
        <v>156</v>
      </c>
      <c r="AU288" s="16" t="s">
        <v>77</v>
      </c>
    </row>
    <row r="289" s="1" customFormat="1">
      <c r="B289" s="37"/>
      <c r="C289" s="38"/>
      <c r="D289" s="228" t="s">
        <v>157</v>
      </c>
      <c r="E289" s="38"/>
      <c r="F289" s="231" t="s">
        <v>1715</v>
      </c>
      <c r="G289" s="38"/>
      <c r="H289" s="38"/>
      <c r="I289" s="143"/>
      <c r="J289" s="38"/>
      <c r="K289" s="38"/>
      <c r="L289" s="42"/>
      <c r="M289" s="230"/>
      <c r="N289" s="78"/>
      <c r="O289" s="78"/>
      <c r="P289" s="78"/>
      <c r="Q289" s="78"/>
      <c r="R289" s="78"/>
      <c r="S289" s="78"/>
      <c r="T289" s="79"/>
      <c r="AT289" s="16" t="s">
        <v>157</v>
      </c>
      <c r="AU289" s="16" t="s">
        <v>77</v>
      </c>
    </row>
    <row r="290" s="1" customFormat="1" ht="16.5" customHeight="1">
      <c r="B290" s="37"/>
      <c r="C290" s="267" t="s">
        <v>1947</v>
      </c>
      <c r="D290" s="267" t="s">
        <v>267</v>
      </c>
      <c r="E290" s="268" t="s">
        <v>1948</v>
      </c>
      <c r="F290" s="269" t="s">
        <v>1949</v>
      </c>
      <c r="G290" s="270" t="s">
        <v>187</v>
      </c>
      <c r="H290" s="271">
        <v>30</v>
      </c>
      <c r="I290" s="272"/>
      <c r="J290" s="273">
        <f>ROUND(I290*H290,2)</f>
        <v>0</v>
      </c>
      <c r="K290" s="269" t="s">
        <v>1</v>
      </c>
      <c r="L290" s="274"/>
      <c r="M290" s="275" t="s">
        <v>1</v>
      </c>
      <c r="N290" s="276" t="s">
        <v>40</v>
      </c>
      <c r="O290" s="78"/>
      <c r="P290" s="225">
        <f>O290*H290</f>
        <v>0</v>
      </c>
      <c r="Q290" s="225">
        <v>0</v>
      </c>
      <c r="R290" s="225">
        <f>Q290*H290</f>
        <v>0</v>
      </c>
      <c r="S290" s="225">
        <v>0</v>
      </c>
      <c r="T290" s="226">
        <f>S290*H290</f>
        <v>0</v>
      </c>
      <c r="AR290" s="16" t="s">
        <v>216</v>
      </c>
      <c r="AT290" s="16" t="s">
        <v>267</v>
      </c>
      <c r="AU290" s="16" t="s">
        <v>77</v>
      </c>
      <c r="AY290" s="16" t="s">
        <v>147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16" t="s">
        <v>75</v>
      </c>
      <c r="BK290" s="227">
        <f>ROUND(I290*H290,2)</f>
        <v>0</v>
      </c>
      <c r="BL290" s="16" t="s">
        <v>181</v>
      </c>
      <c r="BM290" s="16" t="s">
        <v>1950</v>
      </c>
    </row>
    <row r="291" s="1" customFormat="1">
      <c r="B291" s="37"/>
      <c r="C291" s="38"/>
      <c r="D291" s="228" t="s">
        <v>156</v>
      </c>
      <c r="E291" s="38"/>
      <c r="F291" s="229" t="s">
        <v>1949</v>
      </c>
      <c r="G291" s="38"/>
      <c r="H291" s="38"/>
      <c r="I291" s="143"/>
      <c r="J291" s="38"/>
      <c r="K291" s="38"/>
      <c r="L291" s="42"/>
      <c r="M291" s="230"/>
      <c r="N291" s="78"/>
      <c r="O291" s="78"/>
      <c r="P291" s="78"/>
      <c r="Q291" s="78"/>
      <c r="R291" s="78"/>
      <c r="S291" s="78"/>
      <c r="T291" s="79"/>
      <c r="AT291" s="16" t="s">
        <v>156</v>
      </c>
      <c r="AU291" s="16" t="s">
        <v>77</v>
      </c>
    </row>
    <row r="292" s="1" customFormat="1" ht="16.5" customHeight="1">
      <c r="B292" s="37"/>
      <c r="C292" s="267" t="s">
        <v>1816</v>
      </c>
      <c r="D292" s="267" t="s">
        <v>267</v>
      </c>
      <c r="E292" s="268" t="s">
        <v>1951</v>
      </c>
      <c r="F292" s="269" t="s">
        <v>1952</v>
      </c>
      <c r="G292" s="270" t="s">
        <v>187</v>
      </c>
      <c r="H292" s="271">
        <v>30</v>
      </c>
      <c r="I292" s="272"/>
      <c r="J292" s="273">
        <f>ROUND(I292*H292,2)</f>
        <v>0</v>
      </c>
      <c r="K292" s="269" t="s">
        <v>1</v>
      </c>
      <c r="L292" s="274"/>
      <c r="M292" s="275" t="s">
        <v>1</v>
      </c>
      <c r="N292" s="276" t="s">
        <v>40</v>
      </c>
      <c r="O292" s="78"/>
      <c r="P292" s="225">
        <f>O292*H292</f>
        <v>0</v>
      </c>
      <c r="Q292" s="225">
        <v>0</v>
      </c>
      <c r="R292" s="225">
        <f>Q292*H292</f>
        <v>0</v>
      </c>
      <c r="S292" s="225">
        <v>0</v>
      </c>
      <c r="T292" s="226">
        <f>S292*H292</f>
        <v>0</v>
      </c>
      <c r="AR292" s="16" t="s">
        <v>216</v>
      </c>
      <c r="AT292" s="16" t="s">
        <v>267</v>
      </c>
      <c r="AU292" s="16" t="s">
        <v>77</v>
      </c>
      <c r="AY292" s="16" t="s">
        <v>147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16" t="s">
        <v>75</v>
      </c>
      <c r="BK292" s="227">
        <f>ROUND(I292*H292,2)</f>
        <v>0</v>
      </c>
      <c r="BL292" s="16" t="s">
        <v>181</v>
      </c>
      <c r="BM292" s="16" t="s">
        <v>1953</v>
      </c>
    </row>
    <row r="293" s="1" customFormat="1">
      <c r="B293" s="37"/>
      <c r="C293" s="38"/>
      <c r="D293" s="228" t="s">
        <v>156</v>
      </c>
      <c r="E293" s="38"/>
      <c r="F293" s="229" t="s">
        <v>1952</v>
      </c>
      <c r="G293" s="38"/>
      <c r="H293" s="38"/>
      <c r="I293" s="143"/>
      <c r="J293" s="38"/>
      <c r="K293" s="38"/>
      <c r="L293" s="42"/>
      <c r="M293" s="230"/>
      <c r="N293" s="78"/>
      <c r="O293" s="78"/>
      <c r="P293" s="78"/>
      <c r="Q293" s="78"/>
      <c r="R293" s="78"/>
      <c r="S293" s="78"/>
      <c r="T293" s="79"/>
      <c r="AT293" s="16" t="s">
        <v>156</v>
      </c>
      <c r="AU293" s="16" t="s">
        <v>77</v>
      </c>
    </row>
    <row r="294" s="11" customFormat="1" ht="22.8" customHeight="1">
      <c r="B294" s="200"/>
      <c r="C294" s="201"/>
      <c r="D294" s="202" t="s">
        <v>68</v>
      </c>
      <c r="E294" s="214" t="s">
        <v>1954</v>
      </c>
      <c r="F294" s="214" t="s">
        <v>1955</v>
      </c>
      <c r="G294" s="201"/>
      <c r="H294" s="201"/>
      <c r="I294" s="204"/>
      <c r="J294" s="215">
        <f>BK294</f>
        <v>0</v>
      </c>
      <c r="K294" s="201"/>
      <c r="L294" s="206"/>
      <c r="M294" s="207"/>
      <c r="N294" s="208"/>
      <c r="O294" s="208"/>
      <c r="P294" s="209">
        <f>SUM(P295:P307)</f>
        <v>0</v>
      </c>
      <c r="Q294" s="208"/>
      <c r="R294" s="209">
        <f>SUM(R295:R307)</f>
        <v>0</v>
      </c>
      <c r="S294" s="208"/>
      <c r="T294" s="210">
        <f>SUM(T295:T307)</f>
        <v>0</v>
      </c>
      <c r="AR294" s="211" t="s">
        <v>75</v>
      </c>
      <c r="AT294" s="212" t="s">
        <v>68</v>
      </c>
      <c r="AU294" s="212" t="s">
        <v>75</v>
      </c>
      <c r="AY294" s="211" t="s">
        <v>147</v>
      </c>
      <c r="BK294" s="213">
        <f>SUM(BK295:BK307)</f>
        <v>0</v>
      </c>
    </row>
    <row r="295" s="1" customFormat="1" ht="16.5" customHeight="1">
      <c r="B295" s="37"/>
      <c r="C295" s="216" t="s">
        <v>1956</v>
      </c>
      <c r="D295" s="216" t="s">
        <v>150</v>
      </c>
      <c r="E295" s="217" t="s">
        <v>1957</v>
      </c>
      <c r="F295" s="218" t="s">
        <v>1958</v>
      </c>
      <c r="G295" s="219" t="s">
        <v>199</v>
      </c>
      <c r="H295" s="220">
        <v>6</v>
      </c>
      <c r="I295" s="221"/>
      <c r="J295" s="222">
        <f>ROUND(I295*H295,2)</f>
        <v>0</v>
      </c>
      <c r="K295" s="218" t="s">
        <v>1</v>
      </c>
      <c r="L295" s="42"/>
      <c r="M295" s="223" t="s">
        <v>1</v>
      </c>
      <c r="N295" s="224" t="s">
        <v>40</v>
      </c>
      <c r="O295" s="78"/>
      <c r="P295" s="225">
        <f>O295*H295</f>
        <v>0</v>
      </c>
      <c r="Q295" s="225">
        <v>0</v>
      </c>
      <c r="R295" s="225">
        <f>Q295*H295</f>
        <v>0</v>
      </c>
      <c r="S295" s="225">
        <v>0</v>
      </c>
      <c r="T295" s="226">
        <f>S295*H295</f>
        <v>0</v>
      </c>
      <c r="AR295" s="16" t="s">
        <v>181</v>
      </c>
      <c r="AT295" s="16" t="s">
        <v>150</v>
      </c>
      <c r="AU295" s="16" t="s">
        <v>77</v>
      </c>
      <c r="AY295" s="16" t="s">
        <v>147</v>
      </c>
      <c r="BE295" s="227">
        <f>IF(N295="základní",J295,0)</f>
        <v>0</v>
      </c>
      <c r="BF295" s="227">
        <f>IF(N295="snížená",J295,0)</f>
        <v>0</v>
      </c>
      <c r="BG295" s="227">
        <f>IF(N295="zákl. přenesená",J295,0)</f>
        <v>0</v>
      </c>
      <c r="BH295" s="227">
        <f>IF(N295="sníž. přenesená",J295,0)</f>
        <v>0</v>
      </c>
      <c r="BI295" s="227">
        <f>IF(N295="nulová",J295,0)</f>
        <v>0</v>
      </c>
      <c r="BJ295" s="16" t="s">
        <v>75</v>
      </c>
      <c r="BK295" s="227">
        <f>ROUND(I295*H295,2)</f>
        <v>0</v>
      </c>
      <c r="BL295" s="16" t="s">
        <v>181</v>
      </c>
      <c r="BM295" s="16" t="s">
        <v>1959</v>
      </c>
    </row>
    <row r="296" s="1" customFormat="1">
      <c r="B296" s="37"/>
      <c r="C296" s="38"/>
      <c r="D296" s="228" t="s">
        <v>156</v>
      </c>
      <c r="E296" s="38"/>
      <c r="F296" s="229" t="s">
        <v>1958</v>
      </c>
      <c r="G296" s="38"/>
      <c r="H296" s="38"/>
      <c r="I296" s="143"/>
      <c r="J296" s="38"/>
      <c r="K296" s="38"/>
      <c r="L296" s="42"/>
      <c r="M296" s="230"/>
      <c r="N296" s="78"/>
      <c r="O296" s="78"/>
      <c r="P296" s="78"/>
      <c r="Q296" s="78"/>
      <c r="R296" s="78"/>
      <c r="S296" s="78"/>
      <c r="T296" s="79"/>
      <c r="AT296" s="16" t="s">
        <v>156</v>
      </c>
      <c r="AU296" s="16" t="s">
        <v>77</v>
      </c>
    </row>
    <row r="297" s="1" customFormat="1">
      <c r="B297" s="37"/>
      <c r="C297" s="38"/>
      <c r="D297" s="228" t="s">
        <v>157</v>
      </c>
      <c r="E297" s="38"/>
      <c r="F297" s="231" t="s">
        <v>1715</v>
      </c>
      <c r="G297" s="38"/>
      <c r="H297" s="38"/>
      <c r="I297" s="143"/>
      <c r="J297" s="38"/>
      <c r="K297" s="38"/>
      <c r="L297" s="42"/>
      <c r="M297" s="230"/>
      <c r="N297" s="78"/>
      <c r="O297" s="78"/>
      <c r="P297" s="78"/>
      <c r="Q297" s="78"/>
      <c r="R297" s="78"/>
      <c r="S297" s="78"/>
      <c r="T297" s="79"/>
      <c r="AT297" s="16" t="s">
        <v>157</v>
      </c>
      <c r="AU297" s="16" t="s">
        <v>77</v>
      </c>
    </row>
    <row r="298" s="1" customFormat="1" ht="16.5" customHeight="1">
      <c r="B298" s="37"/>
      <c r="C298" s="216" t="s">
        <v>1819</v>
      </c>
      <c r="D298" s="216" t="s">
        <v>150</v>
      </c>
      <c r="E298" s="217" t="s">
        <v>1960</v>
      </c>
      <c r="F298" s="218" t="s">
        <v>1961</v>
      </c>
      <c r="G298" s="219" t="s">
        <v>199</v>
      </c>
      <c r="H298" s="220">
        <v>2</v>
      </c>
      <c r="I298" s="221"/>
      <c r="J298" s="222">
        <f>ROUND(I298*H298,2)</f>
        <v>0</v>
      </c>
      <c r="K298" s="218" t="s">
        <v>1</v>
      </c>
      <c r="L298" s="42"/>
      <c r="M298" s="223" t="s">
        <v>1</v>
      </c>
      <c r="N298" s="224" t="s">
        <v>40</v>
      </c>
      <c r="O298" s="78"/>
      <c r="P298" s="225">
        <f>O298*H298</f>
        <v>0</v>
      </c>
      <c r="Q298" s="225">
        <v>0</v>
      </c>
      <c r="R298" s="225">
        <f>Q298*H298</f>
        <v>0</v>
      </c>
      <c r="S298" s="225">
        <v>0</v>
      </c>
      <c r="T298" s="226">
        <f>S298*H298</f>
        <v>0</v>
      </c>
      <c r="AR298" s="16" t="s">
        <v>181</v>
      </c>
      <c r="AT298" s="16" t="s">
        <v>150</v>
      </c>
      <c r="AU298" s="16" t="s">
        <v>77</v>
      </c>
      <c r="AY298" s="16" t="s">
        <v>147</v>
      </c>
      <c r="BE298" s="227">
        <f>IF(N298="základní",J298,0)</f>
        <v>0</v>
      </c>
      <c r="BF298" s="227">
        <f>IF(N298="snížená",J298,0)</f>
        <v>0</v>
      </c>
      <c r="BG298" s="227">
        <f>IF(N298="zákl. přenesená",J298,0)</f>
        <v>0</v>
      </c>
      <c r="BH298" s="227">
        <f>IF(N298="sníž. přenesená",J298,0)</f>
        <v>0</v>
      </c>
      <c r="BI298" s="227">
        <f>IF(N298="nulová",J298,0)</f>
        <v>0</v>
      </c>
      <c r="BJ298" s="16" t="s">
        <v>75</v>
      </c>
      <c r="BK298" s="227">
        <f>ROUND(I298*H298,2)</f>
        <v>0</v>
      </c>
      <c r="BL298" s="16" t="s">
        <v>181</v>
      </c>
      <c r="BM298" s="16" t="s">
        <v>1962</v>
      </c>
    </row>
    <row r="299" s="1" customFormat="1">
      <c r="B299" s="37"/>
      <c r="C299" s="38"/>
      <c r="D299" s="228" t="s">
        <v>156</v>
      </c>
      <c r="E299" s="38"/>
      <c r="F299" s="229" t="s">
        <v>1961</v>
      </c>
      <c r="G299" s="38"/>
      <c r="H299" s="38"/>
      <c r="I299" s="143"/>
      <c r="J299" s="38"/>
      <c r="K299" s="38"/>
      <c r="L299" s="42"/>
      <c r="M299" s="230"/>
      <c r="N299" s="78"/>
      <c r="O299" s="78"/>
      <c r="P299" s="78"/>
      <c r="Q299" s="78"/>
      <c r="R299" s="78"/>
      <c r="S299" s="78"/>
      <c r="T299" s="79"/>
      <c r="AT299" s="16" t="s">
        <v>156</v>
      </c>
      <c r="AU299" s="16" t="s">
        <v>77</v>
      </c>
    </row>
    <row r="300" s="1" customFormat="1">
      <c r="B300" s="37"/>
      <c r="C300" s="38"/>
      <c r="D300" s="228" t="s">
        <v>157</v>
      </c>
      <c r="E300" s="38"/>
      <c r="F300" s="231" t="s">
        <v>1715</v>
      </c>
      <c r="G300" s="38"/>
      <c r="H300" s="38"/>
      <c r="I300" s="143"/>
      <c r="J300" s="38"/>
      <c r="K300" s="38"/>
      <c r="L300" s="42"/>
      <c r="M300" s="230"/>
      <c r="N300" s="78"/>
      <c r="O300" s="78"/>
      <c r="P300" s="78"/>
      <c r="Q300" s="78"/>
      <c r="R300" s="78"/>
      <c r="S300" s="78"/>
      <c r="T300" s="79"/>
      <c r="AT300" s="16" t="s">
        <v>157</v>
      </c>
      <c r="AU300" s="16" t="s">
        <v>77</v>
      </c>
    </row>
    <row r="301" s="1" customFormat="1" ht="16.5" customHeight="1">
      <c r="B301" s="37"/>
      <c r="C301" s="267" t="s">
        <v>1963</v>
      </c>
      <c r="D301" s="267" t="s">
        <v>267</v>
      </c>
      <c r="E301" s="268" t="s">
        <v>1964</v>
      </c>
      <c r="F301" s="269" t="s">
        <v>1965</v>
      </c>
      <c r="G301" s="270" t="s">
        <v>199</v>
      </c>
      <c r="H301" s="271">
        <v>6</v>
      </c>
      <c r="I301" s="272"/>
      <c r="J301" s="273">
        <f>ROUND(I301*H301,2)</f>
        <v>0</v>
      </c>
      <c r="K301" s="269" t="s">
        <v>1</v>
      </c>
      <c r="L301" s="274"/>
      <c r="M301" s="275" t="s">
        <v>1</v>
      </c>
      <c r="N301" s="276" t="s">
        <v>40</v>
      </c>
      <c r="O301" s="78"/>
      <c r="P301" s="225">
        <f>O301*H301</f>
        <v>0</v>
      </c>
      <c r="Q301" s="225">
        <v>0</v>
      </c>
      <c r="R301" s="225">
        <f>Q301*H301</f>
        <v>0</v>
      </c>
      <c r="S301" s="225">
        <v>0</v>
      </c>
      <c r="T301" s="226">
        <f>S301*H301</f>
        <v>0</v>
      </c>
      <c r="AR301" s="16" t="s">
        <v>216</v>
      </c>
      <c r="AT301" s="16" t="s">
        <v>267</v>
      </c>
      <c r="AU301" s="16" t="s">
        <v>77</v>
      </c>
      <c r="AY301" s="16" t="s">
        <v>147</v>
      </c>
      <c r="BE301" s="227">
        <f>IF(N301="základní",J301,0)</f>
        <v>0</v>
      </c>
      <c r="BF301" s="227">
        <f>IF(N301="snížená",J301,0)</f>
        <v>0</v>
      </c>
      <c r="BG301" s="227">
        <f>IF(N301="zákl. přenesená",J301,0)</f>
        <v>0</v>
      </c>
      <c r="BH301" s="227">
        <f>IF(N301="sníž. přenesená",J301,0)</f>
        <v>0</v>
      </c>
      <c r="BI301" s="227">
        <f>IF(N301="nulová",J301,0)</f>
        <v>0</v>
      </c>
      <c r="BJ301" s="16" t="s">
        <v>75</v>
      </c>
      <c r="BK301" s="227">
        <f>ROUND(I301*H301,2)</f>
        <v>0</v>
      </c>
      <c r="BL301" s="16" t="s">
        <v>181</v>
      </c>
      <c r="BM301" s="16" t="s">
        <v>1966</v>
      </c>
    </row>
    <row r="302" s="1" customFormat="1">
      <c r="B302" s="37"/>
      <c r="C302" s="38"/>
      <c r="D302" s="228" t="s">
        <v>156</v>
      </c>
      <c r="E302" s="38"/>
      <c r="F302" s="229" t="s">
        <v>1965</v>
      </c>
      <c r="G302" s="38"/>
      <c r="H302" s="38"/>
      <c r="I302" s="143"/>
      <c r="J302" s="38"/>
      <c r="K302" s="38"/>
      <c r="L302" s="42"/>
      <c r="M302" s="230"/>
      <c r="N302" s="78"/>
      <c r="O302" s="78"/>
      <c r="P302" s="78"/>
      <c r="Q302" s="78"/>
      <c r="R302" s="78"/>
      <c r="S302" s="78"/>
      <c r="T302" s="79"/>
      <c r="AT302" s="16" t="s">
        <v>156</v>
      </c>
      <c r="AU302" s="16" t="s">
        <v>77</v>
      </c>
    </row>
    <row r="303" s="1" customFormat="1" ht="16.5" customHeight="1">
      <c r="B303" s="37"/>
      <c r="C303" s="216" t="s">
        <v>1822</v>
      </c>
      <c r="D303" s="216" t="s">
        <v>150</v>
      </c>
      <c r="E303" s="217" t="s">
        <v>1967</v>
      </c>
      <c r="F303" s="218" t="s">
        <v>1968</v>
      </c>
      <c r="G303" s="219" t="s">
        <v>199</v>
      </c>
      <c r="H303" s="220">
        <v>8</v>
      </c>
      <c r="I303" s="221"/>
      <c r="J303" s="222">
        <f>ROUND(I303*H303,2)</f>
        <v>0</v>
      </c>
      <c r="K303" s="218" t="s">
        <v>1</v>
      </c>
      <c r="L303" s="42"/>
      <c r="M303" s="223" t="s">
        <v>1</v>
      </c>
      <c r="N303" s="224" t="s">
        <v>40</v>
      </c>
      <c r="O303" s="78"/>
      <c r="P303" s="225">
        <f>O303*H303</f>
        <v>0</v>
      </c>
      <c r="Q303" s="225">
        <v>0</v>
      </c>
      <c r="R303" s="225">
        <f>Q303*H303</f>
        <v>0</v>
      </c>
      <c r="S303" s="225">
        <v>0</v>
      </c>
      <c r="T303" s="226">
        <f>S303*H303</f>
        <v>0</v>
      </c>
      <c r="AR303" s="16" t="s">
        <v>181</v>
      </c>
      <c r="AT303" s="16" t="s">
        <v>150</v>
      </c>
      <c r="AU303" s="16" t="s">
        <v>77</v>
      </c>
      <c r="AY303" s="16" t="s">
        <v>147</v>
      </c>
      <c r="BE303" s="227">
        <f>IF(N303="základní",J303,0)</f>
        <v>0</v>
      </c>
      <c r="BF303" s="227">
        <f>IF(N303="snížená",J303,0)</f>
        <v>0</v>
      </c>
      <c r="BG303" s="227">
        <f>IF(N303="zákl. přenesená",J303,0)</f>
        <v>0</v>
      </c>
      <c r="BH303" s="227">
        <f>IF(N303="sníž. přenesená",J303,0)</f>
        <v>0</v>
      </c>
      <c r="BI303" s="227">
        <f>IF(N303="nulová",J303,0)</f>
        <v>0</v>
      </c>
      <c r="BJ303" s="16" t="s">
        <v>75</v>
      </c>
      <c r="BK303" s="227">
        <f>ROUND(I303*H303,2)</f>
        <v>0</v>
      </c>
      <c r="BL303" s="16" t="s">
        <v>181</v>
      </c>
      <c r="BM303" s="16" t="s">
        <v>1969</v>
      </c>
    </row>
    <row r="304" s="1" customFormat="1">
      <c r="B304" s="37"/>
      <c r="C304" s="38"/>
      <c r="D304" s="228" t="s">
        <v>156</v>
      </c>
      <c r="E304" s="38"/>
      <c r="F304" s="229" t="s">
        <v>1968</v>
      </c>
      <c r="G304" s="38"/>
      <c r="H304" s="38"/>
      <c r="I304" s="143"/>
      <c r="J304" s="38"/>
      <c r="K304" s="38"/>
      <c r="L304" s="42"/>
      <c r="M304" s="230"/>
      <c r="N304" s="78"/>
      <c r="O304" s="78"/>
      <c r="P304" s="78"/>
      <c r="Q304" s="78"/>
      <c r="R304" s="78"/>
      <c r="S304" s="78"/>
      <c r="T304" s="79"/>
      <c r="AT304" s="16" t="s">
        <v>156</v>
      </c>
      <c r="AU304" s="16" t="s">
        <v>77</v>
      </c>
    </row>
    <row r="305" s="1" customFormat="1">
      <c r="B305" s="37"/>
      <c r="C305" s="38"/>
      <c r="D305" s="228" t="s">
        <v>157</v>
      </c>
      <c r="E305" s="38"/>
      <c r="F305" s="231" t="s">
        <v>1715</v>
      </c>
      <c r="G305" s="38"/>
      <c r="H305" s="38"/>
      <c r="I305" s="143"/>
      <c r="J305" s="38"/>
      <c r="K305" s="38"/>
      <c r="L305" s="42"/>
      <c r="M305" s="230"/>
      <c r="N305" s="78"/>
      <c r="O305" s="78"/>
      <c r="P305" s="78"/>
      <c r="Q305" s="78"/>
      <c r="R305" s="78"/>
      <c r="S305" s="78"/>
      <c r="T305" s="79"/>
      <c r="AT305" s="16" t="s">
        <v>157</v>
      </c>
      <c r="AU305" s="16" t="s">
        <v>77</v>
      </c>
    </row>
    <row r="306" s="1" customFormat="1" ht="16.5" customHeight="1">
      <c r="B306" s="37"/>
      <c r="C306" s="267" t="s">
        <v>1970</v>
      </c>
      <c r="D306" s="267" t="s">
        <v>267</v>
      </c>
      <c r="E306" s="268" t="s">
        <v>1971</v>
      </c>
      <c r="F306" s="269" t="s">
        <v>1972</v>
      </c>
      <c r="G306" s="270" t="s">
        <v>1772</v>
      </c>
      <c r="H306" s="271">
        <v>1</v>
      </c>
      <c r="I306" s="272"/>
      <c r="J306" s="273">
        <f>ROUND(I306*H306,2)</f>
        <v>0</v>
      </c>
      <c r="K306" s="269" t="s">
        <v>1</v>
      </c>
      <c r="L306" s="274"/>
      <c r="M306" s="275" t="s">
        <v>1</v>
      </c>
      <c r="N306" s="276" t="s">
        <v>40</v>
      </c>
      <c r="O306" s="78"/>
      <c r="P306" s="225">
        <f>O306*H306</f>
        <v>0</v>
      </c>
      <c r="Q306" s="225">
        <v>0</v>
      </c>
      <c r="R306" s="225">
        <f>Q306*H306</f>
        <v>0</v>
      </c>
      <c r="S306" s="225">
        <v>0</v>
      </c>
      <c r="T306" s="226">
        <f>S306*H306</f>
        <v>0</v>
      </c>
      <c r="AR306" s="16" t="s">
        <v>216</v>
      </c>
      <c r="AT306" s="16" t="s">
        <v>267</v>
      </c>
      <c r="AU306" s="16" t="s">
        <v>77</v>
      </c>
      <c r="AY306" s="16" t="s">
        <v>147</v>
      </c>
      <c r="BE306" s="227">
        <f>IF(N306="základní",J306,0)</f>
        <v>0</v>
      </c>
      <c r="BF306" s="227">
        <f>IF(N306="snížená",J306,0)</f>
        <v>0</v>
      </c>
      <c r="BG306" s="227">
        <f>IF(N306="zákl. přenesená",J306,0)</f>
        <v>0</v>
      </c>
      <c r="BH306" s="227">
        <f>IF(N306="sníž. přenesená",J306,0)</f>
        <v>0</v>
      </c>
      <c r="BI306" s="227">
        <f>IF(N306="nulová",J306,0)</f>
        <v>0</v>
      </c>
      <c r="BJ306" s="16" t="s">
        <v>75</v>
      </c>
      <c r="BK306" s="227">
        <f>ROUND(I306*H306,2)</f>
        <v>0</v>
      </c>
      <c r="BL306" s="16" t="s">
        <v>181</v>
      </c>
      <c r="BM306" s="16" t="s">
        <v>1973</v>
      </c>
    </row>
    <row r="307" s="1" customFormat="1">
      <c r="B307" s="37"/>
      <c r="C307" s="38"/>
      <c r="D307" s="228" t="s">
        <v>156</v>
      </c>
      <c r="E307" s="38"/>
      <c r="F307" s="229" t="s">
        <v>1972</v>
      </c>
      <c r="G307" s="38"/>
      <c r="H307" s="38"/>
      <c r="I307" s="143"/>
      <c r="J307" s="38"/>
      <c r="K307" s="38"/>
      <c r="L307" s="42"/>
      <c r="M307" s="230"/>
      <c r="N307" s="78"/>
      <c r="O307" s="78"/>
      <c r="P307" s="78"/>
      <c r="Q307" s="78"/>
      <c r="R307" s="78"/>
      <c r="S307" s="78"/>
      <c r="T307" s="79"/>
      <c r="AT307" s="16" t="s">
        <v>156</v>
      </c>
      <c r="AU307" s="16" t="s">
        <v>77</v>
      </c>
    </row>
    <row r="308" s="11" customFormat="1" ht="22.8" customHeight="1">
      <c r="B308" s="200"/>
      <c r="C308" s="201"/>
      <c r="D308" s="202" t="s">
        <v>68</v>
      </c>
      <c r="E308" s="214" t="s">
        <v>1974</v>
      </c>
      <c r="F308" s="214" t="s">
        <v>1975</v>
      </c>
      <c r="G308" s="201"/>
      <c r="H308" s="201"/>
      <c r="I308" s="204"/>
      <c r="J308" s="215">
        <f>BK308</f>
        <v>0</v>
      </c>
      <c r="K308" s="201"/>
      <c r="L308" s="206"/>
      <c r="M308" s="207"/>
      <c r="N308" s="208"/>
      <c r="O308" s="208"/>
      <c r="P308" s="209">
        <f>SUM(P309:P328)</f>
        <v>0</v>
      </c>
      <c r="Q308" s="208"/>
      <c r="R308" s="209">
        <f>SUM(R309:R328)</f>
        <v>0</v>
      </c>
      <c r="S308" s="208"/>
      <c r="T308" s="210">
        <f>SUM(T309:T328)</f>
        <v>0</v>
      </c>
      <c r="AR308" s="211" t="s">
        <v>75</v>
      </c>
      <c r="AT308" s="212" t="s">
        <v>68</v>
      </c>
      <c r="AU308" s="212" t="s">
        <v>75</v>
      </c>
      <c r="AY308" s="211" t="s">
        <v>147</v>
      </c>
      <c r="BK308" s="213">
        <f>SUM(BK309:BK328)</f>
        <v>0</v>
      </c>
    </row>
    <row r="309" s="1" customFormat="1" ht="16.5" customHeight="1">
      <c r="B309" s="37"/>
      <c r="C309" s="216" t="s">
        <v>1825</v>
      </c>
      <c r="D309" s="216" t="s">
        <v>150</v>
      </c>
      <c r="E309" s="217" t="s">
        <v>1976</v>
      </c>
      <c r="F309" s="218" t="s">
        <v>1977</v>
      </c>
      <c r="G309" s="219" t="s">
        <v>1563</v>
      </c>
      <c r="H309" s="220">
        <v>1</v>
      </c>
      <c r="I309" s="221"/>
      <c r="J309" s="222">
        <f>ROUND(I309*H309,2)</f>
        <v>0</v>
      </c>
      <c r="K309" s="218" t="s">
        <v>1</v>
      </c>
      <c r="L309" s="42"/>
      <c r="M309" s="223" t="s">
        <v>1</v>
      </c>
      <c r="N309" s="224" t="s">
        <v>40</v>
      </c>
      <c r="O309" s="78"/>
      <c r="P309" s="225">
        <f>O309*H309</f>
        <v>0</v>
      </c>
      <c r="Q309" s="225">
        <v>0</v>
      </c>
      <c r="R309" s="225">
        <f>Q309*H309</f>
        <v>0</v>
      </c>
      <c r="S309" s="225">
        <v>0</v>
      </c>
      <c r="T309" s="226">
        <f>S309*H309</f>
        <v>0</v>
      </c>
      <c r="AR309" s="16" t="s">
        <v>181</v>
      </c>
      <c r="AT309" s="16" t="s">
        <v>150</v>
      </c>
      <c r="AU309" s="16" t="s">
        <v>77</v>
      </c>
      <c r="AY309" s="16" t="s">
        <v>147</v>
      </c>
      <c r="BE309" s="227">
        <f>IF(N309="základní",J309,0)</f>
        <v>0</v>
      </c>
      <c r="BF309" s="227">
        <f>IF(N309="snížená",J309,0)</f>
        <v>0</v>
      </c>
      <c r="BG309" s="227">
        <f>IF(N309="zákl. přenesená",J309,0)</f>
        <v>0</v>
      </c>
      <c r="BH309" s="227">
        <f>IF(N309="sníž. přenesená",J309,0)</f>
        <v>0</v>
      </c>
      <c r="BI309" s="227">
        <f>IF(N309="nulová",J309,0)</f>
        <v>0</v>
      </c>
      <c r="BJ309" s="16" t="s">
        <v>75</v>
      </c>
      <c r="BK309" s="227">
        <f>ROUND(I309*H309,2)</f>
        <v>0</v>
      </c>
      <c r="BL309" s="16" t="s">
        <v>181</v>
      </c>
      <c r="BM309" s="16" t="s">
        <v>1978</v>
      </c>
    </row>
    <row r="310" s="1" customFormat="1">
      <c r="B310" s="37"/>
      <c r="C310" s="38"/>
      <c r="D310" s="228" t="s">
        <v>156</v>
      </c>
      <c r="E310" s="38"/>
      <c r="F310" s="229" t="s">
        <v>1977</v>
      </c>
      <c r="G310" s="38"/>
      <c r="H310" s="38"/>
      <c r="I310" s="143"/>
      <c r="J310" s="38"/>
      <c r="K310" s="38"/>
      <c r="L310" s="42"/>
      <c r="M310" s="230"/>
      <c r="N310" s="78"/>
      <c r="O310" s="78"/>
      <c r="P310" s="78"/>
      <c r="Q310" s="78"/>
      <c r="R310" s="78"/>
      <c r="S310" s="78"/>
      <c r="T310" s="79"/>
      <c r="AT310" s="16" t="s">
        <v>156</v>
      </c>
      <c r="AU310" s="16" t="s">
        <v>77</v>
      </c>
    </row>
    <row r="311" s="1" customFormat="1" ht="16.5" customHeight="1">
      <c r="B311" s="37"/>
      <c r="C311" s="216" t="s">
        <v>1979</v>
      </c>
      <c r="D311" s="216" t="s">
        <v>150</v>
      </c>
      <c r="E311" s="217" t="s">
        <v>1980</v>
      </c>
      <c r="F311" s="218" t="s">
        <v>1981</v>
      </c>
      <c r="G311" s="219" t="s">
        <v>1625</v>
      </c>
      <c r="H311" s="220">
        <v>1</v>
      </c>
      <c r="I311" s="221"/>
      <c r="J311" s="222">
        <f>ROUND(I311*H311,2)</f>
        <v>0</v>
      </c>
      <c r="K311" s="218" t="s">
        <v>1</v>
      </c>
      <c r="L311" s="42"/>
      <c r="M311" s="223" t="s">
        <v>1</v>
      </c>
      <c r="N311" s="224" t="s">
        <v>40</v>
      </c>
      <c r="O311" s="78"/>
      <c r="P311" s="225">
        <f>O311*H311</f>
        <v>0</v>
      </c>
      <c r="Q311" s="225">
        <v>0</v>
      </c>
      <c r="R311" s="225">
        <f>Q311*H311</f>
        <v>0</v>
      </c>
      <c r="S311" s="225">
        <v>0</v>
      </c>
      <c r="T311" s="226">
        <f>S311*H311</f>
        <v>0</v>
      </c>
      <c r="AR311" s="16" t="s">
        <v>181</v>
      </c>
      <c r="AT311" s="16" t="s">
        <v>150</v>
      </c>
      <c r="AU311" s="16" t="s">
        <v>77</v>
      </c>
      <c r="AY311" s="16" t="s">
        <v>147</v>
      </c>
      <c r="BE311" s="227">
        <f>IF(N311="základní",J311,0)</f>
        <v>0</v>
      </c>
      <c r="BF311" s="227">
        <f>IF(N311="snížená",J311,0)</f>
        <v>0</v>
      </c>
      <c r="BG311" s="227">
        <f>IF(N311="zákl. přenesená",J311,0)</f>
        <v>0</v>
      </c>
      <c r="BH311" s="227">
        <f>IF(N311="sníž. přenesená",J311,0)</f>
        <v>0</v>
      </c>
      <c r="BI311" s="227">
        <f>IF(N311="nulová",J311,0)</f>
        <v>0</v>
      </c>
      <c r="BJ311" s="16" t="s">
        <v>75</v>
      </c>
      <c r="BK311" s="227">
        <f>ROUND(I311*H311,2)</f>
        <v>0</v>
      </c>
      <c r="BL311" s="16" t="s">
        <v>181</v>
      </c>
      <c r="BM311" s="16" t="s">
        <v>1982</v>
      </c>
    </row>
    <row r="312" s="1" customFormat="1">
      <c r="B312" s="37"/>
      <c r="C312" s="38"/>
      <c r="D312" s="228" t="s">
        <v>156</v>
      </c>
      <c r="E312" s="38"/>
      <c r="F312" s="229" t="s">
        <v>1981</v>
      </c>
      <c r="G312" s="38"/>
      <c r="H312" s="38"/>
      <c r="I312" s="143"/>
      <c r="J312" s="38"/>
      <c r="K312" s="38"/>
      <c r="L312" s="42"/>
      <c r="M312" s="230"/>
      <c r="N312" s="78"/>
      <c r="O312" s="78"/>
      <c r="P312" s="78"/>
      <c r="Q312" s="78"/>
      <c r="R312" s="78"/>
      <c r="S312" s="78"/>
      <c r="T312" s="79"/>
      <c r="AT312" s="16" t="s">
        <v>156</v>
      </c>
      <c r="AU312" s="16" t="s">
        <v>77</v>
      </c>
    </row>
    <row r="313" s="1" customFormat="1" ht="22.5" customHeight="1">
      <c r="B313" s="37"/>
      <c r="C313" s="216" t="s">
        <v>1828</v>
      </c>
      <c r="D313" s="216" t="s">
        <v>150</v>
      </c>
      <c r="E313" s="217" t="s">
        <v>1983</v>
      </c>
      <c r="F313" s="218" t="s">
        <v>1984</v>
      </c>
      <c r="G313" s="219" t="s">
        <v>1772</v>
      </c>
      <c r="H313" s="220">
        <v>1</v>
      </c>
      <c r="I313" s="221"/>
      <c r="J313" s="222">
        <f>ROUND(I313*H313,2)</f>
        <v>0</v>
      </c>
      <c r="K313" s="218" t="s">
        <v>1</v>
      </c>
      <c r="L313" s="42"/>
      <c r="M313" s="223" t="s">
        <v>1</v>
      </c>
      <c r="N313" s="224" t="s">
        <v>40</v>
      </c>
      <c r="O313" s="78"/>
      <c r="P313" s="225">
        <f>O313*H313</f>
        <v>0</v>
      </c>
      <c r="Q313" s="225">
        <v>0</v>
      </c>
      <c r="R313" s="225">
        <f>Q313*H313</f>
        <v>0</v>
      </c>
      <c r="S313" s="225">
        <v>0</v>
      </c>
      <c r="T313" s="226">
        <f>S313*H313</f>
        <v>0</v>
      </c>
      <c r="AR313" s="16" t="s">
        <v>181</v>
      </c>
      <c r="AT313" s="16" t="s">
        <v>150</v>
      </c>
      <c r="AU313" s="16" t="s">
        <v>77</v>
      </c>
      <c r="AY313" s="16" t="s">
        <v>147</v>
      </c>
      <c r="BE313" s="227">
        <f>IF(N313="základní",J313,0)</f>
        <v>0</v>
      </c>
      <c r="BF313" s="227">
        <f>IF(N313="snížená",J313,0)</f>
        <v>0</v>
      </c>
      <c r="BG313" s="227">
        <f>IF(N313="zákl. přenesená",J313,0)</f>
        <v>0</v>
      </c>
      <c r="BH313" s="227">
        <f>IF(N313="sníž. přenesená",J313,0)</f>
        <v>0</v>
      </c>
      <c r="BI313" s="227">
        <f>IF(N313="nulová",J313,0)</f>
        <v>0</v>
      </c>
      <c r="BJ313" s="16" t="s">
        <v>75</v>
      </c>
      <c r="BK313" s="227">
        <f>ROUND(I313*H313,2)</f>
        <v>0</v>
      </c>
      <c r="BL313" s="16" t="s">
        <v>181</v>
      </c>
      <c r="BM313" s="16" t="s">
        <v>1985</v>
      </c>
    </row>
    <row r="314" s="1" customFormat="1">
      <c r="B314" s="37"/>
      <c r="C314" s="38"/>
      <c r="D314" s="228" t="s">
        <v>156</v>
      </c>
      <c r="E314" s="38"/>
      <c r="F314" s="229" t="s">
        <v>1984</v>
      </c>
      <c r="G314" s="38"/>
      <c r="H314" s="38"/>
      <c r="I314" s="143"/>
      <c r="J314" s="38"/>
      <c r="K314" s="38"/>
      <c r="L314" s="42"/>
      <c r="M314" s="230"/>
      <c r="N314" s="78"/>
      <c r="O314" s="78"/>
      <c r="P314" s="78"/>
      <c r="Q314" s="78"/>
      <c r="R314" s="78"/>
      <c r="S314" s="78"/>
      <c r="T314" s="79"/>
      <c r="AT314" s="16" t="s">
        <v>156</v>
      </c>
      <c r="AU314" s="16" t="s">
        <v>77</v>
      </c>
    </row>
    <row r="315" s="1" customFormat="1" ht="22.5" customHeight="1">
      <c r="B315" s="37"/>
      <c r="C315" s="216" t="s">
        <v>1986</v>
      </c>
      <c r="D315" s="216" t="s">
        <v>150</v>
      </c>
      <c r="E315" s="217" t="s">
        <v>1987</v>
      </c>
      <c r="F315" s="218" t="s">
        <v>1988</v>
      </c>
      <c r="G315" s="219" t="s">
        <v>199</v>
      </c>
      <c r="H315" s="220">
        <v>1</v>
      </c>
      <c r="I315" s="221"/>
      <c r="J315" s="222">
        <f>ROUND(I315*H315,2)</f>
        <v>0</v>
      </c>
      <c r="K315" s="218" t="s">
        <v>1</v>
      </c>
      <c r="L315" s="42"/>
      <c r="M315" s="223" t="s">
        <v>1</v>
      </c>
      <c r="N315" s="224" t="s">
        <v>40</v>
      </c>
      <c r="O315" s="78"/>
      <c r="P315" s="225">
        <f>O315*H315</f>
        <v>0</v>
      </c>
      <c r="Q315" s="225">
        <v>0</v>
      </c>
      <c r="R315" s="225">
        <f>Q315*H315</f>
        <v>0</v>
      </c>
      <c r="S315" s="225">
        <v>0</v>
      </c>
      <c r="T315" s="226">
        <f>S315*H315</f>
        <v>0</v>
      </c>
      <c r="AR315" s="16" t="s">
        <v>181</v>
      </c>
      <c r="AT315" s="16" t="s">
        <v>150</v>
      </c>
      <c r="AU315" s="16" t="s">
        <v>77</v>
      </c>
      <c r="AY315" s="16" t="s">
        <v>147</v>
      </c>
      <c r="BE315" s="227">
        <f>IF(N315="základní",J315,0)</f>
        <v>0</v>
      </c>
      <c r="BF315" s="227">
        <f>IF(N315="snížená",J315,0)</f>
        <v>0</v>
      </c>
      <c r="BG315" s="227">
        <f>IF(N315="zákl. přenesená",J315,0)</f>
        <v>0</v>
      </c>
      <c r="BH315" s="227">
        <f>IF(N315="sníž. přenesená",J315,0)</f>
        <v>0</v>
      </c>
      <c r="BI315" s="227">
        <f>IF(N315="nulová",J315,0)</f>
        <v>0</v>
      </c>
      <c r="BJ315" s="16" t="s">
        <v>75</v>
      </c>
      <c r="BK315" s="227">
        <f>ROUND(I315*H315,2)</f>
        <v>0</v>
      </c>
      <c r="BL315" s="16" t="s">
        <v>181</v>
      </c>
      <c r="BM315" s="16" t="s">
        <v>1989</v>
      </c>
    </row>
    <row r="316" s="1" customFormat="1">
      <c r="B316" s="37"/>
      <c r="C316" s="38"/>
      <c r="D316" s="228" t="s">
        <v>156</v>
      </c>
      <c r="E316" s="38"/>
      <c r="F316" s="229" t="s">
        <v>1990</v>
      </c>
      <c r="G316" s="38"/>
      <c r="H316" s="38"/>
      <c r="I316" s="143"/>
      <c r="J316" s="38"/>
      <c r="K316" s="38"/>
      <c r="L316" s="42"/>
      <c r="M316" s="230"/>
      <c r="N316" s="78"/>
      <c r="O316" s="78"/>
      <c r="P316" s="78"/>
      <c r="Q316" s="78"/>
      <c r="R316" s="78"/>
      <c r="S316" s="78"/>
      <c r="T316" s="79"/>
      <c r="AT316" s="16" t="s">
        <v>156</v>
      </c>
      <c r="AU316" s="16" t="s">
        <v>77</v>
      </c>
    </row>
    <row r="317" s="1" customFormat="1" ht="16.5" customHeight="1">
      <c r="B317" s="37"/>
      <c r="C317" s="216" t="s">
        <v>1831</v>
      </c>
      <c r="D317" s="216" t="s">
        <v>150</v>
      </c>
      <c r="E317" s="217" t="s">
        <v>1991</v>
      </c>
      <c r="F317" s="218" t="s">
        <v>1992</v>
      </c>
      <c r="G317" s="219" t="s">
        <v>199</v>
      </c>
      <c r="H317" s="220">
        <v>1</v>
      </c>
      <c r="I317" s="221"/>
      <c r="J317" s="222">
        <f>ROUND(I317*H317,2)</f>
        <v>0</v>
      </c>
      <c r="K317" s="218" t="s">
        <v>1</v>
      </c>
      <c r="L317" s="42"/>
      <c r="M317" s="223" t="s">
        <v>1</v>
      </c>
      <c r="N317" s="224" t="s">
        <v>40</v>
      </c>
      <c r="O317" s="78"/>
      <c r="P317" s="225">
        <f>O317*H317</f>
        <v>0</v>
      </c>
      <c r="Q317" s="225">
        <v>0</v>
      </c>
      <c r="R317" s="225">
        <f>Q317*H317</f>
        <v>0</v>
      </c>
      <c r="S317" s="225">
        <v>0</v>
      </c>
      <c r="T317" s="226">
        <f>S317*H317</f>
        <v>0</v>
      </c>
      <c r="AR317" s="16" t="s">
        <v>181</v>
      </c>
      <c r="AT317" s="16" t="s">
        <v>150</v>
      </c>
      <c r="AU317" s="16" t="s">
        <v>77</v>
      </c>
      <c r="AY317" s="16" t="s">
        <v>147</v>
      </c>
      <c r="BE317" s="227">
        <f>IF(N317="základní",J317,0)</f>
        <v>0</v>
      </c>
      <c r="BF317" s="227">
        <f>IF(N317="snížená",J317,0)</f>
        <v>0</v>
      </c>
      <c r="BG317" s="227">
        <f>IF(N317="zákl. přenesená",J317,0)</f>
        <v>0</v>
      </c>
      <c r="BH317" s="227">
        <f>IF(N317="sníž. přenesená",J317,0)</f>
        <v>0</v>
      </c>
      <c r="BI317" s="227">
        <f>IF(N317="nulová",J317,0)</f>
        <v>0</v>
      </c>
      <c r="BJ317" s="16" t="s">
        <v>75</v>
      </c>
      <c r="BK317" s="227">
        <f>ROUND(I317*H317,2)</f>
        <v>0</v>
      </c>
      <c r="BL317" s="16" t="s">
        <v>181</v>
      </c>
      <c r="BM317" s="16" t="s">
        <v>1993</v>
      </c>
    </row>
    <row r="318" s="1" customFormat="1">
      <c r="B318" s="37"/>
      <c r="C318" s="38"/>
      <c r="D318" s="228" t="s">
        <v>156</v>
      </c>
      <c r="E318" s="38"/>
      <c r="F318" s="229" t="s">
        <v>1992</v>
      </c>
      <c r="G318" s="38"/>
      <c r="H318" s="38"/>
      <c r="I318" s="143"/>
      <c r="J318" s="38"/>
      <c r="K318" s="38"/>
      <c r="L318" s="42"/>
      <c r="M318" s="230"/>
      <c r="N318" s="78"/>
      <c r="O318" s="78"/>
      <c r="P318" s="78"/>
      <c r="Q318" s="78"/>
      <c r="R318" s="78"/>
      <c r="S318" s="78"/>
      <c r="T318" s="79"/>
      <c r="AT318" s="16" t="s">
        <v>156</v>
      </c>
      <c r="AU318" s="16" t="s">
        <v>77</v>
      </c>
    </row>
    <row r="319" s="1" customFormat="1" ht="16.5" customHeight="1">
      <c r="B319" s="37"/>
      <c r="C319" s="216" t="s">
        <v>1994</v>
      </c>
      <c r="D319" s="216" t="s">
        <v>150</v>
      </c>
      <c r="E319" s="217" t="s">
        <v>1995</v>
      </c>
      <c r="F319" s="218" t="s">
        <v>1996</v>
      </c>
      <c r="G319" s="219" t="s">
        <v>199</v>
      </c>
      <c r="H319" s="220">
        <v>3</v>
      </c>
      <c r="I319" s="221"/>
      <c r="J319" s="222">
        <f>ROUND(I319*H319,2)</f>
        <v>0</v>
      </c>
      <c r="K319" s="218" t="s">
        <v>1</v>
      </c>
      <c r="L319" s="42"/>
      <c r="M319" s="223" t="s">
        <v>1</v>
      </c>
      <c r="N319" s="224" t="s">
        <v>40</v>
      </c>
      <c r="O319" s="78"/>
      <c r="P319" s="225">
        <f>O319*H319</f>
        <v>0</v>
      </c>
      <c r="Q319" s="225">
        <v>0</v>
      </c>
      <c r="R319" s="225">
        <f>Q319*H319</f>
        <v>0</v>
      </c>
      <c r="S319" s="225">
        <v>0</v>
      </c>
      <c r="T319" s="226">
        <f>S319*H319</f>
        <v>0</v>
      </c>
      <c r="AR319" s="16" t="s">
        <v>181</v>
      </c>
      <c r="AT319" s="16" t="s">
        <v>150</v>
      </c>
      <c r="AU319" s="16" t="s">
        <v>77</v>
      </c>
      <c r="AY319" s="16" t="s">
        <v>147</v>
      </c>
      <c r="BE319" s="227">
        <f>IF(N319="základní",J319,0)</f>
        <v>0</v>
      </c>
      <c r="BF319" s="227">
        <f>IF(N319="snížená",J319,0)</f>
        <v>0</v>
      </c>
      <c r="BG319" s="227">
        <f>IF(N319="zákl. přenesená",J319,0)</f>
        <v>0</v>
      </c>
      <c r="BH319" s="227">
        <f>IF(N319="sníž. přenesená",J319,0)</f>
        <v>0</v>
      </c>
      <c r="BI319" s="227">
        <f>IF(N319="nulová",J319,0)</f>
        <v>0</v>
      </c>
      <c r="BJ319" s="16" t="s">
        <v>75</v>
      </c>
      <c r="BK319" s="227">
        <f>ROUND(I319*H319,2)</f>
        <v>0</v>
      </c>
      <c r="BL319" s="16" t="s">
        <v>181</v>
      </c>
      <c r="BM319" s="16" t="s">
        <v>1997</v>
      </c>
    </row>
    <row r="320" s="1" customFormat="1">
      <c r="B320" s="37"/>
      <c r="C320" s="38"/>
      <c r="D320" s="228" t="s">
        <v>156</v>
      </c>
      <c r="E320" s="38"/>
      <c r="F320" s="229" t="s">
        <v>1996</v>
      </c>
      <c r="G320" s="38"/>
      <c r="H320" s="38"/>
      <c r="I320" s="143"/>
      <c r="J320" s="38"/>
      <c r="K320" s="38"/>
      <c r="L320" s="42"/>
      <c r="M320" s="230"/>
      <c r="N320" s="78"/>
      <c r="O320" s="78"/>
      <c r="P320" s="78"/>
      <c r="Q320" s="78"/>
      <c r="R320" s="78"/>
      <c r="S320" s="78"/>
      <c r="T320" s="79"/>
      <c r="AT320" s="16" t="s">
        <v>156</v>
      </c>
      <c r="AU320" s="16" t="s">
        <v>77</v>
      </c>
    </row>
    <row r="321" s="1" customFormat="1" ht="16.5" customHeight="1">
      <c r="B321" s="37"/>
      <c r="C321" s="216" t="s">
        <v>1834</v>
      </c>
      <c r="D321" s="216" t="s">
        <v>150</v>
      </c>
      <c r="E321" s="217" t="s">
        <v>1998</v>
      </c>
      <c r="F321" s="218" t="s">
        <v>1999</v>
      </c>
      <c r="G321" s="219" t="s">
        <v>1563</v>
      </c>
      <c r="H321" s="220">
        <v>1</v>
      </c>
      <c r="I321" s="221"/>
      <c r="J321" s="222">
        <f>ROUND(I321*H321,2)</f>
        <v>0</v>
      </c>
      <c r="K321" s="218" t="s">
        <v>1</v>
      </c>
      <c r="L321" s="42"/>
      <c r="M321" s="223" t="s">
        <v>1</v>
      </c>
      <c r="N321" s="224" t="s">
        <v>40</v>
      </c>
      <c r="O321" s="78"/>
      <c r="P321" s="225">
        <f>O321*H321</f>
        <v>0</v>
      </c>
      <c r="Q321" s="225">
        <v>0</v>
      </c>
      <c r="R321" s="225">
        <f>Q321*H321</f>
        <v>0</v>
      </c>
      <c r="S321" s="225">
        <v>0</v>
      </c>
      <c r="T321" s="226">
        <f>S321*H321</f>
        <v>0</v>
      </c>
      <c r="AR321" s="16" t="s">
        <v>181</v>
      </c>
      <c r="AT321" s="16" t="s">
        <v>150</v>
      </c>
      <c r="AU321" s="16" t="s">
        <v>77</v>
      </c>
      <c r="AY321" s="16" t="s">
        <v>147</v>
      </c>
      <c r="BE321" s="227">
        <f>IF(N321="základní",J321,0)</f>
        <v>0</v>
      </c>
      <c r="BF321" s="227">
        <f>IF(N321="snížená",J321,0)</f>
        <v>0</v>
      </c>
      <c r="BG321" s="227">
        <f>IF(N321="zákl. přenesená",J321,0)</f>
        <v>0</v>
      </c>
      <c r="BH321" s="227">
        <f>IF(N321="sníž. přenesená",J321,0)</f>
        <v>0</v>
      </c>
      <c r="BI321" s="227">
        <f>IF(N321="nulová",J321,0)</f>
        <v>0</v>
      </c>
      <c r="BJ321" s="16" t="s">
        <v>75</v>
      </c>
      <c r="BK321" s="227">
        <f>ROUND(I321*H321,2)</f>
        <v>0</v>
      </c>
      <c r="BL321" s="16" t="s">
        <v>181</v>
      </c>
      <c r="BM321" s="16" t="s">
        <v>2000</v>
      </c>
    </row>
    <row r="322" s="1" customFormat="1">
      <c r="B322" s="37"/>
      <c r="C322" s="38"/>
      <c r="D322" s="228" t="s">
        <v>156</v>
      </c>
      <c r="E322" s="38"/>
      <c r="F322" s="229" t="s">
        <v>1999</v>
      </c>
      <c r="G322" s="38"/>
      <c r="H322" s="38"/>
      <c r="I322" s="143"/>
      <c r="J322" s="38"/>
      <c r="K322" s="38"/>
      <c r="L322" s="42"/>
      <c r="M322" s="230"/>
      <c r="N322" s="78"/>
      <c r="O322" s="78"/>
      <c r="P322" s="78"/>
      <c r="Q322" s="78"/>
      <c r="R322" s="78"/>
      <c r="S322" s="78"/>
      <c r="T322" s="79"/>
      <c r="AT322" s="16" t="s">
        <v>156</v>
      </c>
      <c r="AU322" s="16" t="s">
        <v>77</v>
      </c>
    </row>
    <row r="323" s="1" customFormat="1" ht="16.5" customHeight="1">
      <c r="B323" s="37"/>
      <c r="C323" s="216" t="s">
        <v>2001</v>
      </c>
      <c r="D323" s="216" t="s">
        <v>150</v>
      </c>
      <c r="E323" s="217" t="s">
        <v>2002</v>
      </c>
      <c r="F323" s="218" t="s">
        <v>2003</v>
      </c>
      <c r="G323" s="219" t="s">
        <v>1563</v>
      </c>
      <c r="H323" s="220">
        <v>1</v>
      </c>
      <c r="I323" s="221"/>
      <c r="J323" s="222">
        <f>ROUND(I323*H323,2)</f>
        <v>0</v>
      </c>
      <c r="K323" s="218" t="s">
        <v>1</v>
      </c>
      <c r="L323" s="42"/>
      <c r="M323" s="223" t="s">
        <v>1</v>
      </c>
      <c r="N323" s="224" t="s">
        <v>40</v>
      </c>
      <c r="O323" s="78"/>
      <c r="P323" s="225">
        <f>O323*H323</f>
        <v>0</v>
      </c>
      <c r="Q323" s="225">
        <v>0</v>
      </c>
      <c r="R323" s="225">
        <f>Q323*H323</f>
        <v>0</v>
      </c>
      <c r="S323" s="225">
        <v>0</v>
      </c>
      <c r="T323" s="226">
        <f>S323*H323</f>
        <v>0</v>
      </c>
      <c r="AR323" s="16" t="s">
        <v>181</v>
      </c>
      <c r="AT323" s="16" t="s">
        <v>150</v>
      </c>
      <c r="AU323" s="16" t="s">
        <v>77</v>
      </c>
      <c r="AY323" s="16" t="s">
        <v>147</v>
      </c>
      <c r="BE323" s="227">
        <f>IF(N323="základní",J323,0)</f>
        <v>0</v>
      </c>
      <c r="BF323" s="227">
        <f>IF(N323="snížená",J323,0)</f>
        <v>0</v>
      </c>
      <c r="BG323" s="227">
        <f>IF(N323="zákl. přenesená",J323,0)</f>
        <v>0</v>
      </c>
      <c r="BH323" s="227">
        <f>IF(N323="sníž. přenesená",J323,0)</f>
        <v>0</v>
      </c>
      <c r="BI323" s="227">
        <f>IF(N323="nulová",J323,0)</f>
        <v>0</v>
      </c>
      <c r="BJ323" s="16" t="s">
        <v>75</v>
      </c>
      <c r="BK323" s="227">
        <f>ROUND(I323*H323,2)</f>
        <v>0</v>
      </c>
      <c r="BL323" s="16" t="s">
        <v>181</v>
      </c>
      <c r="BM323" s="16" t="s">
        <v>2004</v>
      </c>
    </row>
    <row r="324" s="1" customFormat="1">
      <c r="B324" s="37"/>
      <c r="C324" s="38"/>
      <c r="D324" s="228" t="s">
        <v>156</v>
      </c>
      <c r="E324" s="38"/>
      <c r="F324" s="229" t="s">
        <v>2003</v>
      </c>
      <c r="G324" s="38"/>
      <c r="H324" s="38"/>
      <c r="I324" s="143"/>
      <c r="J324" s="38"/>
      <c r="K324" s="38"/>
      <c r="L324" s="42"/>
      <c r="M324" s="230"/>
      <c r="N324" s="78"/>
      <c r="O324" s="78"/>
      <c r="P324" s="78"/>
      <c r="Q324" s="78"/>
      <c r="R324" s="78"/>
      <c r="S324" s="78"/>
      <c r="T324" s="79"/>
      <c r="AT324" s="16" t="s">
        <v>156</v>
      </c>
      <c r="AU324" s="16" t="s">
        <v>77</v>
      </c>
    </row>
    <row r="325" s="1" customFormat="1" ht="16.5" customHeight="1">
      <c r="B325" s="37"/>
      <c r="C325" s="216" t="s">
        <v>1837</v>
      </c>
      <c r="D325" s="216" t="s">
        <v>150</v>
      </c>
      <c r="E325" s="217" t="s">
        <v>2005</v>
      </c>
      <c r="F325" s="218" t="s">
        <v>2006</v>
      </c>
      <c r="G325" s="219" t="s">
        <v>1563</v>
      </c>
      <c r="H325" s="220">
        <v>1</v>
      </c>
      <c r="I325" s="221"/>
      <c r="J325" s="222">
        <f>ROUND(I325*H325,2)</f>
        <v>0</v>
      </c>
      <c r="K325" s="218" t="s">
        <v>1</v>
      </c>
      <c r="L325" s="42"/>
      <c r="M325" s="223" t="s">
        <v>1</v>
      </c>
      <c r="N325" s="224" t="s">
        <v>40</v>
      </c>
      <c r="O325" s="78"/>
      <c r="P325" s="225">
        <f>O325*H325</f>
        <v>0</v>
      </c>
      <c r="Q325" s="225">
        <v>0</v>
      </c>
      <c r="R325" s="225">
        <f>Q325*H325</f>
        <v>0</v>
      </c>
      <c r="S325" s="225">
        <v>0</v>
      </c>
      <c r="T325" s="226">
        <f>S325*H325</f>
        <v>0</v>
      </c>
      <c r="AR325" s="16" t="s">
        <v>181</v>
      </c>
      <c r="AT325" s="16" t="s">
        <v>150</v>
      </c>
      <c r="AU325" s="16" t="s">
        <v>77</v>
      </c>
      <c r="AY325" s="16" t="s">
        <v>147</v>
      </c>
      <c r="BE325" s="227">
        <f>IF(N325="základní",J325,0)</f>
        <v>0</v>
      </c>
      <c r="BF325" s="227">
        <f>IF(N325="snížená",J325,0)</f>
        <v>0</v>
      </c>
      <c r="BG325" s="227">
        <f>IF(N325="zákl. přenesená",J325,0)</f>
        <v>0</v>
      </c>
      <c r="BH325" s="227">
        <f>IF(N325="sníž. přenesená",J325,0)</f>
        <v>0</v>
      </c>
      <c r="BI325" s="227">
        <f>IF(N325="nulová",J325,0)</f>
        <v>0</v>
      </c>
      <c r="BJ325" s="16" t="s">
        <v>75</v>
      </c>
      <c r="BK325" s="227">
        <f>ROUND(I325*H325,2)</f>
        <v>0</v>
      </c>
      <c r="BL325" s="16" t="s">
        <v>181</v>
      </c>
      <c r="BM325" s="16" t="s">
        <v>2007</v>
      </c>
    </row>
    <row r="326" s="1" customFormat="1">
      <c r="B326" s="37"/>
      <c r="C326" s="38"/>
      <c r="D326" s="228" t="s">
        <v>156</v>
      </c>
      <c r="E326" s="38"/>
      <c r="F326" s="229" t="s">
        <v>2006</v>
      </c>
      <c r="G326" s="38"/>
      <c r="H326" s="38"/>
      <c r="I326" s="143"/>
      <c r="J326" s="38"/>
      <c r="K326" s="38"/>
      <c r="L326" s="42"/>
      <c r="M326" s="230"/>
      <c r="N326" s="78"/>
      <c r="O326" s="78"/>
      <c r="P326" s="78"/>
      <c r="Q326" s="78"/>
      <c r="R326" s="78"/>
      <c r="S326" s="78"/>
      <c r="T326" s="79"/>
      <c r="AT326" s="16" t="s">
        <v>156</v>
      </c>
      <c r="AU326" s="16" t="s">
        <v>77</v>
      </c>
    </row>
    <row r="327" s="1" customFormat="1" ht="16.5" customHeight="1">
      <c r="B327" s="37"/>
      <c r="C327" s="216" t="s">
        <v>2008</v>
      </c>
      <c r="D327" s="216" t="s">
        <v>150</v>
      </c>
      <c r="E327" s="217" t="s">
        <v>2009</v>
      </c>
      <c r="F327" s="218" t="s">
        <v>2010</v>
      </c>
      <c r="G327" s="219" t="s">
        <v>1563</v>
      </c>
      <c r="H327" s="220">
        <v>1</v>
      </c>
      <c r="I327" s="221"/>
      <c r="J327" s="222">
        <f>ROUND(I327*H327,2)</f>
        <v>0</v>
      </c>
      <c r="K327" s="218" t="s">
        <v>1</v>
      </c>
      <c r="L327" s="42"/>
      <c r="M327" s="223" t="s">
        <v>1</v>
      </c>
      <c r="N327" s="224" t="s">
        <v>40</v>
      </c>
      <c r="O327" s="78"/>
      <c r="P327" s="225">
        <f>O327*H327</f>
        <v>0</v>
      </c>
      <c r="Q327" s="225">
        <v>0</v>
      </c>
      <c r="R327" s="225">
        <f>Q327*H327</f>
        <v>0</v>
      </c>
      <c r="S327" s="225">
        <v>0</v>
      </c>
      <c r="T327" s="226">
        <f>S327*H327</f>
        <v>0</v>
      </c>
      <c r="AR327" s="16" t="s">
        <v>181</v>
      </c>
      <c r="AT327" s="16" t="s">
        <v>150</v>
      </c>
      <c r="AU327" s="16" t="s">
        <v>77</v>
      </c>
      <c r="AY327" s="16" t="s">
        <v>147</v>
      </c>
      <c r="BE327" s="227">
        <f>IF(N327="základní",J327,0)</f>
        <v>0</v>
      </c>
      <c r="BF327" s="227">
        <f>IF(N327="snížená",J327,0)</f>
        <v>0</v>
      </c>
      <c r="BG327" s="227">
        <f>IF(N327="zákl. přenesená",J327,0)</f>
        <v>0</v>
      </c>
      <c r="BH327" s="227">
        <f>IF(N327="sníž. přenesená",J327,0)</f>
        <v>0</v>
      </c>
      <c r="BI327" s="227">
        <f>IF(N327="nulová",J327,0)</f>
        <v>0</v>
      </c>
      <c r="BJ327" s="16" t="s">
        <v>75</v>
      </c>
      <c r="BK327" s="227">
        <f>ROUND(I327*H327,2)</f>
        <v>0</v>
      </c>
      <c r="BL327" s="16" t="s">
        <v>181</v>
      </c>
      <c r="BM327" s="16" t="s">
        <v>2011</v>
      </c>
    </row>
    <row r="328" s="1" customFormat="1">
      <c r="B328" s="37"/>
      <c r="C328" s="38"/>
      <c r="D328" s="228" t="s">
        <v>156</v>
      </c>
      <c r="E328" s="38"/>
      <c r="F328" s="229" t="s">
        <v>2010</v>
      </c>
      <c r="G328" s="38"/>
      <c r="H328" s="38"/>
      <c r="I328" s="143"/>
      <c r="J328" s="38"/>
      <c r="K328" s="38"/>
      <c r="L328" s="42"/>
      <c r="M328" s="277"/>
      <c r="N328" s="278"/>
      <c r="O328" s="278"/>
      <c r="P328" s="278"/>
      <c r="Q328" s="278"/>
      <c r="R328" s="278"/>
      <c r="S328" s="278"/>
      <c r="T328" s="279"/>
      <c r="AT328" s="16" t="s">
        <v>156</v>
      </c>
      <c r="AU328" s="16" t="s">
        <v>77</v>
      </c>
    </row>
    <row r="329" s="1" customFormat="1" ht="6.96" customHeight="1">
      <c r="B329" s="56"/>
      <c r="C329" s="57"/>
      <c r="D329" s="57"/>
      <c r="E329" s="57"/>
      <c r="F329" s="57"/>
      <c r="G329" s="57"/>
      <c r="H329" s="57"/>
      <c r="I329" s="167"/>
      <c r="J329" s="57"/>
      <c r="K329" s="57"/>
      <c r="L329" s="42"/>
    </row>
  </sheetData>
  <sheetProtection sheet="1" autoFilter="0" formatColumns="0" formatRows="0" objects="1" scenarios="1" spinCount="100000" saltValue="7bfcYmvFaeNQ/BbQvMpudLsZTfCbbjGUszGQBxPDcCRXpCmgrZzv7Oi0C6oihpYfn379a/dpli7cCYys67wJtw==" hashValue="ZsNiDegNg3jSjFHtmcLpuZjYz4INnZ9N4tclQPKXHoEavzme49nz5RgqUo5NxWZSMu8nAhdVd4nbkbpcteut2g==" algorithmName="SHA-512" password="CE88"/>
  <autoFilter ref="C94:K32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119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19"/>
      <c r="AT3" s="16" t="s">
        <v>77</v>
      </c>
    </row>
    <row r="4" ht="24.96" customHeight="1">
      <c r="B4" s="19"/>
      <c r="D4" s="140" t="s">
        <v>120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1" t="s">
        <v>16</v>
      </c>
      <c r="L6" s="19"/>
    </row>
    <row r="7" ht="16.5" customHeight="1">
      <c r="B7" s="19"/>
      <c r="E7" s="142" t="str">
        <f>'Rekapitulace stavby'!K6</f>
        <v>ČOV Lipník nad Bečvou - povodňová čerpací stanice</v>
      </c>
      <c r="F7" s="141"/>
      <c r="G7" s="141"/>
      <c r="H7" s="141"/>
      <c r="L7" s="19"/>
    </row>
    <row r="8" ht="12" customHeight="1">
      <c r="B8" s="19"/>
      <c r="D8" s="141" t="s">
        <v>121</v>
      </c>
      <c r="L8" s="19"/>
    </row>
    <row r="9" s="1" customFormat="1" ht="16.5" customHeight="1">
      <c r="B9" s="42"/>
      <c r="E9" s="142" t="s">
        <v>122</v>
      </c>
      <c r="F9" s="1"/>
      <c r="G9" s="1"/>
      <c r="H9" s="1"/>
      <c r="I9" s="143"/>
      <c r="L9" s="42"/>
    </row>
    <row r="10" s="1" customFormat="1" ht="12" customHeight="1">
      <c r="B10" s="42"/>
      <c r="D10" s="141" t="s">
        <v>123</v>
      </c>
      <c r="I10" s="143"/>
      <c r="L10" s="42"/>
    </row>
    <row r="11" s="1" customFormat="1" ht="36.96" customHeight="1">
      <c r="B11" s="42"/>
      <c r="E11" s="144" t="s">
        <v>2012</v>
      </c>
      <c r="F11" s="1"/>
      <c r="G11" s="1"/>
      <c r="H11" s="1"/>
      <c r="I11" s="143"/>
      <c r="L11" s="42"/>
    </row>
    <row r="12" s="1" customFormat="1">
      <c r="B12" s="42"/>
      <c r="I12" s="143"/>
      <c r="L12" s="42"/>
    </row>
    <row r="13" s="1" customFormat="1" ht="12" customHeight="1">
      <c r="B13" s="42"/>
      <c r="D13" s="141" t="s">
        <v>18</v>
      </c>
      <c r="F13" s="16" t="s">
        <v>1</v>
      </c>
      <c r="I13" s="145" t="s">
        <v>19</v>
      </c>
      <c r="J13" s="16" t="s">
        <v>1</v>
      </c>
      <c r="L13" s="42"/>
    </row>
    <row r="14" s="1" customFormat="1" ht="12" customHeight="1">
      <c r="B14" s="42"/>
      <c r="D14" s="141" t="s">
        <v>20</v>
      </c>
      <c r="F14" s="16" t="s">
        <v>21</v>
      </c>
      <c r="I14" s="145" t="s">
        <v>22</v>
      </c>
      <c r="J14" s="146" t="str">
        <f>'Rekapitulace stavby'!AN8</f>
        <v>29. 5. 2019</v>
      </c>
      <c r="L14" s="42"/>
    </row>
    <row r="15" s="1" customFormat="1" ht="10.8" customHeight="1">
      <c r="B15" s="42"/>
      <c r="I15" s="143"/>
      <c r="L15" s="42"/>
    </row>
    <row r="16" s="1" customFormat="1" ht="12" customHeight="1">
      <c r="B16" s="42"/>
      <c r="D16" s="141" t="s">
        <v>24</v>
      </c>
      <c r="I16" s="145" t="s">
        <v>25</v>
      </c>
      <c r="J16" s="16" t="s">
        <v>1</v>
      </c>
      <c r="L16" s="42"/>
    </row>
    <row r="17" s="1" customFormat="1" ht="18" customHeight="1">
      <c r="B17" s="42"/>
      <c r="E17" s="16" t="s">
        <v>26</v>
      </c>
      <c r="I17" s="145" t="s">
        <v>27</v>
      </c>
      <c r="J17" s="16" t="s">
        <v>1</v>
      </c>
      <c r="L17" s="42"/>
    </row>
    <row r="18" s="1" customFormat="1" ht="6.96" customHeight="1">
      <c r="B18" s="42"/>
      <c r="I18" s="143"/>
      <c r="L18" s="42"/>
    </row>
    <row r="19" s="1" customFormat="1" ht="12" customHeight="1">
      <c r="B19" s="42"/>
      <c r="D19" s="141" t="s">
        <v>28</v>
      </c>
      <c r="I19" s="145" t="s">
        <v>25</v>
      </c>
      <c r="J19" s="32" t="str">
        <f>'Rekapitulace stavby'!AN13</f>
        <v>Vyplň údaj</v>
      </c>
      <c r="L19" s="42"/>
    </row>
    <row r="20" s="1" customFormat="1" ht="18" customHeight="1">
      <c r="B20" s="42"/>
      <c r="E20" s="32" t="str">
        <f>'Rekapitulace stavby'!E14</f>
        <v>Vyplň údaj</v>
      </c>
      <c r="F20" s="16"/>
      <c r="G20" s="16"/>
      <c r="H20" s="16"/>
      <c r="I20" s="145" t="s">
        <v>27</v>
      </c>
      <c r="J20" s="32" t="str">
        <f>'Rekapitulace stavby'!AN14</f>
        <v>Vyplň údaj</v>
      </c>
      <c r="L20" s="42"/>
    </row>
    <row r="21" s="1" customFormat="1" ht="6.96" customHeight="1">
      <c r="B21" s="42"/>
      <c r="I21" s="143"/>
      <c r="L21" s="42"/>
    </row>
    <row r="22" s="1" customFormat="1" ht="12" customHeight="1">
      <c r="B22" s="42"/>
      <c r="D22" s="141" t="s">
        <v>30</v>
      </c>
      <c r="I22" s="145" t="s">
        <v>25</v>
      </c>
      <c r="J22" s="16" t="s">
        <v>1</v>
      </c>
      <c r="L22" s="42"/>
    </row>
    <row r="23" s="1" customFormat="1" ht="18" customHeight="1">
      <c r="B23" s="42"/>
      <c r="E23" s="16" t="s">
        <v>31</v>
      </c>
      <c r="I23" s="145" t="s">
        <v>27</v>
      </c>
      <c r="J23" s="16" t="s">
        <v>1</v>
      </c>
      <c r="L23" s="42"/>
    </row>
    <row r="24" s="1" customFormat="1" ht="6.96" customHeight="1">
      <c r="B24" s="42"/>
      <c r="I24" s="143"/>
      <c r="L24" s="42"/>
    </row>
    <row r="25" s="1" customFormat="1" ht="12" customHeight="1">
      <c r="B25" s="42"/>
      <c r="D25" s="141" t="s">
        <v>33</v>
      </c>
      <c r="I25" s="145" t="s">
        <v>25</v>
      </c>
      <c r="J25" s="16" t="str">
        <f>IF('Rekapitulace stavby'!AN19="","",'Rekapitulace stavby'!AN19)</f>
        <v/>
      </c>
      <c r="L25" s="42"/>
    </row>
    <row r="26" s="1" customFormat="1" ht="18" customHeight="1">
      <c r="B26" s="42"/>
      <c r="E26" s="16" t="str">
        <f>IF('Rekapitulace stavby'!E20="","",'Rekapitulace stavby'!E20)</f>
        <v xml:space="preserve"> </v>
      </c>
      <c r="I26" s="145" t="s">
        <v>27</v>
      </c>
      <c r="J26" s="16" t="str">
        <f>IF('Rekapitulace stavby'!AN20="","",'Rekapitulace stavby'!AN20)</f>
        <v/>
      </c>
      <c r="L26" s="42"/>
    </row>
    <row r="27" s="1" customFormat="1" ht="6.96" customHeight="1">
      <c r="B27" s="42"/>
      <c r="I27" s="143"/>
      <c r="L27" s="42"/>
    </row>
    <row r="28" s="1" customFormat="1" ht="12" customHeight="1">
      <c r="B28" s="42"/>
      <c r="D28" s="141" t="s">
        <v>34</v>
      </c>
      <c r="I28" s="143"/>
      <c r="L28" s="42"/>
    </row>
    <row r="29" s="7" customFormat="1" ht="16.5" customHeight="1">
      <c r="B29" s="147"/>
      <c r="E29" s="148" t="s">
        <v>1</v>
      </c>
      <c r="F29" s="148"/>
      <c r="G29" s="148"/>
      <c r="H29" s="148"/>
      <c r="I29" s="149"/>
      <c r="L29" s="147"/>
    </row>
    <row r="30" s="1" customFormat="1" ht="6.96" customHeight="1">
      <c r="B30" s="42"/>
      <c r="I30" s="143"/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50"/>
      <c r="J31" s="70"/>
      <c r="K31" s="70"/>
      <c r="L31" s="42"/>
    </row>
    <row r="32" s="1" customFormat="1" ht="25.44" customHeight="1">
      <c r="B32" s="42"/>
      <c r="D32" s="151" t="s">
        <v>35</v>
      </c>
      <c r="I32" s="143"/>
      <c r="J32" s="152">
        <f>ROUND(J99, 2)</f>
        <v>0</v>
      </c>
      <c r="L32" s="42"/>
    </row>
    <row r="33" s="1" customFormat="1" ht="6.96" customHeight="1">
      <c r="B33" s="42"/>
      <c r="D33" s="70"/>
      <c r="E33" s="70"/>
      <c r="F33" s="70"/>
      <c r="G33" s="70"/>
      <c r="H33" s="70"/>
      <c r="I33" s="150"/>
      <c r="J33" s="70"/>
      <c r="K33" s="70"/>
      <c r="L33" s="42"/>
    </row>
    <row r="34" s="1" customFormat="1" ht="14.4" customHeight="1">
      <c r="B34" s="42"/>
      <c r="F34" s="153" t="s">
        <v>37</v>
      </c>
      <c r="I34" s="154" t="s">
        <v>36</v>
      </c>
      <c r="J34" s="153" t="s">
        <v>38</v>
      </c>
      <c r="L34" s="42"/>
    </row>
    <row r="35" s="1" customFormat="1" ht="14.4" customHeight="1">
      <c r="B35" s="42"/>
      <c r="D35" s="141" t="s">
        <v>39</v>
      </c>
      <c r="E35" s="141" t="s">
        <v>40</v>
      </c>
      <c r="F35" s="155">
        <f>ROUND((SUM(BE99:BE151)),  2)</f>
        <v>0</v>
      </c>
      <c r="I35" s="156">
        <v>0.20999999999999999</v>
      </c>
      <c r="J35" s="155">
        <f>ROUND(((SUM(BE99:BE151))*I35),  2)</f>
        <v>0</v>
      </c>
      <c r="L35" s="42"/>
    </row>
    <row r="36" s="1" customFormat="1" ht="14.4" customHeight="1">
      <c r="B36" s="42"/>
      <c r="E36" s="141" t="s">
        <v>41</v>
      </c>
      <c r="F36" s="155">
        <f>ROUND((SUM(BF99:BF151)),  2)</f>
        <v>0</v>
      </c>
      <c r="I36" s="156">
        <v>0.14999999999999999</v>
      </c>
      <c r="J36" s="155">
        <f>ROUND(((SUM(BF99:BF151))*I36),  2)</f>
        <v>0</v>
      </c>
      <c r="L36" s="42"/>
    </row>
    <row r="37" hidden="1" s="1" customFormat="1" ht="14.4" customHeight="1">
      <c r="B37" s="42"/>
      <c r="E37" s="141" t="s">
        <v>42</v>
      </c>
      <c r="F37" s="155">
        <f>ROUND((SUM(BG99:BG151)),  2)</f>
        <v>0</v>
      </c>
      <c r="I37" s="156">
        <v>0.20999999999999999</v>
      </c>
      <c r="J37" s="155">
        <f>0</f>
        <v>0</v>
      </c>
      <c r="L37" s="42"/>
    </row>
    <row r="38" hidden="1" s="1" customFormat="1" ht="14.4" customHeight="1">
      <c r="B38" s="42"/>
      <c r="E38" s="141" t="s">
        <v>43</v>
      </c>
      <c r="F38" s="155">
        <f>ROUND((SUM(BH99:BH151)),  2)</f>
        <v>0</v>
      </c>
      <c r="I38" s="156">
        <v>0.14999999999999999</v>
      </c>
      <c r="J38" s="155">
        <f>0</f>
        <v>0</v>
      </c>
      <c r="L38" s="42"/>
    </row>
    <row r="39" hidden="1" s="1" customFormat="1" ht="14.4" customHeight="1">
      <c r="B39" s="42"/>
      <c r="E39" s="141" t="s">
        <v>44</v>
      </c>
      <c r="F39" s="155">
        <f>ROUND((SUM(BI99:BI151)),  2)</f>
        <v>0</v>
      </c>
      <c r="I39" s="156">
        <v>0</v>
      </c>
      <c r="J39" s="155">
        <f>0</f>
        <v>0</v>
      </c>
      <c r="L39" s="42"/>
    </row>
    <row r="40" s="1" customFormat="1" ht="6.96" customHeight="1">
      <c r="B40" s="42"/>
      <c r="I40" s="143"/>
      <c r="L40" s="42"/>
    </row>
    <row r="41" s="1" customFormat="1" ht="25.44" customHeight="1">
      <c r="B41" s="42"/>
      <c r="C41" s="157"/>
      <c r="D41" s="158" t="s">
        <v>45</v>
      </c>
      <c r="E41" s="159"/>
      <c r="F41" s="159"/>
      <c r="G41" s="160" t="s">
        <v>46</v>
      </c>
      <c r="H41" s="161" t="s">
        <v>47</v>
      </c>
      <c r="I41" s="162"/>
      <c r="J41" s="163">
        <f>SUM(J32:J39)</f>
        <v>0</v>
      </c>
      <c r="K41" s="164"/>
      <c r="L41" s="42"/>
    </row>
    <row r="42" s="1" customFormat="1" ht="14.4" customHeight="1">
      <c r="B42" s="165"/>
      <c r="C42" s="166"/>
      <c r="D42" s="166"/>
      <c r="E42" s="166"/>
      <c r="F42" s="166"/>
      <c r="G42" s="166"/>
      <c r="H42" s="166"/>
      <c r="I42" s="167"/>
      <c r="J42" s="166"/>
      <c r="K42" s="166"/>
      <c r="L42" s="42"/>
    </row>
    <row r="46" s="1" customFormat="1" ht="6.96" customHeight="1">
      <c r="B46" s="168"/>
      <c r="C46" s="169"/>
      <c r="D46" s="169"/>
      <c r="E46" s="169"/>
      <c r="F46" s="169"/>
      <c r="G46" s="169"/>
      <c r="H46" s="169"/>
      <c r="I46" s="170"/>
      <c r="J46" s="169"/>
      <c r="K46" s="169"/>
      <c r="L46" s="42"/>
    </row>
    <row r="47" s="1" customFormat="1" ht="24.96" customHeight="1">
      <c r="B47" s="37"/>
      <c r="C47" s="22" t="s">
        <v>125</v>
      </c>
      <c r="D47" s="38"/>
      <c r="E47" s="38"/>
      <c r="F47" s="38"/>
      <c r="G47" s="38"/>
      <c r="H47" s="38"/>
      <c r="I47" s="143"/>
      <c r="J47" s="38"/>
      <c r="K47" s="38"/>
      <c r="L47" s="42"/>
    </row>
    <row r="48" s="1" customFormat="1" ht="6.96" customHeight="1">
      <c r="B48" s="37"/>
      <c r="C48" s="38"/>
      <c r="D48" s="38"/>
      <c r="E48" s="38"/>
      <c r="F48" s="38"/>
      <c r="G48" s="38"/>
      <c r="H48" s="38"/>
      <c r="I48" s="143"/>
      <c r="J48" s="38"/>
      <c r="K48" s="38"/>
      <c r="L48" s="42"/>
    </row>
    <row r="49" s="1" customFormat="1" ht="12" customHeight="1">
      <c r="B49" s="37"/>
      <c r="C49" s="31" t="s">
        <v>16</v>
      </c>
      <c r="D49" s="38"/>
      <c r="E49" s="38"/>
      <c r="F49" s="38"/>
      <c r="G49" s="38"/>
      <c r="H49" s="38"/>
      <c r="I49" s="143"/>
      <c r="J49" s="38"/>
      <c r="K49" s="38"/>
      <c r="L49" s="42"/>
    </row>
    <row r="50" s="1" customFormat="1" ht="16.5" customHeight="1">
      <c r="B50" s="37"/>
      <c r="C50" s="38"/>
      <c r="D50" s="38"/>
      <c r="E50" s="171" t="str">
        <f>E7</f>
        <v>ČOV Lipník nad Bečvou - povodňová čerpací stanice</v>
      </c>
      <c r="F50" s="31"/>
      <c r="G50" s="31"/>
      <c r="H50" s="31"/>
      <c r="I50" s="143"/>
      <c r="J50" s="38"/>
      <c r="K50" s="38"/>
      <c r="L50" s="42"/>
    </row>
    <row r="51" ht="12" customHeight="1">
      <c r="B51" s="20"/>
      <c r="C51" s="31" t="s">
        <v>121</v>
      </c>
      <c r="D51" s="21"/>
      <c r="E51" s="21"/>
      <c r="F51" s="21"/>
      <c r="G51" s="21"/>
      <c r="H51" s="21"/>
      <c r="I51" s="136"/>
      <c r="J51" s="21"/>
      <c r="K51" s="21"/>
      <c r="L51" s="19"/>
    </row>
    <row r="52" s="1" customFormat="1" ht="16.5" customHeight="1">
      <c r="B52" s="37"/>
      <c r="C52" s="38"/>
      <c r="D52" s="38"/>
      <c r="E52" s="171" t="s">
        <v>122</v>
      </c>
      <c r="F52" s="38"/>
      <c r="G52" s="38"/>
      <c r="H52" s="38"/>
      <c r="I52" s="143"/>
      <c r="J52" s="38"/>
      <c r="K52" s="38"/>
      <c r="L52" s="42"/>
    </row>
    <row r="53" s="1" customFormat="1" ht="12" customHeight="1">
      <c r="B53" s="37"/>
      <c r="C53" s="31" t="s">
        <v>123</v>
      </c>
      <c r="D53" s="38"/>
      <c r="E53" s="38"/>
      <c r="F53" s="38"/>
      <c r="G53" s="38"/>
      <c r="H53" s="38"/>
      <c r="I53" s="143"/>
      <c r="J53" s="38"/>
      <c r="K53" s="38"/>
      <c r="L53" s="42"/>
    </row>
    <row r="54" s="1" customFormat="1" ht="16.5" customHeight="1">
      <c r="B54" s="37"/>
      <c r="C54" s="38"/>
      <c r="D54" s="38"/>
      <c r="E54" s="63" t="str">
        <f>E11</f>
        <v>008 - Ostatní a vedlejší náklady</v>
      </c>
      <c r="F54" s="38"/>
      <c r="G54" s="38"/>
      <c r="H54" s="38"/>
      <c r="I54" s="143"/>
      <c r="J54" s="38"/>
      <c r="K54" s="38"/>
      <c r="L54" s="42"/>
    </row>
    <row r="55" s="1" customFormat="1" ht="6.96" customHeight="1">
      <c r="B55" s="37"/>
      <c r="C55" s="38"/>
      <c r="D55" s="38"/>
      <c r="E55" s="38"/>
      <c r="F55" s="38"/>
      <c r="G55" s="38"/>
      <c r="H55" s="38"/>
      <c r="I55" s="143"/>
      <c r="J55" s="38"/>
      <c r="K55" s="38"/>
      <c r="L55" s="42"/>
    </row>
    <row r="56" s="1" customFormat="1" ht="12" customHeight="1">
      <c r="B56" s="37"/>
      <c r="C56" s="31" t="s">
        <v>20</v>
      </c>
      <c r="D56" s="38"/>
      <c r="E56" s="38"/>
      <c r="F56" s="26" t="str">
        <f>F14</f>
        <v xml:space="preserve"> </v>
      </c>
      <c r="G56" s="38"/>
      <c r="H56" s="38"/>
      <c r="I56" s="145" t="s">
        <v>22</v>
      </c>
      <c r="J56" s="66" t="str">
        <f>IF(J14="","",J14)</f>
        <v>29. 5. 2019</v>
      </c>
      <c r="K56" s="38"/>
      <c r="L56" s="42"/>
    </row>
    <row r="57" s="1" customFormat="1" ht="6.96" customHeight="1">
      <c r="B57" s="37"/>
      <c r="C57" s="38"/>
      <c r="D57" s="38"/>
      <c r="E57" s="38"/>
      <c r="F57" s="38"/>
      <c r="G57" s="38"/>
      <c r="H57" s="38"/>
      <c r="I57" s="143"/>
      <c r="J57" s="38"/>
      <c r="K57" s="38"/>
      <c r="L57" s="42"/>
    </row>
    <row r="58" s="1" customFormat="1" ht="24.9" customHeight="1">
      <c r="B58" s="37"/>
      <c r="C58" s="31" t="s">
        <v>24</v>
      </c>
      <c r="D58" s="38"/>
      <c r="E58" s="38"/>
      <c r="F58" s="26" t="str">
        <f>E17</f>
        <v>Vodovody a kanalizace Přerov, a.s.</v>
      </c>
      <c r="G58" s="38"/>
      <c r="H58" s="38"/>
      <c r="I58" s="145" t="s">
        <v>30</v>
      </c>
      <c r="J58" s="35" t="str">
        <f>E23</f>
        <v>Sweco Hydroprojekt a.s., divize Morava</v>
      </c>
      <c r="K58" s="38"/>
      <c r="L58" s="42"/>
    </row>
    <row r="59" s="1" customFormat="1" ht="13.65" customHeight="1">
      <c r="B59" s="37"/>
      <c r="C59" s="31" t="s">
        <v>28</v>
      </c>
      <c r="D59" s="38"/>
      <c r="E59" s="38"/>
      <c r="F59" s="26" t="str">
        <f>IF(E20="","",E20)</f>
        <v>Vyplň údaj</v>
      </c>
      <c r="G59" s="38"/>
      <c r="H59" s="38"/>
      <c r="I59" s="145" t="s">
        <v>33</v>
      </c>
      <c r="J59" s="35" t="str">
        <f>E26</f>
        <v xml:space="preserve"> </v>
      </c>
      <c r="K59" s="38"/>
      <c r="L59" s="42"/>
    </row>
    <row r="60" s="1" customFormat="1" ht="10.32" customHeight="1">
      <c r="B60" s="37"/>
      <c r="C60" s="38"/>
      <c r="D60" s="38"/>
      <c r="E60" s="38"/>
      <c r="F60" s="38"/>
      <c r="G60" s="38"/>
      <c r="H60" s="38"/>
      <c r="I60" s="143"/>
      <c r="J60" s="38"/>
      <c r="K60" s="38"/>
      <c r="L60" s="42"/>
    </row>
    <row r="61" s="1" customFormat="1" ht="29.28" customHeight="1">
      <c r="B61" s="37"/>
      <c r="C61" s="172" t="s">
        <v>126</v>
      </c>
      <c r="D61" s="173"/>
      <c r="E61" s="173"/>
      <c r="F61" s="173"/>
      <c r="G61" s="173"/>
      <c r="H61" s="173"/>
      <c r="I61" s="174"/>
      <c r="J61" s="175" t="s">
        <v>127</v>
      </c>
      <c r="K61" s="173"/>
      <c r="L61" s="42"/>
    </row>
    <row r="62" s="1" customFormat="1" ht="10.32" customHeight="1">
      <c r="B62" s="37"/>
      <c r="C62" s="38"/>
      <c r="D62" s="38"/>
      <c r="E62" s="38"/>
      <c r="F62" s="38"/>
      <c r="G62" s="38"/>
      <c r="H62" s="38"/>
      <c r="I62" s="143"/>
      <c r="J62" s="38"/>
      <c r="K62" s="38"/>
      <c r="L62" s="42"/>
    </row>
    <row r="63" s="1" customFormat="1" ht="22.8" customHeight="1">
      <c r="B63" s="37"/>
      <c r="C63" s="176" t="s">
        <v>128</v>
      </c>
      <c r="D63" s="38"/>
      <c r="E63" s="38"/>
      <c r="F63" s="38"/>
      <c r="G63" s="38"/>
      <c r="H63" s="38"/>
      <c r="I63" s="143"/>
      <c r="J63" s="97">
        <f>J99</f>
        <v>0</v>
      </c>
      <c r="K63" s="38"/>
      <c r="L63" s="42"/>
      <c r="AU63" s="16" t="s">
        <v>129</v>
      </c>
    </row>
    <row r="64" s="8" customFormat="1" ht="24.96" customHeight="1">
      <c r="B64" s="177"/>
      <c r="C64" s="178"/>
      <c r="D64" s="179" t="s">
        <v>1063</v>
      </c>
      <c r="E64" s="180"/>
      <c r="F64" s="180"/>
      <c r="G64" s="180"/>
      <c r="H64" s="180"/>
      <c r="I64" s="181"/>
      <c r="J64" s="182">
        <f>J100</f>
        <v>0</v>
      </c>
      <c r="K64" s="178"/>
      <c r="L64" s="183"/>
    </row>
    <row r="65" s="9" customFormat="1" ht="19.92" customHeight="1">
      <c r="B65" s="184"/>
      <c r="C65" s="121"/>
      <c r="D65" s="185" t="s">
        <v>2013</v>
      </c>
      <c r="E65" s="186"/>
      <c r="F65" s="186"/>
      <c r="G65" s="186"/>
      <c r="H65" s="186"/>
      <c r="I65" s="187"/>
      <c r="J65" s="188">
        <f>J101</f>
        <v>0</v>
      </c>
      <c r="K65" s="121"/>
      <c r="L65" s="189"/>
    </row>
    <row r="66" s="9" customFormat="1" ht="14.88" customHeight="1">
      <c r="B66" s="184"/>
      <c r="C66" s="121"/>
      <c r="D66" s="185" t="s">
        <v>2014</v>
      </c>
      <c r="E66" s="186"/>
      <c r="F66" s="186"/>
      <c r="G66" s="186"/>
      <c r="H66" s="186"/>
      <c r="I66" s="187"/>
      <c r="J66" s="188">
        <f>J102</f>
        <v>0</v>
      </c>
      <c r="K66" s="121"/>
      <c r="L66" s="189"/>
    </row>
    <row r="67" s="9" customFormat="1" ht="14.88" customHeight="1">
      <c r="B67" s="184"/>
      <c r="C67" s="121"/>
      <c r="D67" s="185" t="s">
        <v>2015</v>
      </c>
      <c r="E67" s="186"/>
      <c r="F67" s="186"/>
      <c r="G67" s="186"/>
      <c r="H67" s="186"/>
      <c r="I67" s="187"/>
      <c r="J67" s="188">
        <f>J107</f>
        <v>0</v>
      </c>
      <c r="K67" s="121"/>
      <c r="L67" s="189"/>
    </row>
    <row r="68" s="9" customFormat="1" ht="19.92" customHeight="1">
      <c r="B68" s="184"/>
      <c r="C68" s="121"/>
      <c r="D68" s="185" t="s">
        <v>2016</v>
      </c>
      <c r="E68" s="186"/>
      <c r="F68" s="186"/>
      <c r="G68" s="186"/>
      <c r="H68" s="186"/>
      <c r="I68" s="187"/>
      <c r="J68" s="188">
        <f>J112</f>
        <v>0</v>
      </c>
      <c r="K68" s="121"/>
      <c r="L68" s="189"/>
    </row>
    <row r="69" s="9" customFormat="1" ht="14.88" customHeight="1">
      <c r="B69" s="184"/>
      <c r="C69" s="121"/>
      <c r="D69" s="185" t="s">
        <v>2017</v>
      </c>
      <c r="E69" s="186"/>
      <c r="F69" s="186"/>
      <c r="G69" s="186"/>
      <c r="H69" s="186"/>
      <c r="I69" s="187"/>
      <c r="J69" s="188">
        <f>J113</f>
        <v>0</v>
      </c>
      <c r="K69" s="121"/>
      <c r="L69" s="189"/>
    </row>
    <row r="70" s="9" customFormat="1" ht="14.88" customHeight="1">
      <c r="B70" s="184"/>
      <c r="C70" s="121"/>
      <c r="D70" s="185" t="s">
        <v>2018</v>
      </c>
      <c r="E70" s="186"/>
      <c r="F70" s="186"/>
      <c r="G70" s="186"/>
      <c r="H70" s="186"/>
      <c r="I70" s="187"/>
      <c r="J70" s="188">
        <f>J122</f>
        <v>0</v>
      </c>
      <c r="K70" s="121"/>
      <c r="L70" s="189"/>
    </row>
    <row r="71" s="9" customFormat="1" ht="14.88" customHeight="1">
      <c r="B71" s="184"/>
      <c r="C71" s="121"/>
      <c r="D71" s="185" t="s">
        <v>2019</v>
      </c>
      <c r="E71" s="186"/>
      <c r="F71" s="186"/>
      <c r="G71" s="186"/>
      <c r="H71" s="186"/>
      <c r="I71" s="187"/>
      <c r="J71" s="188">
        <f>J127</f>
        <v>0</v>
      </c>
      <c r="K71" s="121"/>
      <c r="L71" s="189"/>
    </row>
    <row r="72" s="9" customFormat="1" ht="14.88" customHeight="1">
      <c r="B72" s="184"/>
      <c r="C72" s="121"/>
      <c r="D72" s="185" t="s">
        <v>2020</v>
      </c>
      <c r="E72" s="186"/>
      <c r="F72" s="186"/>
      <c r="G72" s="186"/>
      <c r="H72" s="186"/>
      <c r="I72" s="187"/>
      <c r="J72" s="188">
        <f>J134</f>
        <v>0</v>
      </c>
      <c r="K72" s="121"/>
      <c r="L72" s="189"/>
    </row>
    <row r="73" s="9" customFormat="1" ht="14.88" customHeight="1">
      <c r="B73" s="184"/>
      <c r="C73" s="121"/>
      <c r="D73" s="185" t="s">
        <v>2021</v>
      </c>
      <c r="E73" s="186"/>
      <c r="F73" s="186"/>
      <c r="G73" s="186"/>
      <c r="H73" s="186"/>
      <c r="I73" s="187"/>
      <c r="J73" s="188">
        <f>J137</f>
        <v>0</v>
      </c>
      <c r="K73" s="121"/>
      <c r="L73" s="189"/>
    </row>
    <row r="74" s="9" customFormat="1" ht="19.92" customHeight="1">
      <c r="B74" s="184"/>
      <c r="C74" s="121"/>
      <c r="D74" s="185" t="s">
        <v>2022</v>
      </c>
      <c r="E74" s="186"/>
      <c r="F74" s="186"/>
      <c r="G74" s="186"/>
      <c r="H74" s="186"/>
      <c r="I74" s="187"/>
      <c r="J74" s="188">
        <f>J142</f>
        <v>0</v>
      </c>
      <c r="K74" s="121"/>
      <c r="L74" s="189"/>
    </row>
    <row r="75" s="9" customFormat="1" ht="14.88" customHeight="1">
      <c r="B75" s="184"/>
      <c r="C75" s="121"/>
      <c r="D75" s="185" t="s">
        <v>2023</v>
      </c>
      <c r="E75" s="186"/>
      <c r="F75" s="186"/>
      <c r="G75" s="186"/>
      <c r="H75" s="186"/>
      <c r="I75" s="187"/>
      <c r="J75" s="188">
        <f>J143</f>
        <v>0</v>
      </c>
      <c r="K75" s="121"/>
      <c r="L75" s="189"/>
    </row>
    <row r="76" s="9" customFormat="1" ht="19.92" customHeight="1">
      <c r="B76" s="184"/>
      <c r="C76" s="121"/>
      <c r="D76" s="185" t="s">
        <v>2024</v>
      </c>
      <c r="E76" s="186"/>
      <c r="F76" s="186"/>
      <c r="G76" s="186"/>
      <c r="H76" s="186"/>
      <c r="I76" s="187"/>
      <c r="J76" s="188">
        <f>J146</f>
        <v>0</v>
      </c>
      <c r="K76" s="121"/>
      <c r="L76" s="189"/>
    </row>
    <row r="77" s="9" customFormat="1" ht="14.88" customHeight="1">
      <c r="B77" s="184"/>
      <c r="C77" s="121"/>
      <c r="D77" s="185" t="s">
        <v>2025</v>
      </c>
      <c r="E77" s="186"/>
      <c r="F77" s="186"/>
      <c r="G77" s="186"/>
      <c r="H77" s="186"/>
      <c r="I77" s="187"/>
      <c r="J77" s="188">
        <f>J147</f>
        <v>0</v>
      </c>
      <c r="K77" s="121"/>
      <c r="L77" s="189"/>
    </row>
    <row r="78" s="1" customFormat="1" ht="21.84" customHeight="1">
      <c r="B78" s="37"/>
      <c r="C78" s="38"/>
      <c r="D78" s="38"/>
      <c r="E78" s="38"/>
      <c r="F78" s="38"/>
      <c r="G78" s="38"/>
      <c r="H78" s="38"/>
      <c r="I78" s="143"/>
      <c r="J78" s="38"/>
      <c r="K78" s="38"/>
      <c r="L78" s="42"/>
    </row>
    <row r="79" s="1" customFormat="1" ht="6.96" customHeight="1">
      <c r="B79" s="56"/>
      <c r="C79" s="57"/>
      <c r="D79" s="57"/>
      <c r="E79" s="57"/>
      <c r="F79" s="57"/>
      <c r="G79" s="57"/>
      <c r="H79" s="57"/>
      <c r="I79" s="167"/>
      <c r="J79" s="57"/>
      <c r="K79" s="57"/>
      <c r="L79" s="42"/>
    </row>
    <row r="83" s="1" customFormat="1" ht="6.96" customHeight="1">
      <c r="B83" s="58"/>
      <c r="C83" s="59"/>
      <c r="D83" s="59"/>
      <c r="E83" s="59"/>
      <c r="F83" s="59"/>
      <c r="G83" s="59"/>
      <c r="H83" s="59"/>
      <c r="I83" s="170"/>
      <c r="J83" s="59"/>
      <c r="K83" s="59"/>
      <c r="L83" s="42"/>
    </row>
    <row r="84" s="1" customFormat="1" ht="24.96" customHeight="1">
      <c r="B84" s="37"/>
      <c r="C84" s="22" t="s">
        <v>132</v>
      </c>
      <c r="D84" s="38"/>
      <c r="E84" s="38"/>
      <c r="F84" s="38"/>
      <c r="G84" s="38"/>
      <c r="H84" s="38"/>
      <c r="I84" s="143"/>
      <c r="J84" s="38"/>
      <c r="K84" s="38"/>
      <c r="L84" s="42"/>
    </row>
    <row r="85" s="1" customFormat="1" ht="6.96" customHeight="1">
      <c r="B85" s="37"/>
      <c r="C85" s="38"/>
      <c r="D85" s="38"/>
      <c r="E85" s="38"/>
      <c r="F85" s="38"/>
      <c r="G85" s="38"/>
      <c r="H85" s="38"/>
      <c r="I85" s="143"/>
      <c r="J85" s="38"/>
      <c r="K85" s="38"/>
      <c r="L85" s="42"/>
    </row>
    <row r="86" s="1" customFormat="1" ht="12" customHeight="1">
      <c r="B86" s="37"/>
      <c r="C86" s="31" t="s">
        <v>16</v>
      </c>
      <c r="D86" s="38"/>
      <c r="E86" s="38"/>
      <c r="F86" s="38"/>
      <c r="G86" s="38"/>
      <c r="H86" s="38"/>
      <c r="I86" s="143"/>
      <c r="J86" s="38"/>
      <c r="K86" s="38"/>
      <c r="L86" s="42"/>
    </row>
    <row r="87" s="1" customFormat="1" ht="16.5" customHeight="1">
      <c r="B87" s="37"/>
      <c r="C87" s="38"/>
      <c r="D87" s="38"/>
      <c r="E87" s="171" t="str">
        <f>E7</f>
        <v>ČOV Lipník nad Bečvou - povodňová čerpací stanice</v>
      </c>
      <c r="F87" s="31"/>
      <c r="G87" s="31"/>
      <c r="H87" s="31"/>
      <c r="I87" s="143"/>
      <c r="J87" s="38"/>
      <c r="K87" s="38"/>
      <c r="L87" s="42"/>
    </row>
    <row r="88" ht="12" customHeight="1">
      <c r="B88" s="20"/>
      <c r="C88" s="31" t="s">
        <v>121</v>
      </c>
      <c r="D88" s="21"/>
      <c r="E88" s="21"/>
      <c r="F88" s="21"/>
      <c r="G88" s="21"/>
      <c r="H88" s="21"/>
      <c r="I88" s="136"/>
      <c r="J88" s="21"/>
      <c r="K88" s="21"/>
      <c r="L88" s="19"/>
    </row>
    <row r="89" s="1" customFormat="1" ht="16.5" customHeight="1">
      <c r="B89" s="37"/>
      <c r="C89" s="38"/>
      <c r="D89" s="38"/>
      <c r="E89" s="171" t="s">
        <v>122</v>
      </c>
      <c r="F89" s="38"/>
      <c r="G89" s="38"/>
      <c r="H89" s="38"/>
      <c r="I89" s="143"/>
      <c r="J89" s="38"/>
      <c r="K89" s="38"/>
      <c r="L89" s="42"/>
    </row>
    <row r="90" s="1" customFormat="1" ht="12" customHeight="1">
      <c r="B90" s="37"/>
      <c r="C90" s="31" t="s">
        <v>123</v>
      </c>
      <c r="D90" s="38"/>
      <c r="E90" s="38"/>
      <c r="F90" s="38"/>
      <c r="G90" s="38"/>
      <c r="H90" s="38"/>
      <c r="I90" s="143"/>
      <c r="J90" s="38"/>
      <c r="K90" s="38"/>
      <c r="L90" s="42"/>
    </row>
    <row r="91" s="1" customFormat="1" ht="16.5" customHeight="1">
      <c r="B91" s="37"/>
      <c r="C91" s="38"/>
      <c r="D91" s="38"/>
      <c r="E91" s="63" t="str">
        <f>E11</f>
        <v>008 - Ostatní a vedlejší náklady</v>
      </c>
      <c r="F91" s="38"/>
      <c r="G91" s="38"/>
      <c r="H91" s="38"/>
      <c r="I91" s="143"/>
      <c r="J91" s="38"/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3"/>
      <c r="J92" s="38"/>
      <c r="K92" s="38"/>
      <c r="L92" s="42"/>
    </row>
    <row r="93" s="1" customFormat="1" ht="12" customHeight="1">
      <c r="B93" s="37"/>
      <c r="C93" s="31" t="s">
        <v>20</v>
      </c>
      <c r="D93" s="38"/>
      <c r="E93" s="38"/>
      <c r="F93" s="26" t="str">
        <f>F14</f>
        <v xml:space="preserve"> </v>
      </c>
      <c r="G93" s="38"/>
      <c r="H93" s="38"/>
      <c r="I93" s="145" t="s">
        <v>22</v>
      </c>
      <c r="J93" s="66" t="str">
        <f>IF(J14="","",J14)</f>
        <v>29. 5. 2019</v>
      </c>
      <c r="K93" s="38"/>
      <c r="L93" s="42"/>
    </row>
    <row r="94" s="1" customFormat="1" ht="6.96" customHeight="1">
      <c r="B94" s="37"/>
      <c r="C94" s="38"/>
      <c r="D94" s="38"/>
      <c r="E94" s="38"/>
      <c r="F94" s="38"/>
      <c r="G94" s="38"/>
      <c r="H94" s="38"/>
      <c r="I94" s="143"/>
      <c r="J94" s="38"/>
      <c r="K94" s="38"/>
      <c r="L94" s="42"/>
    </row>
    <row r="95" s="1" customFormat="1" ht="24.9" customHeight="1">
      <c r="B95" s="37"/>
      <c r="C95" s="31" t="s">
        <v>24</v>
      </c>
      <c r="D95" s="38"/>
      <c r="E95" s="38"/>
      <c r="F95" s="26" t="str">
        <f>E17</f>
        <v>Vodovody a kanalizace Přerov, a.s.</v>
      </c>
      <c r="G95" s="38"/>
      <c r="H95" s="38"/>
      <c r="I95" s="145" t="s">
        <v>30</v>
      </c>
      <c r="J95" s="35" t="str">
        <f>E23</f>
        <v>Sweco Hydroprojekt a.s., divize Morava</v>
      </c>
      <c r="K95" s="38"/>
      <c r="L95" s="42"/>
    </row>
    <row r="96" s="1" customFormat="1" ht="13.65" customHeight="1">
      <c r="B96" s="37"/>
      <c r="C96" s="31" t="s">
        <v>28</v>
      </c>
      <c r="D96" s="38"/>
      <c r="E96" s="38"/>
      <c r="F96" s="26" t="str">
        <f>IF(E20="","",E20)</f>
        <v>Vyplň údaj</v>
      </c>
      <c r="G96" s="38"/>
      <c r="H96" s="38"/>
      <c r="I96" s="145" t="s">
        <v>33</v>
      </c>
      <c r="J96" s="35" t="str">
        <f>E26</f>
        <v xml:space="preserve"> </v>
      </c>
      <c r="K96" s="38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3"/>
      <c r="J97" s="38"/>
      <c r="K97" s="38"/>
      <c r="L97" s="42"/>
    </row>
    <row r="98" s="10" customFormat="1" ht="29.28" customHeight="1">
      <c r="B98" s="190"/>
      <c r="C98" s="191" t="s">
        <v>133</v>
      </c>
      <c r="D98" s="192" t="s">
        <v>54</v>
      </c>
      <c r="E98" s="192" t="s">
        <v>50</v>
      </c>
      <c r="F98" s="192" t="s">
        <v>51</v>
      </c>
      <c r="G98" s="192" t="s">
        <v>134</v>
      </c>
      <c r="H98" s="192" t="s">
        <v>135</v>
      </c>
      <c r="I98" s="193" t="s">
        <v>136</v>
      </c>
      <c r="J98" s="192" t="s">
        <v>127</v>
      </c>
      <c r="K98" s="194" t="s">
        <v>137</v>
      </c>
      <c r="L98" s="195"/>
      <c r="M98" s="87" t="s">
        <v>1</v>
      </c>
      <c r="N98" s="88" t="s">
        <v>39</v>
      </c>
      <c r="O98" s="88" t="s">
        <v>138</v>
      </c>
      <c r="P98" s="88" t="s">
        <v>139</v>
      </c>
      <c r="Q98" s="88" t="s">
        <v>140</v>
      </c>
      <c r="R98" s="88" t="s">
        <v>141</v>
      </c>
      <c r="S98" s="88" t="s">
        <v>142</v>
      </c>
      <c r="T98" s="89" t="s">
        <v>143</v>
      </c>
    </row>
    <row r="99" s="1" customFormat="1" ht="22.8" customHeight="1">
      <c r="B99" s="37"/>
      <c r="C99" s="94" t="s">
        <v>144</v>
      </c>
      <c r="D99" s="38"/>
      <c r="E99" s="38"/>
      <c r="F99" s="38"/>
      <c r="G99" s="38"/>
      <c r="H99" s="38"/>
      <c r="I99" s="143"/>
      <c r="J99" s="196">
        <f>BK99</f>
        <v>0</v>
      </c>
      <c r="K99" s="38"/>
      <c r="L99" s="42"/>
      <c r="M99" s="90"/>
      <c r="N99" s="91"/>
      <c r="O99" s="91"/>
      <c r="P99" s="197">
        <f>P100</f>
        <v>0</v>
      </c>
      <c r="Q99" s="91"/>
      <c r="R99" s="197">
        <f>R100</f>
        <v>0</v>
      </c>
      <c r="S99" s="91"/>
      <c r="T99" s="198">
        <f>T100</f>
        <v>0</v>
      </c>
      <c r="AT99" s="16" t="s">
        <v>68</v>
      </c>
      <c r="AU99" s="16" t="s">
        <v>129</v>
      </c>
      <c r="BK99" s="199">
        <f>BK100</f>
        <v>0</v>
      </c>
    </row>
    <row r="100" s="11" customFormat="1" ht="25.92" customHeight="1">
      <c r="B100" s="200"/>
      <c r="C100" s="201"/>
      <c r="D100" s="202" t="s">
        <v>68</v>
      </c>
      <c r="E100" s="203" t="s">
        <v>175</v>
      </c>
      <c r="F100" s="203" t="s">
        <v>1064</v>
      </c>
      <c r="G100" s="201"/>
      <c r="H100" s="201"/>
      <c r="I100" s="204"/>
      <c r="J100" s="205">
        <f>BK100</f>
        <v>0</v>
      </c>
      <c r="K100" s="201"/>
      <c r="L100" s="206"/>
      <c r="M100" s="207"/>
      <c r="N100" s="208"/>
      <c r="O100" s="208"/>
      <c r="P100" s="209">
        <f>P101+P112+P142+P146</f>
        <v>0</v>
      </c>
      <c r="Q100" s="208"/>
      <c r="R100" s="209">
        <f>R101+R112+R142+R146</f>
        <v>0</v>
      </c>
      <c r="S100" s="208"/>
      <c r="T100" s="210">
        <f>T101+T112+T142+T146</f>
        <v>0</v>
      </c>
      <c r="AR100" s="211" t="s">
        <v>75</v>
      </c>
      <c r="AT100" s="212" t="s">
        <v>68</v>
      </c>
      <c r="AU100" s="212" t="s">
        <v>69</v>
      </c>
      <c r="AY100" s="211" t="s">
        <v>147</v>
      </c>
      <c r="BK100" s="213">
        <f>BK101+BK112+BK142+BK146</f>
        <v>0</v>
      </c>
    </row>
    <row r="101" s="11" customFormat="1" ht="22.8" customHeight="1">
      <c r="B101" s="200"/>
      <c r="C101" s="201"/>
      <c r="D101" s="202" t="s">
        <v>68</v>
      </c>
      <c r="E101" s="214" t="s">
        <v>2026</v>
      </c>
      <c r="F101" s="214" t="s">
        <v>2027</v>
      </c>
      <c r="G101" s="201"/>
      <c r="H101" s="201"/>
      <c r="I101" s="204"/>
      <c r="J101" s="215">
        <f>BK101</f>
        <v>0</v>
      </c>
      <c r="K101" s="201"/>
      <c r="L101" s="206"/>
      <c r="M101" s="207"/>
      <c r="N101" s="208"/>
      <c r="O101" s="208"/>
      <c r="P101" s="209">
        <f>P102+P107</f>
        <v>0</v>
      </c>
      <c r="Q101" s="208"/>
      <c r="R101" s="209">
        <f>R102+R107</f>
        <v>0</v>
      </c>
      <c r="S101" s="208"/>
      <c r="T101" s="210">
        <f>T102+T107</f>
        <v>0</v>
      </c>
      <c r="AR101" s="211" t="s">
        <v>75</v>
      </c>
      <c r="AT101" s="212" t="s">
        <v>68</v>
      </c>
      <c r="AU101" s="212" t="s">
        <v>75</v>
      </c>
      <c r="AY101" s="211" t="s">
        <v>147</v>
      </c>
      <c r="BK101" s="213">
        <f>BK102+BK107</f>
        <v>0</v>
      </c>
    </row>
    <row r="102" s="11" customFormat="1" ht="20.88" customHeight="1">
      <c r="B102" s="200"/>
      <c r="C102" s="201"/>
      <c r="D102" s="202" t="s">
        <v>68</v>
      </c>
      <c r="E102" s="214" t="s">
        <v>2028</v>
      </c>
      <c r="F102" s="214" t="s">
        <v>2029</v>
      </c>
      <c r="G102" s="201"/>
      <c r="H102" s="201"/>
      <c r="I102" s="204"/>
      <c r="J102" s="215">
        <f>BK102</f>
        <v>0</v>
      </c>
      <c r="K102" s="201"/>
      <c r="L102" s="206"/>
      <c r="M102" s="207"/>
      <c r="N102" s="208"/>
      <c r="O102" s="208"/>
      <c r="P102" s="209">
        <f>SUM(P103:P106)</f>
        <v>0</v>
      </c>
      <c r="Q102" s="208"/>
      <c r="R102" s="209">
        <f>SUM(R103:R106)</f>
        <v>0</v>
      </c>
      <c r="S102" s="208"/>
      <c r="T102" s="210">
        <f>SUM(T103:T106)</f>
        <v>0</v>
      </c>
      <c r="AR102" s="211" t="s">
        <v>75</v>
      </c>
      <c r="AT102" s="212" t="s">
        <v>68</v>
      </c>
      <c r="AU102" s="212" t="s">
        <v>77</v>
      </c>
      <c r="AY102" s="211" t="s">
        <v>147</v>
      </c>
      <c r="BK102" s="213">
        <f>SUM(BK103:BK106)</f>
        <v>0</v>
      </c>
    </row>
    <row r="103" s="1" customFormat="1" ht="16.5" customHeight="1">
      <c r="B103" s="37"/>
      <c r="C103" s="216" t="s">
        <v>75</v>
      </c>
      <c r="D103" s="216" t="s">
        <v>150</v>
      </c>
      <c r="E103" s="217" t="s">
        <v>2030</v>
      </c>
      <c r="F103" s="218" t="s">
        <v>2031</v>
      </c>
      <c r="G103" s="219" t="s">
        <v>1772</v>
      </c>
      <c r="H103" s="220">
        <v>1</v>
      </c>
      <c r="I103" s="221"/>
      <c r="J103" s="222">
        <f>ROUND(I103*H103,2)</f>
        <v>0</v>
      </c>
      <c r="K103" s="218" t="s">
        <v>1</v>
      </c>
      <c r="L103" s="42"/>
      <c r="M103" s="223" t="s">
        <v>1</v>
      </c>
      <c r="N103" s="224" t="s">
        <v>40</v>
      </c>
      <c r="O103" s="78"/>
      <c r="P103" s="225">
        <f>O103*H103</f>
        <v>0</v>
      </c>
      <c r="Q103" s="225">
        <v>0</v>
      </c>
      <c r="R103" s="225">
        <f>Q103*H103</f>
        <v>0</v>
      </c>
      <c r="S103" s="225">
        <v>0</v>
      </c>
      <c r="T103" s="226">
        <f>S103*H103</f>
        <v>0</v>
      </c>
      <c r="AR103" s="16" t="s">
        <v>181</v>
      </c>
      <c r="AT103" s="16" t="s">
        <v>150</v>
      </c>
      <c r="AU103" s="16" t="s">
        <v>97</v>
      </c>
      <c r="AY103" s="16" t="s">
        <v>147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6" t="s">
        <v>75</v>
      </c>
      <c r="BK103" s="227">
        <f>ROUND(I103*H103,2)</f>
        <v>0</v>
      </c>
      <c r="BL103" s="16" t="s">
        <v>181</v>
      </c>
      <c r="BM103" s="16" t="s">
        <v>2032</v>
      </c>
    </row>
    <row r="104" s="1" customFormat="1">
      <c r="B104" s="37"/>
      <c r="C104" s="38"/>
      <c r="D104" s="228" t="s">
        <v>156</v>
      </c>
      <c r="E104" s="38"/>
      <c r="F104" s="229" t="s">
        <v>2033</v>
      </c>
      <c r="G104" s="38"/>
      <c r="H104" s="38"/>
      <c r="I104" s="143"/>
      <c r="J104" s="38"/>
      <c r="K104" s="38"/>
      <c r="L104" s="42"/>
      <c r="M104" s="230"/>
      <c r="N104" s="78"/>
      <c r="O104" s="78"/>
      <c r="P104" s="78"/>
      <c r="Q104" s="78"/>
      <c r="R104" s="78"/>
      <c r="S104" s="78"/>
      <c r="T104" s="79"/>
      <c r="AT104" s="16" t="s">
        <v>156</v>
      </c>
      <c r="AU104" s="16" t="s">
        <v>97</v>
      </c>
    </row>
    <row r="105" s="1" customFormat="1" ht="16.5" customHeight="1">
      <c r="B105" s="37"/>
      <c r="C105" s="216" t="s">
        <v>77</v>
      </c>
      <c r="D105" s="216" t="s">
        <v>150</v>
      </c>
      <c r="E105" s="217" t="s">
        <v>2034</v>
      </c>
      <c r="F105" s="218" t="s">
        <v>2035</v>
      </c>
      <c r="G105" s="219" t="s">
        <v>1772</v>
      </c>
      <c r="H105" s="220">
        <v>1</v>
      </c>
      <c r="I105" s="221"/>
      <c r="J105" s="222">
        <f>ROUND(I105*H105,2)</f>
        <v>0</v>
      </c>
      <c r="K105" s="218" t="s">
        <v>1</v>
      </c>
      <c r="L105" s="42"/>
      <c r="M105" s="223" t="s">
        <v>1</v>
      </c>
      <c r="N105" s="224" t="s">
        <v>40</v>
      </c>
      <c r="O105" s="78"/>
      <c r="P105" s="225">
        <f>O105*H105</f>
        <v>0</v>
      </c>
      <c r="Q105" s="225">
        <v>0</v>
      </c>
      <c r="R105" s="225">
        <f>Q105*H105</f>
        <v>0</v>
      </c>
      <c r="S105" s="225">
        <v>0</v>
      </c>
      <c r="T105" s="226">
        <f>S105*H105</f>
        <v>0</v>
      </c>
      <c r="AR105" s="16" t="s">
        <v>181</v>
      </c>
      <c r="AT105" s="16" t="s">
        <v>150</v>
      </c>
      <c r="AU105" s="16" t="s">
        <v>97</v>
      </c>
      <c r="AY105" s="16" t="s">
        <v>147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6" t="s">
        <v>75</v>
      </c>
      <c r="BK105" s="227">
        <f>ROUND(I105*H105,2)</f>
        <v>0</v>
      </c>
      <c r="BL105" s="16" t="s">
        <v>181</v>
      </c>
      <c r="BM105" s="16" t="s">
        <v>2036</v>
      </c>
    </row>
    <row r="106" s="1" customFormat="1">
      <c r="B106" s="37"/>
      <c r="C106" s="38"/>
      <c r="D106" s="228" t="s">
        <v>156</v>
      </c>
      <c r="E106" s="38"/>
      <c r="F106" s="229" t="s">
        <v>2037</v>
      </c>
      <c r="G106" s="38"/>
      <c r="H106" s="38"/>
      <c r="I106" s="143"/>
      <c r="J106" s="38"/>
      <c r="K106" s="38"/>
      <c r="L106" s="42"/>
      <c r="M106" s="230"/>
      <c r="N106" s="78"/>
      <c r="O106" s="78"/>
      <c r="P106" s="78"/>
      <c r="Q106" s="78"/>
      <c r="R106" s="78"/>
      <c r="S106" s="78"/>
      <c r="T106" s="79"/>
      <c r="AT106" s="16" t="s">
        <v>156</v>
      </c>
      <c r="AU106" s="16" t="s">
        <v>97</v>
      </c>
    </row>
    <row r="107" s="11" customFormat="1" ht="20.88" customHeight="1">
      <c r="B107" s="200"/>
      <c r="C107" s="201"/>
      <c r="D107" s="202" t="s">
        <v>68</v>
      </c>
      <c r="E107" s="214" t="s">
        <v>2038</v>
      </c>
      <c r="F107" s="214" t="s">
        <v>2039</v>
      </c>
      <c r="G107" s="201"/>
      <c r="H107" s="201"/>
      <c r="I107" s="204"/>
      <c r="J107" s="215">
        <f>BK107</f>
        <v>0</v>
      </c>
      <c r="K107" s="201"/>
      <c r="L107" s="206"/>
      <c r="M107" s="207"/>
      <c r="N107" s="208"/>
      <c r="O107" s="208"/>
      <c r="P107" s="209">
        <f>SUM(P108:P111)</f>
        <v>0</v>
      </c>
      <c r="Q107" s="208"/>
      <c r="R107" s="209">
        <f>SUM(R108:R111)</f>
        <v>0</v>
      </c>
      <c r="S107" s="208"/>
      <c r="T107" s="210">
        <f>SUM(T108:T111)</f>
        <v>0</v>
      </c>
      <c r="AR107" s="211" t="s">
        <v>75</v>
      </c>
      <c r="AT107" s="212" t="s">
        <v>68</v>
      </c>
      <c r="AU107" s="212" t="s">
        <v>77</v>
      </c>
      <c r="AY107" s="211" t="s">
        <v>147</v>
      </c>
      <c r="BK107" s="213">
        <f>SUM(BK108:BK111)</f>
        <v>0</v>
      </c>
    </row>
    <row r="108" s="1" customFormat="1" ht="22.5" customHeight="1">
      <c r="B108" s="37"/>
      <c r="C108" s="216" t="s">
        <v>97</v>
      </c>
      <c r="D108" s="216" t="s">
        <v>150</v>
      </c>
      <c r="E108" s="217" t="s">
        <v>2040</v>
      </c>
      <c r="F108" s="218" t="s">
        <v>2041</v>
      </c>
      <c r="G108" s="219" t="s">
        <v>1772</v>
      </c>
      <c r="H108" s="220">
        <v>1</v>
      </c>
      <c r="I108" s="221"/>
      <c r="J108" s="222">
        <f>ROUND(I108*H108,2)</f>
        <v>0</v>
      </c>
      <c r="K108" s="218" t="s">
        <v>1</v>
      </c>
      <c r="L108" s="42"/>
      <c r="M108" s="223" t="s">
        <v>1</v>
      </c>
      <c r="N108" s="224" t="s">
        <v>40</v>
      </c>
      <c r="O108" s="78"/>
      <c r="P108" s="225">
        <f>O108*H108</f>
        <v>0</v>
      </c>
      <c r="Q108" s="225">
        <v>0</v>
      </c>
      <c r="R108" s="225">
        <f>Q108*H108</f>
        <v>0</v>
      </c>
      <c r="S108" s="225">
        <v>0</v>
      </c>
      <c r="T108" s="226">
        <f>S108*H108</f>
        <v>0</v>
      </c>
      <c r="AR108" s="16" t="s">
        <v>181</v>
      </c>
      <c r="AT108" s="16" t="s">
        <v>150</v>
      </c>
      <c r="AU108" s="16" t="s">
        <v>97</v>
      </c>
      <c r="AY108" s="16" t="s">
        <v>147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6" t="s">
        <v>75</v>
      </c>
      <c r="BK108" s="227">
        <f>ROUND(I108*H108,2)</f>
        <v>0</v>
      </c>
      <c r="BL108" s="16" t="s">
        <v>181</v>
      </c>
      <c r="BM108" s="16" t="s">
        <v>2042</v>
      </c>
    </row>
    <row r="109" s="1" customFormat="1">
      <c r="B109" s="37"/>
      <c r="C109" s="38"/>
      <c r="D109" s="228" t="s">
        <v>156</v>
      </c>
      <c r="E109" s="38"/>
      <c r="F109" s="229" t="s">
        <v>2043</v>
      </c>
      <c r="G109" s="38"/>
      <c r="H109" s="38"/>
      <c r="I109" s="143"/>
      <c r="J109" s="38"/>
      <c r="K109" s="38"/>
      <c r="L109" s="42"/>
      <c r="M109" s="230"/>
      <c r="N109" s="78"/>
      <c r="O109" s="78"/>
      <c r="P109" s="78"/>
      <c r="Q109" s="78"/>
      <c r="R109" s="78"/>
      <c r="S109" s="78"/>
      <c r="T109" s="79"/>
      <c r="AT109" s="16" t="s">
        <v>156</v>
      </c>
      <c r="AU109" s="16" t="s">
        <v>97</v>
      </c>
    </row>
    <row r="110" s="1" customFormat="1" ht="16.5" customHeight="1">
      <c r="B110" s="37"/>
      <c r="C110" s="216" t="s">
        <v>181</v>
      </c>
      <c r="D110" s="216" t="s">
        <v>150</v>
      </c>
      <c r="E110" s="217" t="s">
        <v>2044</v>
      </c>
      <c r="F110" s="218" t="s">
        <v>2045</v>
      </c>
      <c r="G110" s="219" t="s">
        <v>1772</v>
      </c>
      <c r="H110" s="220">
        <v>1</v>
      </c>
      <c r="I110" s="221"/>
      <c r="J110" s="222">
        <f>ROUND(I110*H110,2)</f>
        <v>0</v>
      </c>
      <c r="K110" s="218" t="s">
        <v>1</v>
      </c>
      <c r="L110" s="42"/>
      <c r="M110" s="223" t="s">
        <v>1</v>
      </c>
      <c r="N110" s="224" t="s">
        <v>40</v>
      </c>
      <c r="O110" s="78"/>
      <c r="P110" s="225">
        <f>O110*H110</f>
        <v>0</v>
      </c>
      <c r="Q110" s="225">
        <v>0</v>
      </c>
      <c r="R110" s="225">
        <f>Q110*H110</f>
        <v>0</v>
      </c>
      <c r="S110" s="225">
        <v>0</v>
      </c>
      <c r="T110" s="226">
        <f>S110*H110</f>
        <v>0</v>
      </c>
      <c r="AR110" s="16" t="s">
        <v>181</v>
      </c>
      <c r="AT110" s="16" t="s">
        <v>150</v>
      </c>
      <c r="AU110" s="16" t="s">
        <v>97</v>
      </c>
      <c r="AY110" s="16" t="s">
        <v>147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6" t="s">
        <v>75</v>
      </c>
      <c r="BK110" s="227">
        <f>ROUND(I110*H110,2)</f>
        <v>0</v>
      </c>
      <c r="BL110" s="16" t="s">
        <v>181</v>
      </c>
      <c r="BM110" s="16" t="s">
        <v>2046</v>
      </c>
    </row>
    <row r="111" s="1" customFormat="1">
      <c r="B111" s="37"/>
      <c r="C111" s="38"/>
      <c r="D111" s="228" t="s">
        <v>156</v>
      </c>
      <c r="E111" s="38"/>
      <c r="F111" s="229" t="s">
        <v>2047</v>
      </c>
      <c r="G111" s="38"/>
      <c r="H111" s="38"/>
      <c r="I111" s="143"/>
      <c r="J111" s="38"/>
      <c r="K111" s="38"/>
      <c r="L111" s="42"/>
      <c r="M111" s="230"/>
      <c r="N111" s="78"/>
      <c r="O111" s="78"/>
      <c r="P111" s="78"/>
      <c r="Q111" s="78"/>
      <c r="R111" s="78"/>
      <c r="S111" s="78"/>
      <c r="T111" s="79"/>
      <c r="AT111" s="16" t="s">
        <v>156</v>
      </c>
      <c r="AU111" s="16" t="s">
        <v>97</v>
      </c>
    </row>
    <row r="112" s="11" customFormat="1" ht="22.8" customHeight="1">
      <c r="B112" s="200"/>
      <c r="C112" s="201"/>
      <c r="D112" s="202" t="s">
        <v>68</v>
      </c>
      <c r="E112" s="214" t="s">
        <v>2048</v>
      </c>
      <c r="F112" s="214" t="s">
        <v>2049</v>
      </c>
      <c r="G112" s="201"/>
      <c r="H112" s="201"/>
      <c r="I112" s="204"/>
      <c r="J112" s="215">
        <f>BK112</f>
        <v>0</v>
      </c>
      <c r="K112" s="201"/>
      <c r="L112" s="206"/>
      <c r="M112" s="207"/>
      <c r="N112" s="208"/>
      <c r="O112" s="208"/>
      <c r="P112" s="209">
        <f>P113+P122+P127+P134+P137</f>
        <v>0</v>
      </c>
      <c r="Q112" s="208"/>
      <c r="R112" s="209">
        <f>R113+R122+R127+R134+R137</f>
        <v>0</v>
      </c>
      <c r="S112" s="208"/>
      <c r="T112" s="210">
        <f>T113+T122+T127+T134+T137</f>
        <v>0</v>
      </c>
      <c r="AR112" s="211" t="s">
        <v>75</v>
      </c>
      <c r="AT112" s="212" t="s">
        <v>68</v>
      </c>
      <c r="AU112" s="212" t="s">
        <v>75</v>
      </c>
      <c r="AY112" s="211" t="s">
        <v>147</v>
      </c>
      <c r="BK112" s="213">
        <f>BK113+BK122+BK127+BK134+BK137</f>
        <v>0</v>
      </c>
    </row>
    <row r="113" s="11" customFormat="1" ht="20.88" customHeight="1">
      <c r="B113" s="200"/>
      <c r="C113" s="201"/>
      <c r="D113" s="202" t="s">
        <v>68</v>
      </c>
      <c r="E113" s="214" t="s">
        <v>2050</v>
      </c>
      <c r="F113" s="214" t="s">
        <v>2051</v>
      </c>
      <c r="G113" s="201"/>
      <c r="H113" s="201"/>
      <c r="I113" s="204"/>
      <c r="J113" s="215">
        <f>BK113</f>
        <v>0</v>
      </c>
      <c r="K113" s="201"/>
      <c r="L113" s="206"/>
      <c r="M113" s="207"/>
      <c r="N113" s="208"/>
      <c r="O113" s="208"/>
      <c r="P113" s="209">
        <f>SUM(P114:P121)</f>
        <v>0</v>
      </c>
      <c r="Q113" s="208"/>
      <c r="R113" s="209">
        <f>SUM(R114:R121)</f>
        <v>0</v>
      </c>
      <c r="S113" s="208"/>
      <c r="T113" s="210">
        <f>SUM(T114:T121)</f>
        <v>0</v>
      </c>
      <c r="AR113" s="211" t="s">
        <v>75</v>
      </c>
      <c r="AT113" s="212" t="s">
        <v>68</v>
      </c>
      <c r="AU113" s="212" t="s">
        <v>77</v>
      </c>
      <c r="AY113" s="211" t="s">
        <v>147</v>
      </c>
      <c r="BK113" s="213">
        <f>SUM(BK114:BK121)</f>
        <v>0</v>
      </c>
    </row>
    <row r="114" s="1" customFormat="1" ht="16.5" customHeight="1">
      <c r="B114" s="37"/>
      <c r="C114" s="216" t="s">
        <v>196</v>
      </c>
      <c r="D114" s="216" t="s">
        <v>150</v>
      </c>
      <c r="E114" s="217" t="s">
        <v>2052</v>
      </c>
      <c r="F114" s="218" t="s">
        <v>2053</v>
      </c>
      <c r="G114" s="219" t="s">
        <v>1772</v>
      </c>
      <c r="H114" s="220">
        <v>1</v>
      </c>
      <c r="I114" s="221"/>
      <c r="J114" s="222">
        <f>ROUND(I114*H114,2)</f>
        <v>0</v>
      </c>
      <c r="K114" s="218" t="s">
        <v>1</v>
      </c>
      <c r="L114" s="42"/>
      <c r="M114" s="223" t="s">
        <v>1</v>
      </c>
      <c r="N114" s="224" t="s">
        <v>40</v>
      </c>
      <c r="O114" s="78"/>
      <c r="P114" s="225">
        <f>O114*H114</f>
        <v>0</v>
      </c>
      <c r="Q114" s="225">
        <v>0</v>
      </c>
      <c r="R114" s="225">
        <f>Q114*H114</f>
        <v>0</v>
      </c>
      <c r="S114" s="225">
        <v>0</v>
      </c>
      <c r="T114" s="226">
        <f>S114*H114</f>
        <v>0</v>
      </c>
      <c r="AR114" s="16" t="s">
        <v>181</v>
      </c>
      <c r="AT114" s="16" t="s">
        <v>150</v>
      </c>
      <c r="AU114" s="16" t="s">
        <v>97</v>
      </c>
      <c r="AY114" s="16" t="s">
        <v>147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6" t="s">
        <v>75</v>
      </c>
      <c r="BK114" s="227">
        <f>ROUND(I114*H114,2)</f>
        <v>0</v>
      </c>
      <c r="BL114" s="16" t="s">
        <v>181</v>
      </c>
      <c r="BM114" s="16" t="s">
        <v>2054</v>
      </c>
    </row>
    <row r="115" s="1" customFormat="1">
      <c r="B115" s="37"/>
      <c r="C115" s="38"/>
      <c r="D115" s="228" t="s">
        <v>156</v>
      </c>
      <c r="E115" s="38"/>
      <c r="F115" s="229" t="s">
        <v>2055</v>
      </c>
      <c r="G115" s="38"/>
      <c r="H115" s="38"/>
      <c r="I115" s="143"/>
      <c r="J115" s="38"/>
      <c r="K115" s="38"/>
      <c r="L115" s="42"/>
      <c r="M115" s="230"/>
      <c r="N115" s="78"/>
      <c r="O115" s="78"/>
      <c r="P115" s="78"/>
      <c r="Q115" s="78"/>
      <c r="R115" s="78"/>
      <c r="S115" s="78"/>
      <c r="T115" s="79"/>
      <c r="AT115" s="16" t="s">
        <v>156</v>
      </c>
      <c r="AU115" s="16" t="s">
        <v>97</v>
      </c>
    </row>
    <row r="116" s="1" customFormat="1" ht="16.5" customHeight="1">
      <c r="B116" s="37"/>
      <c r="C116" s="216" t="s">
        <v>202</v>
      </c>
      <c r="D116" s="216" t="s">
        <v>150</v>
      </c>
      <c r="E116" s="217" t="s">
        <v>2056</v>
      </c>
      <c r="F116" s="218" t="s">
        <v>2057</v>
      </c>
      <c r="G116" s="219" t="s">
        <v>1772</v>
      </c>
      <c r="H116" s="220">
        <v>1</v>
      </c>
      <c r="I116" s="221"/>
      <c r="J116" s="222">
        <f>ROUND(I116*H116,2)</f>
        <v>0</v>
      </c>
      <c r="K116" s="218" t="s">
        <v>1</v>
      </c>
      <c r="L116" s="42"/>
      <c r="M116" s="223" t="s">
        <v>1</v>
      </c>
      <c r="N116" s="224" t="s">
        <v>40</v>
      </c>
      <c r="O116" s="78"/>
      <c r="P116" s="225">
        <f>O116*H116</f>
        <v>0</v>
      </c>
      <c r="Q116" s="225">
        <v>0</v>
      </c>
      <c r="R116" s="225">
        <f>Q116*H116</f>
        <v>0</v>
      </c>
      <c r="S116" s="225">
        <v>0</v>
      </c>
      <c r="T116" s="226">
        <f>S116*H116</f>
        <v>0</v>
      </c>
      <c r="AR116" s="16" t="s">
        <v>181</v>
      </c>
      <c r="AT116" s="16" t="s">
        <v>150</v>
      </c>
      <c r="AU116" s="16" t="s">
        <v>97</v>
      </c>
      <c r="AY116" s="16" t="s">
        <v>147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16" t="s">
        <v>75</v>
      </c>
      <c r="BK116" s="227">
        <f>ROUND(I116*H116,2)</f>
        <v>0</v>
      </c>
      <c r="BL116" s="16" t="s">
        <v>181</v>
      </c>
      <c r="BM116" s="16" t="s">
        <v>2058</v>
      </c>
    </row>
    <row r="117" s="1" customFormat="1">
      <c r="B117" s="37"/>
      <c r="C117" s="38"/>
      <c r="D117" s="228" t="s">
        <v>156</v>
      </c>
      <c r="E117" s="38"/>
      <c r="F117" s="229" t="s">
        <v>2059</v>
      </c>
      <c r="G117" s="38"/>
      <c r="H117" s="38"/>
      <c r="I117" s="143"/>
      <c r="J117" s="38"/>
      <c r="K117" s="38"/>
      <c r="L117" s="42"/>
      <c r="M117" s="230"/>
      <c r="N117" s="78"/>
      <c r="O117" s="78"/>
      <c r="P117" s="78"/>
      <c r="Q117" s="78"/>
      <c r="R117" s="78"/>
      <c r="S117" s="78"/>
      <c r="T117" s="79"/>
      <c r="AT117" s="16" t="s">
        <v>156</v>
      </c>
      <c r="AU117" s="16" t="s">
        <v>97</v>
      </c>
    </row>
    <row r="118" s="1" customFormat="1" ht="16.5" customHeight="1">
      <c r="B118" s="37"/>
      <c r="C118" s="216" t="s">
        <v>208</v>
      </c>
      <c r="D118" s="216" t="s">
        <v>150</v>
      </c>
      <c r="E118" s="217" t="s">
        <v>2060</v>
      </c>
      <c r="F118" s="218" t="s">
        <v>2061</v>
      </c>
      <c r="G118" s="219" t="s">
        <v>1772</v>
      </c>
      <c r="H118" s="220">
        <v>1</v>
      </c>
      <c r="I118" s="221"/>
      <c r="J118" s="222">
        <f>ROUND(I118*H118,2)</f>
        <v>0</v>
      </c>
      <c r="K118" s="218" t="s">
        <v>1</v>
      </c>
      <c r="L118" s="42"/>
      <c r="M118" s="223" t="s">
        <v>1</v>
      </c>
      <c r="N118" s="224" t="s">
        <v>40</v>
      </c>
      <c r="O118" s="78"/>
      <c r="P118" s="225">
        <f>O118*H118</f>
        <v>0</v>
      </c>
      <c r="Q118" s="225">
        <v>0</v>
      </c>
      <c r="R118" s="225">
        <f>Q118*H118</f>
        <v>0</v>
      </c>
      <c r="S118" s="225">
        <v>0</v>
      </c>
      <c r="T118" s="226">
        <f>S118*H118</f>
        <v>0</v>
      </c>
      <c r="AR118" s="16" t="s">
        <v>181</v>
      </c>
      <c r="AT118" s="16" t="s">
        <v>150</v>
      </c>
      <c r="AU118" s="16" t="s">
        <v>97</v>
      </c>
      <c r="AY118" s="16" t="s">
        <v>147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6" t="s">
        <v>75</v>
      </c>
      <c r="BK118" s="227">
        <f>ROUND(I118*H118,2)</f>
        <v>0</v>
      </c>
      <c r="BL118" s="16" t="s">
        <v>181</v>
      </c>
      <c r="BM118" s="16" t="s">
        <v>2062</v>
      </c>
    </row>
    <row r="119" s="1" customFormat="1">
      <c r="B119" s="37"/>
      <c r="C119" s="38"/>
      <c r="D119" s="228" t="s">
        <v>156</v>
      </c>
      <c r="E119" s="38"/>
      <c r="F119" s="229" t="s">
        <v>2063</v>
      </c>
      <c r="G119" s="38"/>
      <c r="H119" s="38"/>
      <c r="I119" s="143"/>
      <c r="J119" s="38"/>
      <c r="K119" s="38"/>
      <c r="L119" s="42"/>
      <c r="M119" s="230"/>
      <c r="N119" s="78"/>
      <c r="O119" s="78"/>
      <c r="P119" s="78"/>
      <c r="Q119" s="78"/>
      <c r="R119" s="78"/>
      <c r="S119" s="78"/>
      <c r="T119" s="79"/>
      <c r="AT119" s="16" t="s">
        <v>156</v>
      </c>
      <c r="AU119" s="16" t="s">
        <v>97</v>
      </c>
    </row>
    <row r="120" s="1" customFormat="1" ht="22.5" customHeight="1">
      <c r="B120" s="37"/>
      <c r="C120" s="216" t="s">
        <v>216</v>
      </c>
      <c r="D120" s="216" t="s">
        <v>150</v>
      </c>
      <c r="E120" s="217" t="s">
        <v>2064</v>
      </c>
      <c r="F120" s="218" t="s">
        <v>2065</v>
      </c>
      <c r="G120" s="219" t="s">
        <v>1772</v>
      </c>
      <c r="H120" s="220">
        <v>1</v>
      </c>
      <c r="I120" s="221"/>
      <c r="J120" s="222">
        <f>ROUND(I120*H120,2)</f>
        <v>0</v>
      </c>
      <c r="K120" s="218" t="s">
        <v>1</v>
      </c>
      <c r="L120" s="42"/>
      <c r="M120" s="223" t="s">
        <v>1</v>
      </c>
      <c r="N120" s="224" t="s">
        <v>40</v>
      </c>
      <c r="O120" s="78"/>
      <c r="P120" s="225">
        <f>O120*H120</f>
        <v>0</v>
      </c>
      <c r="Q120" s="225">
        <v>0</v>
      </c>
      <c r="R120" s="225">
        <f>Q120*H120</f>
        <v>0</v>
      </c>
      <c r="S120" s="225">
        <v>0</v>
      </c>
      <c r="T120" s="226">
        <f>S120*H120</f>
        <v>0</v>
      </c>
      <c r="AR120" s="16" t="s">
        <v>181</v>
      </c>
      <c r="AT120" s="16" t="s">
        <v>150</v>
      </c>
      <c r="AU120" s="16" t="s">
        <v>97</v>
      </c>
      <c r="AY120" s="16" t="s">
        <v>147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6" t="s">
        <v>75</v>
      </c>
      <c r="BK120" s="227">
        <f>ROUND(I120*H120,2)</f>
        <v>0</v>
      </c>
      <c r="BL120" s="16" t="s">
        <v>181</v>
      </c>
      <c r="BM120" s="16" t="s">
        <v>2066</v>
      </c>
    </row>
    <row r="121" s="1" customFormat="1">
      <c r="B121" s="37"/>
      <c r="C121" s="38"/>
      <c r="D121" s="228" t="s">
        <v>156</v>
      </c>
      <c r="E121" s="38"/>
      <c r="F121" s="229" t="s">
        <v>2067</v>
      </c>
      <c r="G121" s="38"/>
      <c r="H121" s="38"/>
      <c r="I121" s="143"/>
      <c r="J121" s="38"/>
      <c r="K121" s="38"/>
      <c r="L121" s="42"/>
      <c r="M121" s="230"/>
      <c r="N121" s="78"/>
      <c r="O121" s="78"/>
      <c r="P121" s="78"/>
      <c r="Q121" s="78"/>
      <c r="R121" s="78"/>
      <c r="S121" s="78"/>
      <c r="T121" s="79"/>
      <c r="AT121" s="16" t="s">
        <v>156</v>
      </c>
      <c r="AU121" s="16" t="s">
        <v>97</v>
      </c>
    </row>
    <row r="122" s="11" customFormat="1" ht="20.88" customHeight="1">
      <c r="B122" s="200"/>
      <c r="C122" s="201"/>
      <c r="D122" s="202" t="s">
        <v>68</v>
      </c>
      <c r="E122" s="214" t="s">
        <v>2068</v>
      </c>
      <c r="F122" s="214" t="s">
        <v>2069</v>
      </c>
      <c r="G122" s="201"/>
      <c r="H122" s="201"/>
      <c r="I122" s="204"/>
      <c r="J122" s="215">
        <f>BK122</f>
        <v>0</v>
      </c>
      <c r="K122" s="201"/>
      <c r="L122" s="206"/>
      <c r="M122" s="207"/>
      <c r="N122" s="208"/>
      <c r="O122" s="208"/>
      <c r="P122" s="209">
        <f>SUM(P123:P126)</f>
        <v>0</v>
      </c>
      <c r="Q122" s="208"/>
      <c r="R122" s="209">
        <f>SUM(R123:R126)</f>
        <v>0</v>
      </c>
      <c r="S122" s="208"/>
      <c r="T122" s="210">
        <f>SUM(T123:T126)</f>
        <v>0</v>
      </c>
      <c r="AR122" s="211" t="s">
        <v>75</v>
      </c>
      <c r="AT122" s="212" t="s">
        <v>68</v>
      </c>
      <c r="AU122" s="212" t="s">
        <v>77</v>
      </c>
      <c r="AY122" s="211" t="s">
        <v>147</v>
      </c>
      <c r="BK122" s="213">
        <f>SUM(BK123:BK126)</f>
        <v>0</v>
      </c>
    </row>
    <row r="123" s="1" customFormat="1" ht="16.5" customHeight="1">
      <c r="B123" s="37"/>
      <c r="C123" s="216" t="s">
        <v>222</v>
      </c>
      <c r="D123" s="216" t="s">
        <v>150</v>
      </c>
      <c r="E123" s="217" t="s">
        <v>2070</v>
      </c>
      <c r="F123" s="218" t="s">
        <v>2071</v>
      </c>
      <c r="G123" s="219" t="s">
        <v>1772</v>
      </c>
      <c r="H123" s="220">
        <v>1</v>
      </c>
      <c r="I123" s="221"/>
      <c r="J123" s="222">
        <f>ROUND(I123*H123,2)</f>
        <v>0</v>
      </c>
      <c r="K123" s="218" t="s">
        <v>1</v>
      </c>
      <c r="L123" s="42"/>
      <c r="M123" s="223" t="s">
        <v>1</v>
      </c>
      <c r="N123" s="224" t="s">
        <v>40</v>
      </c>
      <c r="O123" s="78"/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AR123" s="16" t="s">
        <v>181</v>
      </c>
      <c r="AT123" s="16" t="s">
        <v>150</v>
      </c>
      <c r="AU123" s="16" t="s">
        <v>97</v>
      </c>
      <c r="AY123" s="16" t="s">
        <v>147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6" t="s">
        <v>75</v>
      </c>
      <c r="BK123" s="227">
        <f>ROUND(I123*H123,2)</f>
        <v>0</v>
      </c>
      <c r="BL123" s="16" t="s">
        <v>181</v>
      </c>
      <c r="BM123" s="16" t="s">
        <v>2072</v>
      </c>
    </row>
    <row r="124" s="1" customFormat="1">
      <c r="B124" s="37"/>
      <c r="C124" s="38"/>
      <c r="D124" s="228" t="s">
        <v>156</v>
      </c>
      <c r="E124" s="38"/>
      <c r="F124" s="229" t="s">
        <v>2073</v>
      </c>
      <c r="G124" s="38"/>
      <c r="H124" s="38"/>
      <c r="I124" s="143"/>
      <c r="J124" s="38"/>
      <c r="K124" s="38"/>
      <c r="L124" s="42"/>
      <c r="M124" s="230"/>
      <c r="N124" s="78"/>
      <c r="O124" s="78"/>
      <c r="P124" s="78"/>
      <c r="Q124" s="78"/>
      <c r="R124" s="78"/>
      <c r="S124" s="78"/>
      <c r="T124" s="79"/>
      <c r="AT124" s="16" t="s">
        <v>156</v>
      </c>
      <c r="AU124" s="16" t="s">
        <v>97</v>
      </c>
    </row>
    <row r="125" s="1" customFormat="1" ht="16.5" customHeight="1">
      <c r="B125" s="37"/>
      <c r="C125" s="216" t="s">
        <v>229</v>
      </c>
      <c r="D125" s="216" t="s">
        <v>150</v>
      </c>
      <c r="E125" s="217" t="s">
        <v>2074</v>
      </c>
      <c r="F125" s="218" t="s">
        <v>2075</v>
      </c>
      <c r="G125" s="219" t="s">
        <v>1772</v>
      </c>
      <c r="H125" s="220">
        <v>1</v>
      </c>
      <c r="I125" s="221"/>
      <c r="J125" s="222">
        <f>ROUND(I125*H125,2)</f>
        <v>0</v>
      </c>
      <c r="K125" s="218" t="s">
        <v>1</v>
      </c>
      <c r="L125" s="42"/>
      <c r="M125" s="223" t="s">
        <v>1</v>
      </c>
      <c r="N125" s="224" t="s">
        <v>40</v>
      </c>
      <c r="O125" s="78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AR125" s="16" t="s">
        <v>181</v>
      </c>
      <c r="AT125" s="16" t="s">
        <v>150</v>
      </c>
      <c r="AU125" s="16" t="s">
        <v>97</v>
      </c>
      <c r="AY125" s="16" t="s">
        <v>147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6" t="s">
        <v>75</v>
      </c>
      <c r="BK125" s="227">
        <f>ROUND(I125*H125,2)</f>
        <v>0</v>
      </c>
      <c r="BL125" s="16" t="s">
        <v>181</v>
      </c>
      <c r="BM125" s="16" t="s">
        <v>2076</v>
      </c>
    </row>
    <row r="126" s="1" customFormat="1">
      <c r="B126" s="37"/>
      <c r="C126" s="38"/>
      <c r="D126" s="228" t="s">
        <v>156</v>
      </c>
      <c r="E126" s="38"/>
      <c r="F126" s="229" t="s">
        <v>2077</v>
      </c>
      <c r="G126" s="38"/>
      <c r="H126" s="38"/>
      <c r="I126" s="143"/>
      <c r="J126" s="38"/>
      <c r="K126" s="38"/>
      <c r="L126" s="42"/>
      <c r="M126" s="230"/>
      <c r="N126" s="78"/>
      <c r="O126" s="78"/>
      <c r="P126" s="78"/>
      <c r="Q126" s="78"/>
      <c r="R126" s="78"/>
      <c r="S126" s="78"/>
      <c r="T126" s="79"/>
      <c r="AT126" s="16" t="s">
        <v>156</v>
      </c>
      <c r="AU126" s="16" t="s">
        <v>97</v>
      </c>
    </row>
    <row r="127" s="11" customFormat="1" ht="20.88" customHeight="1">
      <c r="B127" s="200"/>
      <c r="C127" s="201"/>
      <c r="D127" s="202" t="s">
        <v>68</v>
      </c>
      <c r="E127" s="214" t="s">
        <v>2078</v>
      </c>
      <c r="F127" s="214" t="s">
        <v>2079</v>
      </c>
      <c r="G127" s="201"/>
      <c r="H127" s="201"/>
      <c r="I127" s="204"/>
      <c r="J127" s="215">
        <f>BK127</f>
        <v>0</v>
      </c>
      <c r="K127" s="201"/>
      <c r="L127" s="206"/>
      <c r="M127" s="207"/>
      <c r="N127" s="208"/>
      <c r="O127" s="208"/>
      <c r="P127" s="209">
        <f>SUM(P128:P133)</f>
        <v>0</v>
      </c>
      <c r="Q127" s="208"/>
      <c r="R127" s="209">
        <f>SUM(R128:R133)</f>
        <v>0</v>
      </c>
      <c r="S127" s="208"/>
      <c r="T127" s="210">
        <f>SUM(T128:T133)</f>
        <v>0</v>
      </c>
      <c r="AR127" s="211" t="s">
        <v>75</v>
      </c>
      <c r="AT127" s="212" t="s">
        <v>68</v>
      </c>
      <c r="AU127" s="212" t="s">
        <v>77</v>
      </c>
      <c r="AY127" s="211" t="s">
        <v>147</v>
      </c>
      <c r="BK127" s="213">
        <f>SUM(BK128:BK133)</f>
        <v>0</v>
      </c>
    </row>
    <row r="128" s="1" customFormat="1" ht="16.5" customHeight="1">
      <c r="B128" s="37"/>
      <c r="C128" s="216" t="s">
        <v>235</v>
      </c>
      <c r="D128" s="216" t="s">
        <v>150</v>
      </c>
      <c r="E128" s="217" t="s">
        <v>2080</v>
      </c>
      <c r="F128" s="218" t="s">
        <v>2079</v>
      </c>
      <c r="G128" s="219" t="s">
        <v>1772</v>
      </c>
      <c r="H128" s="220">
        <v>1</v>
      </c>
      <c r="I128" s="221"/>
      <c r="J128" s="222">
        <f>ROUND(I128*H128,2)</f>
        <v>0</v>
      </c>
      <c r="K128" s="218" t="s">
        <v>1</v>
      </c>
      <c r="L128" s="42"/>
      <c r="M128" s="223" t="s">
        <v>1</v>
      </c>
      <c r="N128" s="224" t="s">
        <v>40</v>
      </c>
      <c r="O128" s="78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AR128" s="16" t="s">
        <v>181</v>
      </c>
      <c r="AT128" s="16" t="s">
        <v>150</v>
      </c>
      <c r="AU128" s="16" t="s">
        <v>97</v>
      </c>
      <c r="AY128" s="16" t="s">
        <v>147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6" t="s">
        <v>75</v>
      </c>
      <c r="BK128" s="227">
        <f>ROUND(I128*H128,2)</f>
        <v>0</v>
      </c>
      <c r="BL128" s="16" t="s">
        <v>181</v>
      </c>
      <c r="BM128" s="16" t="s">
        <v>2081</v>
      </c>
    </row>
    <row r="129" s="1" customFormat="1">
      <c r="B129" s="37"/>
      <c r="C129" s="38"/>
      <c r="D129" s="228" t="s">
        <v>156</v>
      </c>
      <c r="E129" s="38"/>
      <c r="F129" s="229" t="s">
        <v>2082</v>
      </c>
      <c r="G129" s="38"/>
      <c r="H129" s="38"/>
      <c r="I129" s="143"/>
      <c r="J129" s="38"/>
      <c r="K129" s="38"/>
      <c r="L129" s="42"/>
      <c r="M129" s="230"/>
      <c r="N129" s="78"/>
      <c r="O129" s="78"/>
      <c r="P129" s="78"/>
      <c r="Q129" s="78"/>
      <c r="R129" s="78"/>
      <c r="S129" s="78"/>
      <c r="T129" s="79"/>
      <c r="AT129" s="16" t="s">
        <v>156</v>
      </c>
      <c r="AU129" s="16" t="s">
        <v>97</v>
      </c>
    </row>
    <row r="130" s="1" customFormat="1" ht="16.5" customHeight="1">
      <c r="B130" s="37"/>
      <c r="C130" s="216" t="s">
        <v>241</v>
      </c>
      <c r="D130" s="216" t="s">
        <v>150</v>
      </c>
      <c r="E130" s="217" t="s">
        <v>2083</v>
      </c>
      <c r="F130" s="218" t="s">
        <v>2084</v>
      </c>
      <c r="G130" s="219" t="s">
        <v>1772</v>
      </c>
      <c r="H130" s="220">
        <v>1</v>
      </c>
      <c r="I130" s="221"/>
      <c r="J130" s="222">
        <f>ROUND(I130*H130,2)</f>
        <v>0</v>
      </c>
      <c r="K130" s="218" t="s">
        <v>1</v>
      </c>
      <c r="L130" s="42"/>
      <c r="M130" s="223" t="s">
        <v>1</v>
      </c>
      <c r="N130" s="224" t="s">
        <v>40</v>
      </c>
      <c r="O130" s="78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AR130" s="16" t="s">
        <v>181</v>
      </c>
      <c r="AT130" s="16" t="s">
        <v>150</v>
      </c>
      <c r="AU130" s="16" t="s">
        <v>97</v>
      </c>
      <c r="AY130" s="16" t="s">
        <v>147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6" t="s">
        <v>75</v>
      </c>
      <c r="BK130" s="227">
        <f>ROUND(I130*H130,2)</f>
        <v>0</v>
      </c>
      <c r="BL130" s="16" t="s">
        <v>181</v>
      </c>
      <c r="BM130" s="16" t="s">
        <v>2085</v>
      </c>
    </row>
    <row r="131" s="1" customFormat="1">
      <c r="B131" s="37"/>
      <c r="C131" s="38"/>
      <c r="D131" s="228" t="s">
        <v>156</v>
      </c>
      <c r="E131" s="38"/>
      <c r="F131" s="229" t="s">
        <v>2086</v>
      </c>
      <c r="G131" s="38"/>
      <c r="H131" s="38"/>
      <c r="I131" s="143"/>
      <c r="J131" s="38"/>
      <c r="K131" s="38"/>
      <c r="L131" s="42"/>
      <c r="M131" s="230"/>
      <c r="N131" s="78"/>
      <c r="O131" s="78"/>
      <c r="P131" s="78"/>
      <c r="Q131" s="78"/>
      <c r="R131" s="78"/>
      <c r="S131" s="78"/>
      <c r="T131" s="79"/>
      <c r="AT131" s="16" t="s">
        <v>156</v>
      </c>
      <c r="AU131" s="16" t="s">
        <v>97</v>
      </c>
    </row>
    <row r="132" s="1" customFormat="1" ht="16.5" customHeight="1">
      <c r="B132" s="37"/>
      <c r="C132" s="216" t="s">
        <v>247</v>
      </c>
      <c r="D132" s="216" t="s">
        <v>150</v>
      </c>
      <c r="E132" s="217" t="s">
        <v>2087</v>
      </c>
      <c r="F132" s="218" t="s">
        <v>2088</v>
      </c>
      <c r="G132" s="219" t="s">
        <v>1772</v>
      </c>
      <c r="H132" s="220">
        <v>1</v>
      </c>
      <c r="I132" s="221"/>
      <c r="J132" s="222">
        <f>ROUND(I132*H132,2)</f>
        <v>0</v>
      </c>
      <c r="K132" s="218" t="s">
        <v>1</v>
      </c>
      <c r="L132" s="42"/>
      <c r="M132" s="223" t="s">
        <v>1</v>
      </c>
      <c r="N132" s="224" t="s">
        <v>40</v>
      </c>
      <c r="O132" s="78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AR132" s="16" t="s">
        <v>181</v>
      </c>
      <c r="AT132" s="16" t="s">
        <v>150</v>
      </c>
      <c r="AU132" s="16" t="s">
        <v>97</v>
      </c>
      <c r="AY132" s="16" t="s">
        <v>147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6" t="s">
        <v>75</v>
      </c>
      <c r="BK132" s="227">
        <f>ROUND(I132*H132,2)</f>
        <v>0</v>
      </c>
      <c r="BL132" s="16" t="s">
        <v>181</v>
      </c>
      <c r="BM132" s="16" t="s">
        <v>2089</v>
      </c>
    </row>
    <row r="133" s="1" customFormat="1">
      <c r="B133" s="37"/>
      <c r="C133" s="38"/>
      <c r="D133" s="228" t="s">
        <v>156</v>
      </c>
      <c r="E133" s="38"/>
      <c r="F133" s="229" t="s">
        <v>2090</v>
      </c>
      <c r="G133" s="38"/>
      <c r="H133" s="38"/>
      <c r="I133" s="143"/>
      <c r="J133" s="38"/>
      <c r="K133" s="38"/>
      <c r="L133" s="42"/>
      <c r="M133" s="230"/>
      <c r="N133" s="78"/>
      <c r="O133" s="78"/>
      <c r="P133" s="78"/>
      <c r="Q133" s="78"/>
      <c r="R133" s="78"/>
      <c r="S133" s="78"/>
      <c r="T133" s="79"/>
      <c r="AT133" s="16" t="s">
        <v>156</v>
      </c>
      <c r="AU133" s="16" t="s">
        <v>97</v>
      </c>
    </row>
    <row r="134" s="11" customFormat="1" ht="20.88" customHeight="1">
      <c r="B134" s="200"/>
      <c r="C134" s="201"/>
      <c r="D134" s="202" t="s">
        <v>68</v>
      </c>
      <c r="E134" s="214" t="s">
        <v>2091</v>
      </c>
      <c r="F134" s="214" t="s">
        <v>2092</v>
      </c>
      <c r="G134" s="201"/>
      <c r="H134" s="201"/>
      <c r="I134" s="204"/>
      <c r="J134" s="215">
        <f>BK134</f>
        <v>0</v>
      </c>
      <c r="K134" s="201"/>
      <c r="L134" s="206"/>
      <c r="M134" s="207"/>
      <c r="N134" s="208"/>
      <c r="O134" s="208"/>
      <c r="P134" s="209">
        <f>SUM(P135:P136)</f>
        <v>0</v>
      </c>
      <c r="Q134" s="208"/>
      <c r="R134" s="209">
        <f>SUM(R135:R136)</f>
        <v>0</v>
      </c>
      <c r="S134" s="208"/>
      <c r="T134" s="210">
        <f>SUM(T135:T136)</f>
        <v>0</v>
      </c>
      <c r="AR134" s="211" t="s">
        <v>75</v>
      </c>
      <c r="AT134" s="212" t="s">
        <v>68</v>
      </c>
      <c r="AU134" s="212" t="s">
        <v>77</v>
      </c>
      <c r="AY134" s="211" t="s">
        <v>147</v>
      </c>
      <c r="BK134" s="213">
        <f>SUM(BK135:BK136)</f>
        <v>0</v>
      </c>
    </row>
    <row r="135" s="1" customFormat="1" ht="16.5" customHeight="1">
      <c r="B135" s="37"/>
      <c r="C135" s="216" t="s">
        <v>253</v>
      </c>
      <c r="D135" s="216" t="s">
        <v>150</v>
      </c>
      <c r="E135" s="217" t="s">
        <v>2093</v>
      </c>
      <c r="F135" s="218" t="s">
        <v>2094</v>
      </c>
      <c r="G135" s="219" t="s">
        <v>1772</v>
      </c>
      <c r="H135" s="220">
        <v>1</v>
      </c>
      <c r="I135" s="221"/>
      <c r="J135" s="222">
        <f>ROUND(I135*H135,2)</f>
        <v>0</v>
      </c>
      <c r="K135" s="218" t="s">
        <v>1</v>
      </c>
      <c r="L135" s="42"/>
      <c r="M135" s="223" t="s">
        <v>1</v>
      </c>
      <c r="N135" s="224" t="s">
        <v>40</v>
      </c>
      <c r="O135" s="78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AR135" s="16" t="s">
        <v>181</v>
      </c>
      <c r="AT135" s="16" t="s">
        <v>150</v>
      </c>
      <c r="AU135" s="16" t="s">
        <v>97</v>
      </c>
      <c r="AY135" s="16" t="s">
        <v>147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6" t="s">
        <v>75</v>
      </c>
      <c r="BK135" s="227">
        <f>ROUND(I135*H135,2)</f>
        <v>0</v>
      </c>
      <c r="BL135" s="16" t="s">
        <v>181</v>
      </c>
      <c r="BM135" s="16" t="s">
        <v>2095</v>
      </c>
    </row>
    <row r="136" s="1" customFormat="1">
      <c r="B136" s="37"/>
      <c r="C136" s="38"/>
      <c r="D136" s="228" t="s">
        <v>156</v>
      </c>
      <c r="E136" s="38"/>
      <c r="F136" s="229" t="s">
        <v>2096</v>
      </c>
      <c r="G136" s="38"/>
      <c r="H136" s="38"/>
      <c r="I136" s="143"/>
      <c r="J136" s="38"/>
      <c r="K136" s="38"/>
      <c r="L136" s="42"/>
      <c r="M136" s="230"/>
      <c r="N136" s="78"/>
      <c r="O136" s="78"/>
      <c r="P136" s="78"/>
      <c r="Q136" s="78"/>
      <c r="R136" s="78"/>
      <c r="S136" s="78"/>
      <c r="T136" s="79"/>
      <c r="AT136" s="16" t="s">
        <v>156</v>
      </c>
      <c r="AU136" s="16" t="s">
        <v>97</v>
      </c>
    </row>
    <row r="137" s="11" customFormat="1" ht="20.88" customHeight="1">
      <c r="B137" s="200"/>
      <c r="C137" s="201"/>
      <c r="D137" s="202" t="s">
        <v>68</v>
      </c>
      <c r="E137" s="214" t="s">
        <v>2097</v>
      </c>
      <c r="F137" s="214" t="s">
        <v>2098</v>
      </c>
      <c r="G137" s="201"/>
      <c r="H137" s="201"/>
      <c r="I137" s="204"/>
      <c r="J137" s="215">
        <f>BK137</f>
        <v>0</v>
      </c>
      <c r="K137" s="201"/>
      <c r="L137" s="206"/>
      <c r="M137" s="207"/>
      <c r="N137" s="208"/>
      <c r="O137" s="208"/>
      <c r="P137" s="209">
        <f>SUM(P138:P141)</f>
        <v>0</v>
      </c>
      <c r="Q137" s="208"/>
      <c r="R137" s="209">
        <f>SUM(R138:R141)</f>
        <v>0</v>
      </c>
      <c r="S137" s="208"/>
      <c r="T137" s="210">
        <f>SUM(T138:T141)</f>
        <v>0</v>
      </c>
      <c r="AR137" s="211" t="s">
        <v>75</v>
      </c>
      <c r="AT137" s="212" t="s">
        <v>68</v>
      </c>
      <c r="AU137" s="212" t="s">
        <v>77</v>
      </c>
      <c r="AY137" s="211" t="s">
        <v>147</v>
      </c>
      <c r="BK137" s="213">
        <f>SUM(BK138:BK141)</f>
        <v>0</v>
      </c>
    </row>
    <row r="138" s="1" customFormat="1" ht="16.5" customHeight="1">
      <c r="B138" s="37"/>
      <c r="C138" s="216" t="s">
        <v>8</v>
      </c>
      <c r="D138" s="216" t="s">
        <v>150</v>
      </c>
      <c r="E138" s="217" t="s">
        <v>2099</v>
      </c>
      <c r="F138" s="218" t="s">
        <v>2100</v>
      </c>
      <c r="G138" s="219" t="s">
        <v>1772</v>
      </c>
      <c r="H138" s="220">
        <v>1</v>
      </c>
      <c r="I138" s="221"/>
      <c r="J138" s="222">
        <f>ROUND(I138*H138,2)</f>
        <v>0</v>
      </c>
      <c r="K138" s="218" t="s">
        <v>1</v>
      </c>
      <c r="L138" s="42"/>
      <c r="M138" s="223" t="s">
        <v>1</v>
      </c>
      <c r="N138" s="224" t="s">
        <v>40</v>
      </c>
      <c r="O138" s="78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AR138" s="16" t="s">
        <v>181</v>
      </c>
      <c r="AT138" s="16" t="s">
        <v>150</v>
      </c>
      <c r="AU138" s="16" t="s">
        <v>97</v>
      </c>
      <c r="AY138" s="16" t="s">
        <v>147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6" t="s">
        <v>75</v>
      </c>
      <c r="BK138" s="227">
        <f>ROUND(I138*H138,2)</f>
        <v>0</v>
      </c>
      <c r="BL138" s="16" t="s">
        <v>181</v>
      </c>
      <c r="BM138" s="16" t="s">
        <v>2101</v>
      </c>
    </row>
    <row r="139" s="1" customFormat="1">
      <c r="B139" s="37"/>
      <c r="C139" s="38"/>
      <c r="D139" s="228" t="s">
        <v>156</v>
      </c>
      <c r="E139" s="38"/>
      <c r="F139" s="229" t="s">
        <v>2102</v>
      </c>
      <c r="G139" s="38"/>
      <c r="H139" s="38"/>
      <c r="I139" s="143"/>
      <c r="J139" s="38"/>
      <c r="K139" s="38"/>
      <c r="L139" s="42"/>
      <c r="M139" s="230"/>
      <c r="N139" s="78"/>
      <c r="O139" s="78"/>
      <c r="P139" s="78"/>
      <c r="Q139" s="78"/>
      <c r="R139" s="78"/>
      <c r="S139" s="78"/>
      <c r="T139" s="79"/>
      <c r="AT139" s="16" t="s">
        <v>156</v>
      </c>
      <c r="AU139" s="16" t="s">
        <v>97</v>
      </c>
    </row>
    <row r="140" s="1" customFormat="1" ht="22.5" customHeight="1">
      <c r="B140" s="37"/>
      <c r="C140" s="216" t="s">
        <v>154</v>
      </c>
      <c r="D140" s="216" t="s">
        <v>150</v>
      </c>
      <c r="E140" s="217" t="s">
        <v>2103</v>
      </c>
      <c r="F140" s="218" t="s">
        <v>2104</v>
      </c>
      <c r="G140" s="219" t="s">
        <v>1772</v>
      </c>
      <c r="H140" s="220">
        <v>1</v>
      </c>
      <c r="I140" s="221"/>
      <c r="J140" s="222">
        <f>ROUND(I140*H140,2)</f>
        <v>0</v>
      </c>
      <c r="K140" s="218" t="s">
        <v>1</v>
      </c>
      <c r="L140" s="42"/>
      <c r="M140" s="223" t="s">
        <v>1</v>
      </c>
      <c r="N140" s="224" t="s">
        <v>40</v>
      </c>
      <c r="O140" s="78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AR140" s="16" t="s">
        <v>181</v>
      </c>
      <c r="AT140" s="16" t="s">
        <v>150</v>
      </c>
      <c r="AU140" s="16" t="s">
        <v>97</v>
      </c>
      <c r="AY140" s="16" t="s">
        <v>147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6" t="s">
        <v>75</v>
      </c>
      <c r="BK140" s="227">
        <f>ROUND(I140*H140,2)</f>
        <v>0</v>
      </c>
      <c r="BL140" s="16" t="s">
        <v>181</v>
      </c>
      <c r="BM140" s="16" t="s">
        <v>2105</v>
      </c>
    </row>
    <row r="141" s="1" customFormat="1">
      <c r="B141" s="37"/>
      <c r="C141" s="38"/>
      <c r="D141" s="228" t="s">
        <v>156</v>
      </c>
      <c r="E141" s="38"/>
      <c r="F141" s="229" t="s">
        <v>2104</v>
      </c>
      <c r="G141" s="38"/>
      <c r="H141" s="38"/>
      <c r="I141" s="143"/>
      <c r="J141" s="38"/>
      <c r="K141" s="38"/>
      <c r="L141" s="42"/>
      <c r="M141" s="230"/>
      <c r="N141" s="78"/>
      <c r="O141" s="78"/>
      <c r="P141" s="78"/>
      <c r="Q141" s="78"/>
      <c r="R141" s="78"/>
      <c r="S141" s="78"/>
      <c r="T141" s="79"/>
      <c r="AT141" s="16" t="s">
        <v>156</v>
      </c>
      <c r="AU141" s="16" t="s">
        <v>97</v>
      </c>
    </row>
    <row r="142" s="11" customFormat="1" ht="22.8" customHeight="1">
      <c r="B142" s="200"/>
      <c r="C142" s="201"/>
      <c r="D142" s="202" t="s">
        <v>68</v>
      </c>
      <c r="E142" s="214" t="s">
        <v>2106</v>
      </c>
      <c r="F142" s="214" t="s">
        <v>2107</v>
      </c>
      <c r="G142" s="201"/>
      <c r="H142" s="201"/>
      <c r="I142" s="204"/>
      <c r="J142" s="215">
        <f>BK142</f>
        <v>0</v>
      </c>
      <c r="K142" s="201"/>
      <c r="L142" s="206"/>
      <c r="M142" s="207"/>
      <c r="N142" s="208"/>
      <c r="O142" s="208"/>
      <c r="P142" s="209">
        <f>P143</f>
        <v>0</v>
      </c>
      <c r="Q142" s="208"/>
      <c r="R142" s="209">
        <f>R143</f>
        <v>0</v>
      </c>
      <c r="S142" s="208"/>
      <c r="T142" s="210">
        <f>T143</f>
        <v>0</v>
      </c>
      <c r="AR142" s="211" t="s">
        <v>75</v>
      </c>
      <c r="AT142" s="212" t="s">
        <v>68</v>
      </c>
      <c r="AU142" s="212" t="s">
        <v>75</v>
      </c>
      <c r="AY142" s="211" t="s">
        <v>147</v>
      </c>
      <c r="BK142" s="213">
        <f>BK143</f>
        <v>0</v>
      </c>
    </row>
    <row r="143" s="11" customFormat="1" ht="20.88" customHeight="1">
      <c r="B143" s="200"/>
      <c r="C143" s="201"/>
      <c r="D143" s="202" t="s">
        <v>68</v>
      </c>
      <c r="E143" s="214" t="s">
        <v>2108</v>
      </c>
      <c r="F143" s="214" t="s">
        <v>2109</v>
      </c>
      <c r="G143" s="201"/>
      <c r="H143" s="201"/>
      <c r="I143" s="204"/>
      <c r="J143" s="215">
        <f>BK143</f>
        <v>0</v>
      </c>
      <c r="K143" s="201"/>
      <c r="L143" s="206"/>
      <c r="M143" s="207"/>
      <c r="N143" s="208"/>
      <c r="O143" s="208"/>
      <c r="P143" s="209">
        <f>SUM(P144:P145)</f>
        <v>0</v>
      </c>
      <c r="Q143" s="208"/>
      <c r="R143" s="209">
        <f>SUM(R144:R145)</f>
        <v>0</v>
      </c>
      <c r="S143" s="208"/>
      <c r="T143" s="210">
        <f>SUM(T144:T145)</f>
        <v>0</v>
      </c>
      <c r="AR143" s="211" t="s">
        <v>75</v>
      </c>
      <c r="AT143" s="212" t="s">
        <v>68</v>
      </c>
      <c r="AU143" s="212" t="s">
        <v>77</v>
      </c>
      <c r="AY143" s="211" t="s">
        <v>147</v>
      </c>
      <c r="BK143" s="213">
        <f>SUM(BK144:BK145)</f>
        <v>0</v>
      </c>
    </row>
    <row r="144" s="1" customFormat="1" ht="16.5" customHeight="1">
      <c r="B144" s="37"/>
      <c r="C144" s="216" t="s">
        <v>275</v>
      </c>
      <c r="D144" s="216" t="s">
        <v>150</v>
      </c>
      <c r="E144" s="217" t="s">
        <v>2110</v>
      </c>
      <c r="F144" s="218" t="s">
        <v>2111</v>
      </c>
      <c r="G144" s="219" t="s">
        <v>1772</v>
      </c>
      <c r="H144" s="220">
        <v>2</v>
      </c>
      <c r="I144" s="221"/>
      <c r="J144" s="222">
        <f>ROUND(I144*H144,2)</f>
        <v>0</v>
      </c>
      <c r="K144" s="218" t="s">
        <v>1</v>
      </c>
      <c r="L144" s="42"/>
      <c r="M144" s="223" t="s">
        <v>1</v>
      </c>
      <c r="N144" s="224" t="s">
        <v>40</v>
      </c>
      <c r="O144" s="78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AR144" s="16" t="s">
        <v>181</v>
      </c>
      <c r="AT144" s="16" t="s">
        <v>150</v>
      </c>
      <c r="AU144" s="16" t="s">
        <v>97</v>
      </c>
      <c r="AY144" s="16" t="s">
        <v>147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6" t="s">
        <v>75</v>
      </c>
      <c r="BK144" s="227">
        <f>ROUND(I144*H144,2)</f>
        <v>0</v>
      </c>
      <c r="BL144" s="16" t="s">
        <v>181</v>
      </c>
      <c r="BM144" s="16" t="s">
        <v>2112</v>
      </c>
    </row>
    <row r="145" s="1" customFormat="1">
      <c r="B145" s="37"/>
      <c r="C145" s="38"/>
      <c r="D145" s="228" t="s">
        <v>156</v>
      </c>
      <c r="E145" s="38"/>
      <c r="F145" s="229" t="s">
        <v>2113</v>
      </c>
      <c r="G145" s="38"/>
      <c r="H145" s="38"/>
      <c r="I145" s="143"/>
      <c r="J145" s="38"/>
      <c r="K145" s="38"/>
      <c r="L145" s="42"/>
      <c r="M145" s="230"/>
      <c r="N145" s="78"/>
      <c r="O145" s="78"/>
      <c r="P145" s="78"/>
      <c r="Q145" s="78"/>
      <c r="R145" s="78"/>
      <c r="S145" s="78"/>
      <c r="T145" s="79"/>
      <c r="AT145" s="16" t="s">
        <v>156</v>
      </c>
      <c r="AU145" s="16" t="s">
        <v>97</v>
      </c>
    </row>
    <row r="146" s="11" customFormat="1" ht="22.8" customHeight="1">
      <c r="B146" s="200"/>
      <c r="C146" s="201"/>
      <c r="D146" s="202" t="s">
        <v>68</v>
      </c>
      <c r="E146" s="214" t="s">
        <v>2114</v>
      </c>
      <c r="F146" s="214" t="s">
        <v>2115</v>
      </c>
      <c r="G146" s="201"/>
      <c r="H146" s="201"/>
      <c r="I146" s="204"/>
      <c r="J146" s="215">
        <f>BK146</f>
        <v>0</v>
      </c>
      <c r="K146" s="201"/>
      <c r="L146" s="206"/>
      <c r="M146" s="207"/>
      <c r="N146" s="208"/>
      <c r="O146" s="208"/>
      <c r="P146" s="209">
        <f>P147</f>
        <v>0</v>
      </c>
      <c r="Q146" s="208"/>
      <c r="R146" s="209">
        <f>R147</f>
        <v>0</v>
      </c>
      <c r="S146" s="208"/>
      <c r="T146" s="210">
        <f>T147</f>
        <v>0</v>
      </c>
      <c r="AR146" s="211" t="s">
        <v>75</v>
      </c>
      <c r="AT146" s="212" t="s">
        <v>68</v>
      </c>
      <c r="AU146" s="212" t="s">
        <v>75</v>
      </c>
      <c r="AY146" s="211" t="s">
        <v>147</v>
      </c>
      <c r="BK146" s="213">
        <f>BK147</f>
        <v>0</v>
      </c>
    </row>
    <row r="147" s="11" customFormat="1" ht="20.88" customHeight="1">
      <c r="B147" s="200"/>
      <c r="C147" s="201"/>
      <c r="D147" s="202" t="s">
        <v>68</v>
      </c>
      <c r="E147" s="214" t="s">
        <v>2116</v>
      </c>
      <c r="F147" s="214" t="s">
        <v>2117</v>
      </c>
      <c r="G147" s="201"/>
      <c r="H147" s="201"/>
      <c r="I147" s="204"/>
      <c r="J147" s="215">
        <f>BK147</f>
        <v>0</v>
      </c>
      <c r="K147" s="201"/>
      <c r="L147" s="206"/>
      <c r="M147" s="207"/>
      <c r="N147" s="208"/>
      <c r="O147" s="208"/>
      <c r="P147" s="209">
        <f>SUM(P148:P151)</f>
        <v>0</v>
      </c>
      <c r="Q147" s="208"/>
      <c r="R147" s="209">
        <f>SUM(R148:R151)</f>
        <v>0</v>
      </c>
      <c r="S147" s="208"/>
      <c r="T147" s="210">
        <f>SUM(T148:T151)</f>
        <v>0</v>
      </c>
      <c r="AR147" s="211" t="s">
        <v>75</v>
      </c>
      <c r="AT147" s="212" t="s">
        <v>68</v>
      </c>
      <c r="AU147" s="212" t="s">
        <v>77</v>
      </c>
      <c r="AY147" s="211" t="s">
        <v>147</v>
      </c>
      <c r="BK147" s="213">
        <f>SUM(BK148:BK151)</f>
        <v>0</v>
      </c>
    </row>
    <row r="148" s="1" customFormat="1" ht="16.5" customHeight="1">
      <c r="B148" s="37"/>
      <c r="C148" s="216" t="s">
        <v>284</v>
      </c>
      <c r="D148" s="216" t="s">
        <v>150</v>
      </c>
      <c r="E148" s="217" t="s">
        <v>2118</v>
      </c>
      <c r="F148" s="218" t="s">
        <v>2119</v>
      </c>
      <c r="G148" s="219" t="s">
        <v>1772</v>
      </c>
      <c r="H148" s="220">
        <v>1</v>
      </c>
      <c r="I148" s="221"/>
      <c r="J148" s="222">
        <f>ROUND(I148*H148,2)</f>
        <v>0</v>
      </c>
      <c r="K148" s="218" t="s">
        <v>1</v>
      </c>
      <c r="L148" s="42"/>
      <c r="M148" s="223" t="s">
        <v>1</v>
      </c>
      <c r="N148" s="224" t="s">
        <v>40</v>
      </c>
      <c r="O148" s="78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AR148" s="16" t="s">
        <v>181</v>
      </c>
      <c r="AT148" s="16" t="s">
        <v>150</v>
      </c>
      <c r="AU148" s="16" t="s">
        <v>97</v>
      </c>
      <c r="AY148" s="16" t="s">
        <v>147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6" t="s">
        <v>75</v>
      </c>
      <c r="BK148" s="227">
        <f>ROUND(I148*H148,2)</f>
        <v>0</v>
      </c>
      <c r="BL148" s="16" t="s">
        <v>181</v>
      </c>
      <c r="BM148" s="16" t="s">
        <v>2120</v>
      </c>
    </row>
    <row r="149" s="1" customFormat="1">
      <c r="B149" s="37"/>
      <c r="C149" s="38"/>
      <c r="D149" s="228" t="s">
        <v>156</v>
      </c>
      <c r="E149" s="38"/>
      <c r="F149" s="229" t="s">
        <v>2121</v>
      </c>
      <c r="G149" s="38"/>
      <c r="H149" s="38"/>
      <c r="I149" s="143"/>
      <c r="J149" s="38"/>
      <c r="K149" s="38"/>
      <c r="L149" s="42"/>
      <c r="M149" s="230"/>
      <c r="N149" s="78"/>
      <c r="O149" s="78"/>
      <c r="P149" s="78"/>
      <c r="Q149" s="78"/>
      <c r="R149" s="78"/>
      <c r="S149" s="78"/>
      <c r="T149" s="79"/>
      <c r="AT149" s="16" t="s">
        <v>156</v>
      </c>
      <c r="AU149" s="16" t="s">
        <v>97</v>
      </c>
    </row>
    <row r="150" s="1" customFormat="1" ht="16.5" customHeight="1">
      <c r="B150" s="37"/>
      <c r="C150" s="216" t="s">
        <v>293</v>
      </c>
      <c r="D150" s="216" t="s">
        <v>150</v>
      </c>
      <c r="E150" s="217" t="s">
        <v>2122</v>
      </c>
      <c r="F150" s="218" t="s">
        <v>2123</v>
      </c>
      <c r="G150" s="219" t="s">
        <v>1772</v>
      </c>
      <c r="H150" s="220">
        <v>1</v>
      </c>
      <c r="I150" s="221"/>
      <c r="J150" s="222">
        <f>ROUND(I150*H150,2)</f>
        <v>0</v>
      </c>
      <c r="K150" s="218" t="s">
        <v>1</v>
      </c>
      <c r="L150" s="42"/>
      <c r="M150" s="223" t="s">
        <v>1</v>
      </c>
      <c r="N150" s="224" t="s">
        <v>40</v>
      </c>
      <c r="O150" s="78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AR150" s="16" t="s">
        <v>181</v>
      </c>
      <c r="AT150" s="16" t="s">
        <v>150</v>
      </c>
      <c r="AU150" s="16" t="s">
        <v>97</v>
      </c>
      <c r="AY150" s="16" t="s">
        <v>147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6" t="s">
        <v>75</v>
      </c>
      <c r="BK150" s="227">
        <f>ROUND(I150*H150,2)</f>
        <v>0</v>
      </c>
      <c r="BL150" s="16" t="s">
        <v>181</v>
      </c>
      <c r="BM150" s="16" t="s">
        <v>2124</v>
      </c>
    </row>
    <row r="151" s="1" customFormat="1">
      <c r="B151" s="37"/>
      <c r="C151" s="38"/>
      <c r="D151" s="228" t="s">
        <v>156</v>
      </c>
      <c r="E151" s="38"/>
      <c r="F151" s="229" t="s">
        <v>2125</v>
      </c>
      <c r="G151" s="38"/>
      <c r="H151" s="38"/>
      <c r="I151" s="143"/>
      <c r="J151" s="38"/>
      <c r="K151" s="38"/>
      <c r="L151" s="42"/>
      <c r="M151" s="277"/>
      <c r="N151" s="278"/>
      <c r="O151" s="278"/>
      <c r="P151" s="278"/>
      <c r="Q151" s="278"/>
      <c r="R151" s="278"/>
      <c r="S151" s="278"/>
      <c r="T151" s="279"/>
      <c r="AT151" s="16" t="s">
        <v>156</v>
      </c>
      <c r="AU151" s="16" t="s">
        <v>97</v>
      </c>
    </row>
    <row r="152" s="1" customFormat="1" ht="6.96" customHeight="1">
      <c r="B152" s="56"/>
      <c r="C152" s="57"/>
      <c r="D152" s="57"/>
      <c r="E152" s="57"/>
      <c r="F152" s="57"/>
      <c r="G152" s="57"/>
      <c r="H152" s="57"/>
      <c r="I152" s="167"/>
      <c r="J152" s="57"/>
      <c r="K152" s="57"/>
      <c r="L152" s="42"/>
    </row>
  </sheetData>
  <sheetProtection sheet="1" autoFilter="0" formatColumns="0" formatRows="0" objects="1" scenarios="1" spinCount="100000" saltValue="wAgv5Iw6FLbMTjOWJDmxTovro6fDspGrqfdR1dnCgfiom6mh75k4GPdKfJZBZ/Is8jen3x2BbRn+eSGyzkjL1A==" hashValue="uTH8h8879W30X2B6mIgRTh2RNaxjSTmmy9wq9dwNDuu7ClBizqkniRqGQW1cKabwy0L1OYDXc2g1hdboPQsc3g==" algorithmName="SHA-512" password="CE88"/>
  <autoFilter ref="C98:K15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7:H87"/>
    <mergeCell ref="E89:H89"/>
    <mergeCell ref="E91:H9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82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19"/>
      <c r="AT3" s="16" t="s">
        <v>77</v>
      </c>
    </row>
    <row r="4" ht="24.96" customHeight="1">
      <c r="B4" s="19"/>
      <c r="D4" s="140" t="s">
        <v>120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1" t="s">
        <v>16</v>
      </c>
      <c r="L6" s="19"/>
    </row>
    <row r="7" ht="16.5" customHeight="1">
      <c r="B7" s="19"/>
      <c r="E7" s="142" t="str">
        <f>'Rekapitulace stavby'!K6</f>
        <v>ČOV Lipník nad Bečvou - povodňová čerpací stanice</v>
      </c>
      <c r="F7" s="141"/>
      <c r="G7" s="141"/>
      <c r="H7" s="141"/>
      <c r="L7" s="19"/>
    </row>
    <row r="8" ht="12" customHeight="1">
      <c r="B8" s="19"/>
      <c r="D8" s="141" t="s">
        <v>121</v>
      </c>
      <c r="L8" s="19"/>
    </row>
    <row r="9" s="1" customFormat="1" ht="16.5" customHeight="1">
      <c r="B9" s="42"/>
      <c r="E9" s="142" t="s">
        <v>122</v>
      </c>
      <c r="F9" s="1"/>
      <c r="G9" s="1"/>
      <c r="H9" s="1"/>
      <c r="I9" s="143"/>
      <c r="L9" s="42"/>
    </row>
    <row r="10" s="1" customFormat="1" ht="12" customHeight="1">
      <c r="B10" s="42"/>
      <c r="D10" s="141" t="s">
        <v>123</v>
      </c>
      <c r="I10" s="143"/>
      <c r="L10" s="42"/>
    </row>
    <row r="11" s="1" customFormat="1" ht="36.96" customHeight="1">
      <c r="B11" s="42"/>
      <c r="E11" s="144" t="s">
        <v>124</v>
      </c>
      <c r="F11" s="1"/>
      <c r="G11" s="1"/>
      <c r="H11" s="1"/>
      <c r="I11" s="143"/>
      <c r="L11" s="42"/>
    </row>
    <row r="12" s="1" customFormat="1">
      <c r="B12" s="42"/>
      <c r="I12" s="143"/>
      <c r="L12" s="42"/>
    </row>
    <row r="13" s="1" customFormat="1" ht="12" customHeight="1">
      <c r="B13" s="42"/>
      <c r="D13" s="141" t="s">
        <v>18</v>
      </c>
      <c r="F13" s="16" t="s">
        <v>1</v>
      </c>
      <c r="I13" s="145" t="s">
        <v>19</v>
      </c>
      <c r="J13" s="16" t="s">
        <v>1</v>
      </c>
      <c r="L13" s="42"/>
    </row>
    <row r="14" s="1" customFormat="1" ht="12" customHeight="1">
      <c r="B14" s="42"/>
      <c r="D14" s="141" t="s">
        <v>20</v>
      </c>
      <c r="F14" s="16" t="s">
        <v>21</v>
      </c>
      <c r="I14" s="145" t="s">
        <v>22</v>
      </c>
      <c r="J14" s="146" t="str">
        <f>'Rekapitulace stavby'!AN8</f>
        <v>29. 5. 2019</v>
      </c>
      <c r="L14" s="42"/>
    </row>
    <row r="15" s="1" customFormat="1" ht="10.8" customHeight="1">
      <c r="B15" s="42"/>
      <c r="I15" s="143"/>
      <c r="L15" s="42"/>
    </row>
    <row r="16" s="1" customFormat="1" ht="12" customHeight="1">
      <c r="B16" s="42"/>
      <c r="D16" s="141" t="s">
        <v>24</v>
      </c>
      <c r="I16" s="145" t="s">
        <v>25</v>
      </c>
      <c r="J16" s="16" t="s">
        <v>1</v>
      </c>
      <c r="L16" s="42"/>
    </row>
    <row r="17" s="1" customFormat="1" ht="18" customHeight="1">
      <c r="B17" s="42"/>
      <c r="E17" s="16" t="s">
        <v>26</v>
      </c>
      <c r="I17" s="145" t="s">
        <v>27</v>
      </c>
      <c r="J17" s="16" t="s">
        <v>1</v>
      </c>
      <c r="L17" s="42"/>
    </row>
    <row r="18" s="1" customFormat="1" ht="6.96" customHeight="1">
      <c r="B18" s="42"/>
      <c r="I18" s="143"/>
      <c r="L18" s="42"/>
    </row>
    <row r="19" s="1" customFormat="1" ht="12" customHeight="1">
      <c r="B19" s="42"/>
      <c r="D19" s="141" t="s">
        <v>28</v>
      </c>
      <c r="I19" s="145" t="s">
        <v>25</v>
      </c>
      <c r="J19" s="32" t="str">
        <f>'Rekapitulace stavby'!AN13</f>
        <v>Vyplň údaj</v>
      </c>
      <c r="L19" s="42"/>
    </row>
    <row r="20" s="1" customFormat="1" ht="18" customHeight="1">
      <c r="B20" s="42"/>
      <c r="E20" s="32" t="str">
        <f>'Rekapitulace stavby'!E14</f>
        <v>Vyplň údaj</v>
      </c>
      <c r="F20" s="16"/>
      <c r="G20" s="16"/>
      <c r="H20" s="16"/>
      <c r="I20" s="145" t="s">
        <v>27</v>
      </c>
      <c r="J20" s="32" t="str">
        <f>'Rekapitulace stavby'!AN14</f>
        <v>Vyplň údaj</v>
      </c>
      <c r="L20" s="42"/>
    </row>
    <row r="21" s="1" customFormat="1" ht="6.96" customHeight="1">
      <c r="B21" s="42"/>
      <c r="I21" s="143"/>
      <c r="L21" s="42"/>
    </row>
    <row r="22" s="1" customFormat="1" ht="12" customHeight="1">
      <c r="B22" s="42"/>
      <c r="D22" s="141" t="s">
        <v>30</v>
      </c>
      <c r="I22" s="145" t="s">
        <v>25</v>
      </c>
      <c r="J22" s="16" t="s">
        <v>1</v>
      </c>
      <c r="L22" s="42"/>
    </row>
    <row r="23" s="1" customFormat="1" ht="18" customHeight="1">
      <c r="B23" s="42"/>
      <c r="E23" s="16" t="s">
        <v>31</v>
      </c>
      <c r="I23" s="145" t="s">
        <v>27</v>
      </c>
      <c r="J23" s="16" t="s">
        <v>1</v>
      </c>
      <c r="L23" s="42"/>
    </row>
    <row r="24" s="1" customFormat="1" ht="6.96" customHeight="1">
      <c r="B24" s="42"/>
      <c r="I24" s="143"/>
      <c r="L24" s="42"/>
    </row>
    <row r="25" s="1" customFormat="1" ht="12" customHeight="1">
      <c r="B25" s="42"/>
      <c r="D25" s="141" t="s">
        <v>33</v>
      </c>
      <c r="I25" s="145" t="s">
        <v>25</v>
      </c>
      <c r="J25" s="16" t="str">
        <f>IF('Rekapitulace stavby'!AN19="","",'Rekapitulace stavby'!AN19)</f>
        <v/>
      </c>
      <c r="L25" s="42"/>
    </row>
    <row r="26" s="1" customFormat="1" ht="18" customHeight="1">
      <c r="B26" s="42"/>
      <c r="E26" s="16" t="str">
        <f>IF('Rekapitulace stavby'!E20="","",'Rekapitulace stavby'!E20)</f>
        <v xml:space="preserve"> </v>
      </c>
      <c r="I26" s="145" t="s">
        <v>27</v>
      </c>
      <c r="J26" s="16" t="str">
        <f>IF('Rekapitulace stavby'!AN20="","",'Rekapitulace stavby'!AN20)</f>
        <v/>
      </c>
      <c r="L26" s="42"/>
    </row>
    <row r="27" s="1" customFormat="1" ht="6.96" customHeight="1">
      <c r="B27" s="42"/>
      <c r="I27" s="143"/>
      <c r="L27" s="42"/>
    </row>
    <row r="28" s="1" customFormat="1" ht="12" customHeight="1">
      <c r="B28" s="42"/>
      <c r="D28" s="141" t="s">
        <v>34</v>
      </c>
      <c r="I28" s="143"/>
      <c r="L28" s="42"/>
    </row>
    <row r="29" s="7" customFormat="1" ht="16.5" customHeight="1">
      <c r="B29" s="147"/>
      <c r="E29" s="148" t="s">
        <v>1</v>
      </c>
      <c r="F29" s="148"/>
      <c r="G29" s="148"/>
      <c r="H29" s="148"/>
      <c r="I29" s="149"/>
      <c r="L29" s="147"/>
    </row>
    <row r="30" s="1" customFormat="1" ht="6.96" customHeight="1">
      <c r="B30" s="42"/>
      <c r="I30" s="143"/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50"/>
      <c r="J31" s="70"/>
      <c r="K31" s="70"/>
      <c r="L31" s="42"/>
    </row>
    <row r="32" s="1" customFormat="1" ht="25.44" customHeight="1">
      <c r="B32" s="42"/>
      <c r="D32" s="151" t="s">
        <v>35</v>
      </c>
      <c r="I32" s="143"/>
      <c r="J32" s="152">
        <f>ROUND(J87, 2)</f>
        <v>0</v>
      </c>
      <c r="L32" s="42"/>
    </row>
    <row r="33" s="1" customFormat="1" ht="6.96" customHeight="1">
      <c r="B33" s="42"/>
      <c r="D33" s="70"/>
      <c r="E33" s="70"/>
      <c r="F33" s="70"/>
      <c r="G33" s="70"/>
      <c r="H33" s="70"/>
      <c r="I33" s="150"/>
      <c r="J33" s="70"/>
      <c r="K33" s="70"/>
      <c r="L33" s="42"/>
    </row>
    <row r="34" s="1" customFormat="1" ht="14.4" customHeight="1">
      <c r="B34" s="42"/>
      <c r="F34" s="153" t="s">
        <v>37</v>
      </c>
      <c r="I34" s="154" t="s">
        <v>36</v>
      </c>
      <c r="J34" s="153" t="s">
        <v>38</v>
      </c>
      <c r="L34" s="42"/>
    </row>
    <row r="35" s="1" customFormat="1" ht="14.4" customHeight="1">
      <c r="B35" s="42"/>
      <c r="D35" s="141" t="s">
        <v>39</v>
      </c>
      <c r="E35" s="141" t="s">
        <v>40</v>
      </c>
      <c r="F35" s="155">
        <f>ROUND((SUM(BE87:BE93)),  2)</f>
        <v>0</v>
      </c>
      <c r="I35" s="156">
        <v>0.20999999999999999</v>
      </c>
      <c r="J35" s="155">
        <f>ROUND(((SUM(BE87:BE93))*I35),  2)</f>
        <v>0</v>
      </c>
      <c r="L35" s="42"/>
    </row>
    <row r="36" s="1" customFormat="1" ht="14.4" customHeight="1">
      <c r="B36" s="42"/>
      <c r="E36" s="141" t="s">
        <v>41</v>
      </c>
      <c r="F36" s="155">
        <f>ROUND((SUM(BF87:BF93)),  2)</f>
        <v>0</v>
      </c>
      <c r="I36" s="156">
        <v>0.14999999999999999</v>
      </c>
      <c r="J36" s="155">
        <f>ROUND(((SUM(BF87:BF93))*I36),  2)</f>
        <v>0</v>
      </c>
      <c r="L36" s="42"/>
    </row>
    <row r="37" hidden="1" s="1" customFormat="1" ht="14.4" customHeight="1">
      <c r="B37" s="42"/>
      <c r="E37" s="141" t="s">
        <v>42</v>
      </c>
      <c r="F37" s="155">
        <f>ROUND((SUM(BG87:BG93)),  2)</f>
        <v>0</v>
      </c>
      <c r="I37" s="156">
        <v>0.20999999999999999</v>
      </c>
      <c r="J37" s="155">
        <f>0</f>
        <v>0</v>
      </c>
      <c r="L37" s="42"/>
    </row>
    <row r="38" hidden="1" s="1" customFormat="1" ht="14.4" customHeight="1">
      <c r="B38" s="42"/>
      <c r="E38" s="141" t="s">
        <v>43</v>
      </c>
      <c r="F38" s="155">
        <f>ROUND((SUM(BH87:BH93)),  2)</f>
        <v>0</v>
      </c>
      <c r="I38" s="156">
        <v>0.14999999999999999</v>
      </c>
      <c r="J38" s="155">
        <f>0</f>
        <v>0</v>
      </c>
      <c r="L38" s="42"/>
    </row>
    <row r="39" hidden="1" s="1" customFormat="1" ht="14.4" customHeight="1">
      <c r="B39" s="42"/>
      <c r="E39" s="141" t="s">
        <v>44</v>
      </c>
      <c r="F39" s="155">
        <f>ROUND((SUM(BI87:BI93)),  2)</f>
        <v>0</v>
      </c>
      <c r="I39" s="156">
        <v>0</v>
      </c>
      <c r="J39" s="155">
        <f>0</f>
        <v>0</v>
      </c>
      <c r="L39" s="42"/>
    </row>
    <row r="40" s="1" customFormat="1" ht="6.96" customHeight="1">
      <c r="B40" s="42"/>
      <c r="I40" s="143"/>
      <c r="L40" s="42"/>
    </row>
    <row r="41" s="1" customFormat="1" ht="25.44" customHeight="1">
      <c r="B41" s="42"/>
      <c r="C41" s="157"/>
      <c r="D41" s="158" t="s">
        <v>45</v>
      </c>
      <c r="E41" s="159"/>
      <c r="F41" s="159"/>
      <c r="G41" s="160" t="s">
        <v>46</v>
      </c>
      <c r="H41" s="161" t="s">
        <v>47</v>
      </c>
      <c r="I41" s="162"/>
      <c r="J41" s="163">
        <f>SUM(J32:J39)</f>
        <v>0</v>
      </c>
      <c r="K41" s="164"/>
      <c r="L41" s="42"/>
    </row>
    <row r="42" s="1" customFormat="1" ht="14.4" customHeight="1">
      <c r="B42" s="165"/>
      <c r="C42" s="166"/>
      <c r="D42" s="166"/>
      <c r="E42" s="166"/>
      <c r="F42" s="166"/>
      <c r="G42" s="166"/>
      <c r="H42" s="166"/>
      <c r="I42" s="167"/>
      <c r="J42" s="166"/>
      <c r="K42" s="166"/>
      <c r="L42" s="42"/>
    </row>
    <row r="46" s="1" customFormat="1" ht="6.96" customHeight="1">
      <c r="B46" s="168"/>
      <c r="C46" s="169"/>
      <c r="D46" s="169"/>
      <c r="E46" s="169"/>
      <c r="F46" s="169"/>
      <c r="G46" s="169"/>
      <c r="H46" s="169"/>
      <c r="I46" s="170"/>
      <c r="J46" s="169"/>
      <c r="K46" s="169"/>
      <c r="L46" s="42"/>
    </row>
    <row r="47" s="1" customFormat="1" ht="24.96" customHeight="1">
      <c r="B47" s="37"/>
      <c r="C47" s="22" t="s">
        <v>125</v>
      </c>
      <c r="D47" s="38"/>
      <c r="E47" s="38"/>
      <c r="F47" s="38"/>
      <c r="G47" s="38"/>
      <c r="H47" s="38"/>
      <c r="I47" s="143"/>
      <c r="J47" s="38"/>
      <c r="K47" s="38"/>
      <c r="L47" s="42"/>
    </row>
    <row r="48" s="1" customFormat="1" ht="6.96" customHeight="1">
      <c r="B48" s="37"/>
      <c r="C48" s="38"/>
      <c r="D48" s="38"/>
      <c r="E48" s="38"/>
      <c r="F48" s="38"/>
      <c r="G48" s="38"/>
      <c r="H48" s="38"/>
      <c r="I48" s="143"/>
      <c r="J48" s="38"/>
      <c r="K48" s="38"/>
      <c r="L48" s="42"/>
    </row>
    <row r="49" s="1" customFormat="1" ht="12" customHeight="1">
      <c r="B49" s="37"/>
      <c r="C49" s="31" t="s">
        <v>16</v>
      </c>
      <c r="D49" s="38"/>
      <c r="E49" s="38"/>
      <c r="F49" s="38"/>
      <c r="G49" s="38"/>
      <c r="H49" s="38"/>
      <c r="I49" s="143"/>
      <c r="J49" s="38"/>
      <c r="K49" s="38"/>
      <c r="L49" s="42"/>
    </row>
    <row r="50" s="1" customFormat="1" ht="16.5" customHeight="1">
      <c r="B50" s="37"/>
      <c r="C50" s="38"/>
      <c r="D50" s="38"/>
      <c r="E50" s="171" t="str">
        <f>E7</f>
        <v>ČOV Lipník nad Bečvou - povodňová čerpací stanice</v>
      </c>
      <c r="F50" s="31"/>
      <c r="G50" s="31"/>
      <c r="H50" s="31"/>
      <c r="I50" s="143"/>
      <c r="J50" s="38"/>
      <c r="K50" s="38"/>
      <c r="L50" s="42"/>
    </row>
    <row r="51" ht="12" customHeight="1">
      <c r="B51" s="20"/>
      <c r="C51" s="31" t="s">
        <v>121</v>
      </c>
      <c r="D51" s="21"/>
      <c r="E51" s="21"/>
      <c r="F51" s="21"/>
      <c r="G51" s="21"/>
      <c r="H51" s="21"/>
      <c r="I51" s="136"/>
      <c r="J51" s="21"/>
      <c r="K51" s="21"/>
      <c r="L51" s="19"/>
    </row>
    <row r="52" s="1" customFormat="1" ht="16.5" customHeight="1">
      <c r="B52" s="37"/>
      <c r="C52" s="38"/>
      <c r="D52" s="38"/>
      <c r="E52" s="171" t="s">
        <v>122</v>
      </c>
      <c r="F52" s="38"/>
      <c r="G52" s="38"/>
      <c r="H52" s="38"/>
      <c r="I52" s="143"/>
      <c r="J52" s="38"/>
      <c r="K52" s="38"/>
      <c r="L52" s="42"/>
    </row>
    <row r="53" s="1" customFormat="1" ht="12" customHeight="1">
      <c r="B53" s="37"/>
      <c r="C53" s="31" t="s">
        <v>123</v>
      </c>
      <c r="D53" s="38"/>
      <c r="E53" s="38"/>
      <c r="F53" s="38"/>
      <c r="G53" s="38"/>
      <c r="H53" s="38"/>
      <c r="I53" s="143"/>
      <c r="J53" s="38"/>
      <c r="K53" s="38"/>
      <c r="L53" s="42"/>
    </row>
    <row r="54" s="1" customFormat="1" ht="16.5" customHeight="1">
      <c r="B54" s="37"/>
      <c r="C54" s="38"/>
      <c r="D54" s="38"/>
      <c r="E54" s="63" t="str">
        <f>E11</f>
        <v>001 - SO 01 Odlehčovací komora OK0A</v>
      </c>
      <c r="F54" s="38"/>
      <c r="G54" s="38"/>
      <c r="H54" s="38"/>
      <c r="I54" s="143"/>
      <c r="J54" s="38"/>
      <c r="K54" s="38"/>
      <c r="L54" s="42"/>
    </row>
    <row r="55" s="1" customFormat="1" ht="6.96" customHeight="1">
      <c r="B55" s="37"/>
      <c r="C55" s="38"/>
      <c r="D55" s="38"/>
      <c r="E55" s="38"/>
      <c r="F55" s="38"/>
      <c r="G55" s="38"/>
      <c r="H55" s="38"/>
      <c r="I55" s="143"/>
      <c r="J55" s="38"/>
      <c r="K55" s="38"/>
      <c r="L55" s="42"/>
    </row>
    <row r="56" s="1" customFormat="1" ht="12" customHeight="1">
      <c r="B56" s="37"/>
      <c r="C56" s="31" t="s">
        <v>20</v>
      </c>
      <c r="D56" s="38"/>
      <c r="E56" s="38"/>
      <c r="F56" s="26" t="str">
        <f>F14</f>
        <v xml:space="preserve"> </v>
      </c>
      <c r="G56" s="38"/>
      <c r="H56" s="38"/>
      <c r="I56" s="145" t="s">
        <v>22</v>
      </c>
      <c r="J56" s="66" t="str">
        <f>IF(J14="","",J14)</f>
        <v>29. 5. 2019</v>
      </c>
      <c r="K56" s="38"/>
      <c r="L56" s="42"/>
    </row>
    <row r="57" s="1" customFormat="1" ht="6.96" customHeight="1">
      <c r="B57" s="37"/>
      <c r="C57" s="38"/>
      <c r="D57" s="38"/>
      <c r="E57" s="38"/>
      <c r="F57" s="38"/>
      <c r="G57" s="38"/>
      <c r="H57" s="38"/>
      <c r="I57" s="143"/>
      <c r="J57" s="38"/>
      <c r="K57" s="38"/>
      <c r="L57" s="42"/>
    </row>
    <row r="58" s="1" customFormat="1" ht="24.9" customHeight="1">
      <c r="B58" s="37"/>
      <c r="C58" s="31" t="s">
        <v>24</v>
      </c>
      <c r="D58" s="38"/>
      <c r="E58" s="38"/>
      <c r="F58" s="26" t="str">
        <f>E17</f>
        <v>Vodovody a kanalizace Přerov, a.s.</v>
      </c>
      <c r="G58" s="38"/>
      <c r="H58" s="38"/>
      <c r="I58" s="145" t="s">
        <v>30</v>
      </c>
      <c r="J58" s="35" t="str">
        <f>E23</f>
        <v>Sweco Hydroprojekt a.s., divize Morava</v>
      </c>
      <c r="K58" s="38"/>
      <c r="L58" s="42"/>
    </row>
    <row r="59" s="1" customFormat="1" ht="13.65" customHeight="1">
      <c r="B59" s="37"/>
      <c r="C59" s="31" t="s">
        <v>28</v>
      </c>
      <c r="D59" s="38"/>
      <c r="E59" s="38"/>
      <c r="F59" s="26" t="str">
        <f>IF(E20="","",E20)</f>
        <v>Vyplň údaj</v>
      </c>
      <c r="G59" s="38"/>
      <c r="H59" s="38"/>
      <c r="I59" s="145" t="s">
        <v>33</v>
      </c>
      <c r="J59" s="35" t="str">
        <f>E26</f>
        <v xml:space="preserve"> </v>
      </c>
      <c r="K59" s="38"/>
      <c r="L59" s="42"/>
    </row>
    <row r="60" s="1" customFormat="1" ht="10.32" customHeight="1">
      <c r="B60" s="37"/>
      <c r="C60" s="38"/>
      <c r="D60" s="38"/>
      <c r="E60" s="38"/>
      <c r="F60" s="38"/>
      <c r="G60" s="38"/>
      <c r="H60" s="38"/>
      <c r="I60" s="143"/>
      <c r="J60" s="38"/>
      <c r="K60" s="38"/>
      <c r="L60" s="42"/>
    </row>
    <row r="61" s="1" customFormat="1" ht="29.28" customHeight="1">
      <c r="B61" s="37"/>
      <c r="C61" s="172" t="s">
        <v>126</v>
      </c>
      <c r="D61" s="173"/>
      <c r="E61" s="173"/>
      <c r="F61" s="173"/>
      <c r="G61" s="173"/>
      <c r="H61" s="173"/>
      <c r="I61" s="174"/>
      <c r="J61" s="175" t="s">
        <v>127</v>
      </c>
      <c r="K61" s="173"/>
      <c r="L61" s="42"/>
    </row>
    <row r="62" s="1" customFormat="1" ht="10.32" customHeight="1">
      <c r="B62" s="37"/>
      <c r="C62" s="38"/>
      <c r="D62" s="38"/>
      <c r="E62" s="38"/>
      <c r="F62" s="38"/>
      <c r="G62" s="38"/>
      <c r="H62" s="38"/>
      <c r="I62" s="143"/>
      <c r="J62" s="38"/>
      <c r="K62" s="38"/>
      <c r="L62" s="42"/>
    </row>
    <row r="63" s="1" customFormat="1" ht="22.8" customHeight="1">
      <c r="B63" s="37"/>
      <c r="C63" s="176" t="s">
        <v>128</v>
      </c>
      <c r="D63" s="38"/>
      <c r="E63" s="38"/>
      <c r="F63" s="38"/>
      <c r="G63" s="38"/>
      <c r="H63" s="38"/>
      <c r="I63" s="143"/>
      <c r="J63" s="97">
        <f>J87</f>
        <v>0</v>
      </c>
      <c r="K63" s="38"/>
      <c r="L63" s="42"/>
      <c r="AU63" s="16" t="s">
        <v>129</v>
      </c>
    </row>
    <row r="64" s="8" customFormat="1" ht="24.96" customHeight="1">
      <c r="B64" s="177"/>
      <c r="C64" s="178"/>
      <c r="D64" s="179" t="s">
        <v>130</v>
      </c>
      <c r="E64" s="180"/>
      <c r="F64" s="180"/>
      <c r="G64" s="180"/>
      <c r="H64" s="180"/>
      <c r="I64" s="181"/>
      <c r="J64" s="182">
        <f>J88</f>
        <v>0</v>
      </c>
      <c r="K64" s="178"/>
      <c r="L64" s="183"/>
    </row>
    <row r="65" s="9" customFormat="1" ht="19.92" customHeight="1">
      <c r="B65" s="184"/>
      <c r="C65" s="121"/>
      <c r="D65" s="185" t="s">
        <v>131</v>
      </c>
      <c r="E65" s="186"/>
      <c r="F65" s="186"/>
      <c r="G65" s="186"/>
      <c r="H65" s="186"/>
      <c r="I65" s="187"/>
      <c r="J65" s="188">
        <f>J89</f>
        <v>0</v>
      </c>
      <c r="K65" s="121"/>
      <c r="L65" s="189"/>
    </row>
    <row r="66" s="1" customFormat="1" ht="21.84" customHeight="1">
      <c r="B66" s="37"/>
      <c r="C66" s="38"/>
      <c r="D66" s="38"/>
      <c r="E66" s="38"/>
      <c r="F66" s="38"/>
      <c r="G66" s="38"/>
      <c r="H66" s="38"/>
      <c r="I66" s="143"/>
      <c r="J66" s="38"/>
      <c r="K66" s="38"/>
      <c r="L66" s="42"/>
    </row>
    <row r="67" s="1" customFormat="1" ht="6.96" customHeight="1">
      <c r="B67" s="56"/>
      <c r="C67" s="57"/>
      <c r="D67" s="57"/>
      <c r="E67" s="57"/>
      <c r="F67" s="57"/>
      <c r="G67" s="57"/>
      <c r="H67" s="57"/>
      <c r="I67" s="167"/>
      <c r="J67" s="57"/>
      <c r="K67" s="57"/>
      <c r="L67" s="42"/>
    </row>
    <row r="71" s="1" customFormat="1" ht="6.96" customHeight="1">
      <c r="B71" s="58"/>
      <c r="C71" s="59"/>
      <c r="D71" s="59"/>
      <c r="E71" s="59"/>
      <c r="F71" s="59"/>
      <c r="G71" s="59"/>
      <c r="H71" s="59"/>
      <c r="I71" s="170"/>
      <c r="J71" s="59"/>
      <c r="K71" s="59"/>
      <c r="L71" s="42"/>
    </row>
    <row r="72" s="1" customFormat="1" ht="24.96" customHeight="1">
      <c r="B72" s="37"/>
      <c r="C72" s="22" t="s">
        <v>132</v>
      </c>
      <c r="D72" s="38"/>
      <c r="E72" s="38"/>
      <c r="F72" s="38"/>
      <c r="G72" s="38"/>
      <c r="H72" s="38"/>
      <c r="I72" s="143"/>
      <c r="J72" s="38"/>
      <c r="K72" s="38"/>
      <c r="L72" s="42"/>
    </row>
    <row r="73" s="1" customFormat="1" ht="6.96" customHeight="1">
      <c r="B73" s="37"/>
      <c r="C73" s="38"/>
      <c r="D73" s="38"/>
      <c r="E73" s="38"/>
      <c r="F73" s="38"/>
      <c r="G73" s="38"/>
      <c r="H73" s="38"/>
      <c r="I73" s="143"/>
      <c r="J73" s="38"/>
      <c r="K73" s="38"/>
      <c r="L73" s="42"/>
    </row>
    <row r="74" s="1" customFormat="1" ht="12" customHeight="1">
      <c r="B74" s="37"/>
      <c r="C74" s="31" t="s">
        <v>16</v>
      </c>
      <c r="D74" s="38"/>
      <c r="E74" s="38"/>
      <c r="F74" s="38"/>
      <c r="G74" s="38"/>
      <c r="H74" s="38"/>
      <c r="I74" s="143"/>
      <c r="J74" s="38"/>
      <c r="K74" s="38"/>
      <c r="L74" s="42"/>
    </row>
    <row r="75" s="1" customFormat="1" ht="16.5" customHeight="1">
      <c r="B75" s="37"/>
      <c r="C75" s="38"/>
      <c r="D75" s="38"/>
      <c r="E75" s="171" t="str">
        <f>E7</f>
        <v>ČOV Lipník nad Bečvou - povodňová čerpací stanice</v>
      </c>
      <c r="F75" s="31"/>
      <c r="G75" s="31"/>
      <c r="H75" s="31"/>
      <c r="I75" s="143"/>
      <c r="J75" s="38"/>
      <c r="K75" s="38"/>
      <c r="L75" s="42"/>
    </row>
    <row r="76" ht="12" customHeight="1">
      <c r="B76" s="20"/>
      <c r="C76" s="31" t="s">
        <v>121</v>
      </c>
      <c r="D76" s="21"/>
      <c r="E76" s="21"/>
      <c r="F76" s="21"/>
      <c r="G76" s="21"/>
      <c r="H76" s="21"/>
      <c r="I76" s="136"/>
      <c r="J76" s="21"/>
      <c r="K76" s="21"/>
      <c r="L76" s="19"/>
    </row>
    <row r="77" s="1" customFormat="1" ht="16.5" customHeight="1">
      <c r="B77" s="37"/>
      <c r="C77" s="38"/>
      <c r="D77" s="38"/>
      <c r="E77" s="171" t="s">
        <v>122</v>
      </c>
      <c r="F77" s="38"/>
      <c r="G77" s="38"/>
      <c r="H77" s="38"/>
      <c r="I77" s="143"/>
      <c r="J77" s="38"/>
      <c r="K77" s="38"/>
      <c r="L77" s="42"/>
    </row>
    <row r="78" s="1" customFormat="1" ht="12" customHeight="1">
      <c r="B78" s="37"/>
      <c r="C78" s="31" t="s">
        <v>123</v>
      </c>
      <c r="D78" s="38"/>
      <c r="E78" s="38"/>
      <c r="F78" s="38"/>
      <c r="G78" s="38"/>
      <c r="H78" s="38"/>
      <c r="I78" s="143"/>
      <c r="J78" s="38"/>
      <c r="K78" s="38"/>
      <c r="L78" s="42"/>
    </row>
    <row r="79" s="1" customFormat="1" ht="16.5" customHeight="1">
      <c r="B79" s="37"/>
      <c r="C79" s="38"/>
      <c r="D79" s="38"/>
      <c r="E79" s="63" t="str">
        <f>E11</f>
        <v>001 - SO 01 Odlehčovací komora OK0A</v>
      </c>
      <c r="F79" s="38"/>
      <c r="G79" s="38"/>
      <c r="H79" s="38"/>
      <c r="I79" s="143"/>
      <c r="J79" s="38"/>
      <c r="K79" s="38"/>
      <c r="L79" s="42"/>
    </row>
    <row r="80" s="1" customFormat="1" ht="6.96" customHeight="1">
      <c r="B80" s="37"/>
      <c r="C80" s="38"/>
      <c r="D80" s="38"/>
      <c r="E80" s="38"/>
      <c r="F80" s="38"/>
      <c r="G80" s="38"/>
      <c r="H80" s="38"/>
      <c r="I80" s="143"/>
      <c r="J80" s="38"/>
      <c r="K80" s="38"/>
      <c r="L80" s="42"/>
    </row>
    <row r="81" s="1" customFormat="1" ht="12" customHeight="1">
      <c r="B81" s="37"/>
      <c r="C81" s="31" t="s">
        <v>20</v>
      </c>
      <c r="D81" s="38"/>
      <c r="E81" s="38"/>
      <c r="F81" s="26" t="str">
        <f>F14</f>
        <v xml:space="preserve"> </v>
      </c>
      <c r="G81" s="38"/>
      <c r="H81" s="38"/>
      <c r="I81" s="145" t="s">
        <v>22</v>
      </c>
      <c r="J81" s="66" t="str">
        <f>IF(J14="","",J14)</f>
        <v>29. 5. 2019</v>
      </c>
      <c r="K81" s="38"/>
      <c r="L81" s="42"/>
    </row>
    <row r="82" s="1" customFormat="1" ht="6.96" customHeight="1">
      <c r="B82" s="37"/>
      <c r="C82" s="38"/>
      <c r="D82" s="38"/>
      <c r="E82" s="38"/>
      <c r="F82" s="38"/>
      <c r="G82" s="38"/>
      <c r="H82" s="38"/>
      <c r="I82" s="143"/>
      <c r="J82" s="38"/>
      <c r="K82" s="38"/>
      <c r="L82" s="42"/>
    </row>
    <row r="83" s="1" customFormat="1" ht="24.9" customHeight="1">
      <c r="B83" s="37"/>
      <c r="C83" s="31" t="s">
        <v>24</v>
      </c>
      <c r="D83" s="38"/>
      <c r="E83" s="38"/>
      <c r="F83" s="26" t="str">
        <f>E17</f>
        <v>Vodovody a kanalizace Přerov, a.s.</v>
      </c>
      <c r="G83" s="38"/>
      <c r="H83" s="38"/>
      <c r="I83" s="145" t="s">
        <v>30</v>
      </c>
      <c r="J83" s="35" t="str">
        <f>E23</f>
        <v>Sweco Hydroprojekt a.s., divize Morava</v>
      </c>
      <c r="K83" s="38"/>
      <c r="L83" s="42"/>
    </row>
    <row r="84" s="1" customFormat="1" ht="13.65" customHeight="1">
      <c r="B84" s="37"/>
      <c r="C84" s="31" t="s">
        <v>28</v>
      </c>
      <c r="D84" s="38"/>
      <c r="E84" s="38"/>
      <c r="F84" s="26" t="str">
        <f>IF(E20="","",E20)</f>
        <v>Vyplň údaj</v>
      </c>
      <c r="G84" s="38"/>
      <c r="H84" s="38"/>
      <c r="I84" s="145" t="s">
        <v>33</v>
      </c>
      <c r="J84" s="35" t="str">
        <f>E26</f>
        <v xml:space="preserve"> </v>
      </c>
      <c r="K84" s="38"/>
      <c r="L84" s="42"/>
    </row>
    <row r="85" s="1" customFormat="1" ht="10.32" customHeight="1">
      <c r="B85" s="37"/>
      <c r="C85" s="38"/>
      <c r="D85" s="38"/>
      <c r="E85" s="38"/>
      <c r="F85" s="38"/>
      <c r="G85" s="38"/>
      <c r="H85" s="38"/>
      <c r="I85" s="143"/>
      <c r="J85" s="38"/>
      <c r="K85" s="38"/>
      <c r="L85" s="42"/>
    </row>
    <row r="86" s="10" customFormat="1" ht="29.28" customHeight="1">
      <c r="B86" s="190"/>
      <c r="C86" s="191" t="s">
        <v>133</v>
      </c>
      <c r="D86" s="192" t="s">
        <v>54</v>
      </c>
      <c r="E86" s="192" t="s">
        <v>50</v>
      </c>
      <c r="F86" s="192" t="s">
        <v>51</v>
      </c>
      <c r="G86" s="192" t="s">
        <v>134</v>
      </c>
      <c r="H86" s="192" t="s">
        <v>135</v>
      </c>
      <c r="I86" s="193" t="s">
        <v>136</v>
      </c>
      <c r="J86" s="192" t="s">
        <v>127</v>
      </c>
      <c r="K86" s="194" t="s">
        <v>137</v>
      </c>
      <c r="L86" s="195"/>
      <c r="M86" s="87" t="s">
        <v>1</v>
      </c>
      <c r="N86" s="88" t="s">
        <v>39</v>
      </c>
      <c r="O86" s="88" t="s">
        <v>138</v>
      </c>
      <c r="P86" s="88" t="s">
        <v>139</v>
      </c>
      <c r="Q86" s="88" t="s">
        <v>140</v>
      </c>
      <c r="R86" s="88" t="s">
        <v>141</v>
      </c>
      <c r="S86" s="88" t="s">
        <v>142</v>
      </c>
      <c r="T86" s="89" t="s">
        <v>143</v>
      </c>
    </row>
    <row r="87" s="1" customFormat="1" ht="22.8" customHeight="1">
      <c r="B87" s="37"/>
      <c r="C87" s="94" t="s">
        <v>144</v>
      </c>
      <c r="D87" s="38"/>
      <c r="E87" s="38"/>
      <c r="F87" s="38"/>
      <c r="G87" s="38"/>
      <c r="H87" s="38"/>
      <c r="I87" s="143"/>
      <c r="J87" s="196">
        <f>BK87</f>
        <v>0</v>
      </c>
      <c r="K87" s="38"/>
      <c r="L87" s="42"/>
      <c r="M87" s="90"/>
      <c r="N87" s="91"/>
      <c r="O87" s="91"/>
      <c r="P87" s="197">
        <f>P88</f>
        <v>0</v>
      </c>
      <c r="Q87" s="91"/>
      <c r="R87" s="197">
        <f>R88</f>
        <v>0</v>
      </c>
      <c r="S87" s="91"/>
      <c r="T87" s="198">
        <f>T88</f>
        <v>0</v>
      </c>
      <c r="AT87" s="16" t="s">
        <v>68</v>
      </c>
      <c r="AU87" s="16" t="s">
        <v>129</v>
      </c>
      <c r="BK87" s="199">
        <f>BK88</f>
        <v>0</v>
      </c>
    </row>
    <row r="88" s="11" customFormat="1" ht="25.92" customHeight="1">
      <c r="B88" s="200"/>
      <c r="C88" s="201"/>
      <c r="D88" s="202" t="s">
        <v>68</v>
      </c>
      <c r="E88" s="203" t="s">
        <v>145</v>
      </c>
      <c r="F88" s="203" t="s">
        <v>146</v>
      </c>
      <c r="G88" s="201"/>
      <c r="H88" s="201"/>
      <c r="I88" s="204"/>
      <c r="J88" s="205">
        <f>BK88</f>
        <v>0</v>
      </c>
      <c r="K88" s="201"/>
      <c r="L88" s="206"/>
      <c r="M88" s="207"/>
      <c r="N88" s="208"/>
      <c r="O88" s="208"/>
      <c r="P88" s="209">
        <f>P89</f>
        <v>0</v>
      </c>
      <c r="Q88" s="208"/>
      <c r="R88" s="209">
        <f>R89</f>
        <v>0</v>
      </c>
      <c r="S88" s="208"/>
      <c r="T88" s="210">
        <f>T89</f>
        <v>0</v>
      </c>
      <c r="AR88" s="211" t="s">
        <v>77</v>
      </c>
      <c r="AT88" s="212" t="s">
        <v>68</v>
      </c>
      <c r="AU88" s="212" t="s">
        <v>69</v>
      </c>
      <c r="AY88" s="211" t="s">
        <v>147</v>
      </c>
      <c r="BK88" s="213">
        <f>BK89</f>
        <v>0</v>
      </c>
    </row>
    <row r="89" s="11" customFormat="1" ht="22.8" customHeight="1">
      <c r="B89" s="200"/>
      <c r="C89" s="201"/>
      <c r="D89" s="202" t="s">
        <v>68</v>
      </c>
      <c r="E89" s="214" t="s">
        <v>148</v>
      </c>
      <c r="F89" s="214" t="s">
        <v>149</v>
      </c>
      <c r="G89" s="201"/>
      <c r="H89" s="201"/>
      <c r="I89" s="204"/>
      <c r="J89" s="215">
        <f>BK89</f>
        <v>0</v>
      </c>
      <c r="K89" s="201"/>
      <c r="L89" s="206"/>
      <c r="M89" s="207"/>
      <c r="N89" s="208"/>
      <c r="O89" s="208"/>
      <c r="P89" s="209">
        <f>SUM(P90:P93)</f>
        <v>0</v>
      </c>
      <c r="Q89" s="208"/>
      <c r="R89" s="209">
        <f>SUM(R90:R93)</f>
        <v>0</v>
      </c>
      <c r="S89" s="208"/>
      <c r="T89" s="210">
        <f>SUM(T90:T93)</f>
        <v>0</v>
      </c>
      <c r="AR89" s="211" t="s">
        <v>77</v>
      </c>
      <c r="AT89" s="212" t="s">
        <v>68</v>
      </c>
      <c r="AU89" s="212" t="s">
        <v>75</v>
      </c>
      <c r="AY89" s="211" t="s">
        <v>147</v>
      </c>
      <c r="BK89" s="213">
        <f>SUM(BK90:BK93)</f>
        <v>0</v>
      </c>
    </row>
    <row r="90" s="1" customFormat="1" ht="22.5" customHeight="1">
      <c r="B90" s="37"/>
      <c r="C90" s="216" t="s">
        <v>75</v>
      </c>
      <c r="D90" s="216" t="s">
        <v>150</v>
      </c>
      <c r="E90" s="217" t="s">
        <v>151</v>
      </c>
      <c r="F90" s="218" t="s">
        <v>152</v>
      </c>
      <c r="G90" s="219" t="s">
        <v>153</v>
      </c>
      <c r="H90" s="220">
        <v>81.230000000000004</v>
      </c>
      <c r="I90" s="221"/>
      <c r="J90" s="222">
        <f>ROUND(I90*H90,2)</f>
        <v>0</v>
      </c>
      <c r="K90" s="218" t="s">
        <v>1</v>
      </c>
      <c r="L90" s="42"/>
      <c r="M90" s="223" t="s">
        <v>1</v>
      </c>
      <c r="N90" s="224" t="s">
        <v>40</v>
      </c>
      <c r="O90" s="78"/>
      <c r="P90" s="225">
        <f>O90*H90</f>
        <v>0</v>
      </c>
      <c r="Q90" s="225">
        <v>0</v>
      </c>
      <c r="R90" s="225">
        <f>Q90*H90</f>
        <v>0</v>
      </c>
      <c r="S90" s="225">
        <v>0</v>
      </c>
      <c r="T90" s="226">
        <f>S90*H90</f>
        <v>0</v>
      </c>
      <c r="AR90" s="16" t="s">
        <v>154</v>
      </c>
      <c r="AT90" s="16" t="s">
        <v>150</v>
      </c>
      <c r="AU90" s="16" t="s">
        <v>77</v>
      </c>
      <c r="AY90" s="16" t="s">
        <v>147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16" t="s">
        <v>75</v>
      </c>
      <c r="BK90" s="227">
        <f>ROUND(I90*H90,2)</f>
        <v>0</v>
      </c>
      <c r="BL90" s="16" t="s">
        <v>154</v>
      </c>
      <c r="BM90" s="16" t="s">
        <v>155</v>
      </c>
    </row>
    <row r="91" s="1" customFormat="1">
      <c r="B91" s="37"/>
      <c r="C91" s="38"/>
      <c r="D91" s="228" t="s">
        <v>156</v>
      </c>
      <c r="E91" s="38"/>
      <c r="F91" s="229" t="s">
        <v>152</v>
      </c>
      <c r="G91" s="38"/>
      <c r="H91" s="38"/>
      <c r="I91" s="143"/>
      <c r="J91" s="38"/>
      <c r="K91" s="38"/>
      <c r="L91" s="42"/>
      <c r="M91" s="230"/>
      <c r="N91" s="78"/>
      <c r="O91" s="78"/>
      <c r="P91" s="78"/>
      <c r="Q91" s="78"/>
      <c r="R91" s="78"/>
      <c r="S91" s="78"/>
      <c r="T91" s="79"/>
      <c r="AT91" s="16" t="s">
        <v>156</v>
      </c>
      <c r="AU91" s="16" t="s">
        <v>77</v>
      </c>
    </row>
    <row r="92" s="1" customFormat="1">
      <c r="B92" s="37"/>
      <c r="C92" s="38"/>
      <c r="D92" s="228" t="s">
        <v>157</v>
      </c>
      <c r="E92" s="38"/>
      <c r="F92" s="231" t="s">
        <v>158</v>
      </c>
      <c r="G92" s="38"/>
      <c r="H92" s="38"/>
      <c r="I92" s="143"/>
      <c r="J92" s="38"/>
      <c r="K92" s="38"/>
      <c r="L92" s="42"/>
      <c r="M92" s="230"/>
      <c r="N92" s="78"/>
      <c r="O92" s="78"/>
      <c r="P92" s="78"/>
      <c r="Q92" s="78"/>
      <c r="R92" s="78"/>
      <c r="S92" s="78"/>
      <c r="T92" s="79"/>
      <c r="AT92" s="16" t="s">
        <v>157</v>
      </c>
      <c r="AU92" s="16" t="s">
        <v>77</v>
      </c>
    </row>
    <row r="93" s="12" customFormat="1">
      <c r="B93" s="232"/>
      <c r="C93" s="233"/>
      <c r="D93" s="228" t="s">
        <v>159</v>
      </c>
      <c r="E93" s="234" t="s">
        <v>1</v>
      </c>
      <c r="F93" s="235" t="s">
        <v>160</v>
      </c>
      <c r="G93" s="233"/>
      <c r="H93" s="236">
        <v>81.230000000000004</v>
      </c>
      <c r="I93" s="237"/>
      <c r="J93" s="233"/>
      <c r="K93" s="233"/>
      <c r="L93" s="238"/>
      <c r="M93" s="239"/>
      <c r="N93" s="240"/>
      <c r="O93" s="240"/>
      <c r="P93" s="240"/>
      <c r="Q93" s="240"/>
      <c r="R93" s="240"/>
      <c r="S93" s="240"/>
      <c r="T93" s="241"/>
      <c r="AT93" s="242" t="s">
        <v>159</v>
      </c>
      <c r="AU93" s="242" t="s">
        <v>77</v>
      </c>
      <c r="AV93" s="12" t="s">
        <v>77</v>
      </c>
      <c r="AW93" s="12" t="s">
        <v>32</v>
      </c>
      <c r="AX93" s="12" t="s">
        <v>75</v>
      </c>
      <c r="AY93" s="242" t="s">
        <v>147</v>
      </c>
    </row>
    <row r="94" s="1" customFormat="1" ht="6.96" customHeight="1">
      <c r="B94" s="56"/>
      <c r="C94" s="57"/>
      <c r="D94" s="57"/>
      <c r="E94" s="57"/>
      <c r="F94" s="57"/>
      <c r="G94" s="57"/>
      <c r="H94" s="57"/>
      <c r="I94" s="167"/>
      <c r="J94" s="57"/>
      <c r="K94" s="57"/>
      <c r="L94" s="42"/>
    </row>
  </sheetData>
  <sheetProtection sheet="1" autoFilter="0" formatColumns="0" formatRows="0" objects="1" scenarios="1" spinCount="100000" saltValue="JDsTir6C5ApoShIlQm23o7T/MjyzvUqZTAJSV6nyouc6aBhQA+tMRkUmgCRgaTdrWRe6Loyp0n4BnAEhOx3Nhg==" hashValue="0TNTsVYnotHm2Dmn31f8tNDAhVnmtQQo8cuv2l9vcddcu5qbl1BDElEgPm+DAbudycCUuiPKCF0/HQiNpRJ10A==" algorithmName="SHA-512" password="CE88"/>
  <autoFilter ref="C86:K9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85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19"/>
      <c r="AT3" s="16" t="s">
        <v>77</v>
      </c>
    </row>
    <row r="4" ht="24.96" customHeight="1">
      <c r="B4" s="19"/>
      <c r="D4" s="140" t="s">
        <v>120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1" t="s">
        <v>16</v>
      </c>
      <c r="L6" s="19"/>
    </row>
    <row r="7" ht="16.5" customHeight="1">
      <c r="B7" s="19"/>
      <c r="E7" s="142" t="str">
        <f>'Rekapitulace stavby'!K6</f>
        <v>ČOV Lipník nad Bečvou - povodňová čerpací stanice</v>
      </c>
      <c r="F7" s="141"/>
      <c r="G7" s="141"/>
      <c r="H7" s="141"/>
      <c r="L7" s="19"/>
    </row>
    <row r="8" ht="12" customHeight="1">
      <c r="B8" s="19"/>
      <c r="D8" s="141" t="s">
        <v>121</v>
      </c>
      <c r="L8" s="19"/>
    </row>
    <row r="9" s="1" customFormat="1" ht="16.5" customHeight="1">
      <c r="B9" s="42"/>
      <c r="E9" s="142" t="s">
        <v>122</v>
      </c>
      <c r="F9" s="1"/>
      <c r="G9" s="1"/>
      <c r="H9" s="1"/>
      <c r="I9" s="143"/>
      <c r="L9" s="42"/>
    </row>
    <row r="10" s="1" customFormat="1" ht="12" customHeight="1">
      <c r="B10" s="42"/>
      <c r="D10" s="141" t="s">
        <v>123</v>
      </c>
      <c r="I10" s="143"/>
      <c r="L10" s="42"/>
    </row>
    <row r="11" s="1" customFormat="1" ht="36.96" customHeight="1">
      <c r="B11" s="42"/>
      <c r="E11" s="144" t="s">
        <v>161</v>
      </c>
      <c r="F11" s="1"/>
      <c r="G11" s="1"/>
      <c r="H11" s="1"/>
      <c r="I11" s="143"/>
      <c r="L11" s="42"/>
    </row>
    <row r="12" s="1" customFormat="1">
      <c r="B12" s="42"/>
      <c r="I12" s="143"/>
      <c r="L12" s="42"/>
    </row>
    <row r="13" s="1" customFormat="1" ht="12" customHeight="1">
      <c r="B13" s="42"/>
      <c r="D13" s="141" t="s">
        <v>18</v>
      </c>
      <c r="F13" s="16" t="s">
        <v>1</v>
      </c>
      <c r="I13" s="145" t="s">
        <v>19</v>
      </c>
      <c r="J13" s="16" t="s">
        <v>1</v>
      </c>
      <c r="L13" s="42"/>
    </row>
    <row r="14" s="1" customFormat="1" ht="12" customHeight="1">
      <c r="B14" s="42"/>
      <c r="D14" s="141" t="s">
        <v>20</v>
      </c>
      <c r="F14" s="16" t="s">
        <v>21</v>
      </c>
      <c r="I14" s="145" t="s">
        <v>22</v>
      </c>
      <c r="J14" s="146" t="str">
        <f>'Rekapitulace stavby'!AN8</f>
        <v>29. 5. 2019</v>
      </c>
      <c r="L14" s="42"/>
    </row>
    <row r="15" s="1" customFormat="1" ht="10.8" customHeight="1">
      <c r="B15" s="42"/>
      <c r="I15" s="143"/>
      <c r="L15" s="42"/>
    </row>
    <row r="16" s="1" customFormat="1" ht="12" customHeight="1">
      <c r="B16" s="42"/>
      <c r="D16" s="141" t="s">
        <v>24</v>
      </c>
      <c r="I16" s="145" t="s">
        <v>25</v>
      </c>
      <c r="J16" s="16" t="s">
        <v>1</v>
      </c>
      <c r="L16" s="42"/>
    </row>
    <row r="17" s="1" customFormat="1" ht="18" customHeight="1">
      <c r="B17" s="42"/>
      <c r="E17" s="16" t="s">
        <v>26</v>
      </c>
      <c r="I17" s="145" t="s">
        <v>27</v>
      </c>
      <c r="J17" s="16" t="s">
        <v>1</v>
      </c>
      <c r="L17" s="42"/>
    </row>
    <row r="18" s="1" customFormat="1" ht="6.96" customHeight="1">
      <c r="B18" s="42"/>
      <c r="I18" s="143"/>
      <c r="L18" s="42"/>
    </row>
    <row r="19" s="1" customFormat="1" ht="12" customHeight="1">
      <c r="B19" s="42"/>
      <c r="D19" s="141" t="s">
        <v>28</v>
      </c>
      <c r="I19" s="145" t="s">
        <v>25</v>
      </c>
      <c r="J19" s="32" t="str">
        <f>'Rekapitulace stavby'!AN13</f>
        <v>Vyplň údaj</v>
      </c>
      <c r="L19" s="42"/>
    </row>
    <row r="20" s="1" customFormat="1" ht="18" customHeight="1">
      <c r="B20" s="42"/>
      <c r="E20" s="32" t="str">
        <f>'Rekapitulace stavby'!E14</f>
        <v>Vyplň údaj</v>
      </c>
      <c r="F20" s="16"/>
      <c r="G20" s="16"/>
      <c r="H20" s="16"/>
      <c r="I20" s="145" t="s">
        <v>27</v>
      </c>
      <c r="J20" s="32" t="str">
        <f>'Rekapitulace stavby'!AN14</f>
        <v>Vyplň údaj</v>
      </c>
      <c r="L20" s="42"/>
    </row>
    <row r="21" s="1" customFormat="1" ht="6.96" customHeight="1">
      <c r="B21" s="42"/>
      <c r="I21" s="143"/>
      <c r="L21" s="42"/>
    </row>
    <row r="22" s="1" customFormat="1" ht="12" customHeight="1">
      <c r="B22" s="42"/>
      <c r="D22" s="141" t="s">
        <v>30</v>
      </c>
      <c r="I22" s="145" t="s">
        <v>25</v>
      </c>
      <c r="J22" s="16" t="s">
        <v>1</v>
      </c>
      <c r="L22" s="42"/>
    </row>
    <row r="23" s="1" customFormat="1" ht="18" customHeight="1">
      <c r="B23" s="42"/>
      <c r="E23" s="16" t="s">
        <v>31</v>
      </c>
      <c r="I23" s="145" t="s">
        <v>27</v>
      </c>
      <c r="J23" s="16" t="s">
        <v>1</v>
      </c>
      <c r="L23" s="42"/>
    </row>
    <row r="24" s="1" customFormat="1" ht="6.96" customHeight="1">
      <c r="B24" s="42"/>
      <c r="I24" s="143"/>
      <c r="L24" s="42"/>
    </row>
    <row r="25" s="1" customFormat="1" ht="12" customHeight="1">
      <c r="B25" s="42"/>
      <c r="D25" s="141" t="s">
        <v>33</v>
      </c>
      <c r="I25" s="145" t="s">
        <v>25</v>
      </c>
      <c r="J25" s="16" t="str">
        <f>IF('Rekapitulace stavby'!AN19="","",'Rekapitulace stavby'!AN19)</f>
        <v/>
      </c>
      <c r="L25" s="42"/>
    </row>
    <row r="26" s="1" customFormat="1" ht="18" customHeight="1">
      <c r="B26" s="42"/>
      <c r="E26" s="16" t="str">
        <f>IF('Rekapitulace stavby'!E20="","",'Rekapitulace stavby'!E20)</f>
        <v xml:space="preserve"> </v>
      </c>
      <c r="I26" s="145" t="s">
        <v>27</v>
      </c>
      <c r="J26" s="16" t="str">
        <f>IF('Rekapitulace stavby'!AN20="","",'Rekapitulace stavby'!AN20)</f>
        <v/>
      </c>
      <c r="L26" s="42"/>
    </row>
    <row r="27" s="1" customFormat="1" ht="6.96" customHeight="1">
      <c r="B27" s="42"/>
      <c r="I27" s="143"/>
      <c r="L27" s="42"/>
    </row>
    <row r="28" s="1" customFormat="1" ht="12" customHeight="1">
      <c r="B28" s="42"/>
      <c r="D28" s="141" t="s">
        <v>34</v>
      </c>
      <c r="I28" s="143"/>
      <c r="L28" s="42"/>
    </row>
    <row r="29" s="7" customFormat="1" ht="16.5" customHeight="1">
      <c r="B29" s="147"/>
      <c r="E29" s="148" t="s">
        <v>1</v>
      </c>
      <c r="F29" s="148"/>
      <c r="G29" s="148"/>
      <c r="H29" s="148"/>
      <c r="I29" s="149"/>
      <c r="L29" s="147"/>
    </row>
    <row r="30" s="1" customFormat="1" ht="6.96" customHeight="1">
      <c r="B30" s="42"/>
      <c r="I30" s="143"/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50"/>
      <c r="J31" s="70"/>
      <c r="K31" s="70"/>
      <c r="L31" s="42"/>
    </row>
    <row r="32" s="1" customFormat="1" ht="25.44" customHeight="1">
      <c r="B32" s="42"/>
      <c r="D32" s="151" t="s">
        <v>35</v>
      </c>
      <c r="I32" s="143"/>
      <c r="J32" s="152">
        <f>ROUND(J100, 2)</f>
        <v>0</v>
      </c>
      <c r="L32" s="42"/>
    </row>
    <row r="33" s="1" customFormat="1" ht="6.96" customHeight="1">
      <c r="B33" s="42"/>
      <c r="D33" s="70"/>
      <c r="E33" s="70"/>
      <c r="F33" s="70"/>
      <c r="G33" s="70"/>
      <c r="H33" s="70"/>
      <c r="I33" s="150"/>
      <c r="J33" s="70"/>
      <c r="K33" s="70"/>
      <c r="L33" s="42"/>
    </row>
    <row r="34" s="1" customFormat="1" ht="14.4" customHeight="1">
      <c r="B34" s="42"/>
      <c r="F34" s="153" t="s">
        <v>37</v>
      </c>
      <c r="I34" s="154" t="s">
        <v>36</v>
      </c>
      <c r="J34" s="153" t="s">
        <v>38</v>
      </c>
      <c r="L34" s="42"/>
    </row>
    <row r="35" s="1" customFormat="1" ht="14.4" customHeight="1">
      <c r="B35" s="42"/>
      <c r="D35" s="141" t="s">
        <v>39</v>
      </c>
      <c r="E35" s="141" t="s">
        <v>40</v>
      </c>
      <c r="F35" s="155">
        <f>ROUND((SUM(BE100:BE503)),  2)</f>
        <v>0</v>
      </c>
      <c r="I35" s="156">
        <v>0.20999999999999999</v>
      </c>
      <c r="J35" s="155">
        <f>ROUND(((SUM(BE100:BE503))*I35),  2)</f>
        <v>0</v>
      </c>
      <c r="L35" s="42"/>
    </row>
    <row r="36" s="1" customFormat="1" ht="14.4" customHeight="1">
      <c r="B36" s="42"/>
      <c r="E36" s="141" t="s">
        <v>41</v>
      </c>
      <c r="F36" s="155">
        <f>ROUND((SUM(BF100:BF503)),  2)</f>
        <v>0</v>
      </c>
      <c r="I36" s="156">
        <v>0.14999999999999999</v>
      </c>
      <c r="J36" s="155">
        <f>ROUND(((SUM(BF100:BF503))*I36),  2)</f>
        <v>0</v>
      </c>
      <c r="L36" s="42"/>
    </row>
    <row r="37" hidden="1" s="1" customFormat="1" ht="14.4" customHeight="1">
      <c r="B37" s="42"/>
      <c r="E37" s="141" t="s">
        <v>42</v>
      </c>
      <c r="F37" s="155">
        <f>ROUND((SUM(BG100:BG503)),  2)</f>
        <v>0</v>
      </c>
      <c r="I37" s="156">
        <v>0.20999999999999999</v>
      </c>
      <c r="J37" s="155">
        <f>0</f>
        <v>0</v>
      </c>
      <c r="L37" s="42"/>
    </row>
    <row r="38" hidden="1" s="1" customFormat="1" ht="14.4" customHeight="1">
      <c r="B38" s="42"/>
      <c r="E38" s="141" t="s">
        <v>43</v>
      </c>
      <c r="F38" s="155">
        <f>ROUND((SUM(BH100:BH503)),  2)</f>
        <v>0</v>
      </c>
      <c r="I38" s="156">
        <v>0.14999999999999999</v>
      </c>
      <c r="J38" s="155">
        <f>0</f>
        <v>0</v>
      </c>
      <c r="L38" s="42"/>
    </row>
    <row r="39" hidden="1" s="1" customFormat="1" ht="14.4" customHeight="1">
      <c r="B39" s="42"/>
      <c r="E39" s="141" t="s">
        <v>44</v>
      </c>
      <c r="F39" s="155">
        <f>ROUND((SUM(BI100:BI503)),  2)</f>
        <v>0</v>
      </c>
      <c r="I39" s="156">
        <v>0</v>
      </c>
      <c r="J39" s="155">
        <f>0</f>
        <v>0</v>
      </c>
      <c r="L39" s="42"/>
    </row>
    <row r="40" s="1" customFormat="1" ht="6.96" customHeight="1">
      <c r="B40" s="42"/>
      <c r="I40" s="143"/>
      <c r="L40" s="42"/>
    </row>
    <row r="41" s="1" customFormat="1" ht="25.44" customHeight="1">
      <c r="B41" s="42"/>
      <c r="C41" s="157"/>
      <c r="D41" s="158" t="s">
        <v>45</v>
      </c>
      <c r="E41" s="159"/>
      <c r="F41" s="159"/>
      <c r="G41" s="160" t="s">
        <v>46</v>
      </c>
      <c r="H41" s="161" t="s">
        <v>47</v>
      </c>
      <c r="I41" s="162"/>
      <c r="J41" s="163">
        <f>SUM(J32:J39)</f>
        <v>0</v>
      </c>
      <c r="K41" s="164"/>
      <c r="L41" s="42"/>
    </row>
    <row r="42" s="1" customFormat="1" ht="14.4" customHeight="1">
      <c r="B42" s="165"/>
      <c r="C42" s="166"/>
      <c r="D42" s="166"/>
      <c r="E42" s="166"/>
      <c r="F42" s="166"/>
      <c r="G42" s="166"/>
      <c r="H42" s="166"/>
      <c r="I42" s="167"/>
      <c r="J42" s="166"/>
      <c r="K42" s="166"/>
      <c r="L42" s="42"/>
    </row>
    <row r="46" s="1" customFormat="1" ht="6.96" customHeight="1">
      <c r="B46" s="168"/>
      <c r="C46" s="169"/>
      <c r="D46" s="169"/>
      <c r="E46" s="169"/>
      <c r="F46" s="169"/>
      <c r="G46" s="169"/>
      <c r="H46" s="169"/>
      <c r="I46" s="170"/>
      <c r="J46" s="169"/>
      <c r="K46" s="169"/>
      <c r="L46" s="42"/>
    </row>
    <row r="47" s="1" customFormat="1" ht="24.96" customHeight="1">
      <c r="B47" s="37"/>
      <c r="C47" s="22" t="s">
        <v>125</v>
      </c>
      <c r="D47" s="38"/>
      <c r="E47" s="38"/>
      <c r="F47" s="38"/>
      <c r="G47" s="38"/>
      <c r="H47" s="38"/>
      <c r="I47" s="143"/>
      <c r="J47" s="38"/>
      <c r="K47" s="38"/>
      <c r="L47" s="42"/>
    </row>
    <row r="48" s="1" customFormat="1" ht="6.96" customHeight="1">
      <c r="B48" s="37"/>
      <c r="C48" s="38"/>
      <c r="D48" s="38"/>
      <c r="E48" s="38"/>
      <c r="F48" s="38"/>
      <c r="G48" s="38"/>
      <c r="H48" s="38"/>
      <c r="I48" s="143"/>
      <c r="J48" s="38"/>
      <c r="K48" s="38"/>
      <c r="L48" s="42"/>
    </row>
    <row r="49" s="1" customFormat="1" ht="12" customHeight="1">
      <c r="B49" s="37"/>
      <c r="C49" s="31" t="s">
        <v>16</v>
      </c>
      <c r="D49" s="38"/>
      <c r="E49" s="38"/>
      <c r="F49" s="38"/>
      <c r="G49" s="38"/>
      <c r="H49" s="38"/>
      <c r="I49" s="143"/>
      <c r="J49" s="38"/>
      <c r="K49" s="38"/>
      <c r="L49" s="42"/>
    </row>
    <row r="50" s="1" customFormat="1" ht="16.5" customHeight="1">
      <c r="B50" s="37"/>
      <c r="C50" s="38"/>
      <c r="D50" s="38"/>
      <c r="E50" s="171" t="str">
        <f>E7</f>
        <v>ČOV Lipník nad Bečvou - povodňová čerpací stanice</v>
      </c>
      <c r="F50" s="31"/>
      <c r="G50" s="31"/>
      <c r="H50" s="31"/>
      <c r="I50" s="143"/>
      <c r="J50" s="38"/>
      <c r="K50" s="38"/>
      <c r="L50" s="42"/>
    </row>
    <row r="51" ht="12" customHeight="1">
      <c r="B51" s="20"/>
      <c r="C51" s="31" t="s">
        <v>121</v>
      </c>
      <c r="D51" s="21"/>
      <c r="E51" s="21"/>
      <c r="F51" s="21"/>
      <c r="G51" s="21"/>
      <c r="H51" s="21"/>
      <c r="I51" s="136"/>
      <c r="J51" s="21"/>
      <c r="K51" s="21"/>
      <c r="L51" s="19"/>
    </row>
    <row r="52" s="1" customFormat="1" ht="16.5" customHeight="1">
      <c r="B52" s="37"/>
      <c r="C52" s="38"/>
      <c r="D52" s="38"/>
      <c r="E52" s="171" t="s">
        <v>122</v>
      </c>
      <c r="F52" s="38"/>
      <c r="G52" s="38"/>
      <c r="H52" s="38"/>
      <c r="I52" s="143"/>
      <c r="J52" s="38"/>
      <c r="K52" s="38"/>
      <c r="L52" s="42"/>
    </row>
    <row r="53" s="1" customFormat="1" ht="12" customHeight="1">
      <c r="B53" s="37"/>
      <c r="C53" s="31" t="s">
        <v>123</v>
      </c>
      <c r="D53" s="38"/>
      <c r="E53" s="38"/>
      <c r="F53" s="38"/>
      <c r="G53" s="38"/>
      <c r="H53" s="38"/>
      <c r="I53" s="143"/>
      <c r="J53" s="38"/>
      <c r="K53" s="38"/>
      <c r="L53" s="42"/>
    </row>
    <row r="54" s="1" customFormat="1" ht="16.5" customHeight="1">
      <c r="B54" s="37"/>
      <c r="C54" s="38"/>
      <c r="D54" s="38"/>
      <c r="E54" s="63" t="str">
        <f>E11</f>
        <v>002 - SO 02 Povodňová čerpací stanice (PSČ)</v>
      </c>
      <c r="F54" s="38"/>
      <c r="G54" s="38"/>
      <c r="H54" s="38"/>
      <c r="I54" s="143"/>
      <c r="J54" s="38"/>
      <c r="K54" s="38"/>
      <c r="L54" s="42"/>
    </row>
    <row r="55" s="1" customFormat="1" ht="6.96" customHeight="1">
      <c r="B55" s="37"/>
      <c r="C55" s="38"/>
      <c r="D55" s="38"/>
      <c r="E55" s="38"/>
      <c r="F55" s="38"/>
      <c r="G55" s="38"/>
      <c r="H55" s="38"/>
      <c r="I55" s="143"/>
      <c r="J55" s="38"/>
      <c r="K55" s="38"/>
      <c r="L55" s="42"/>
    </row>
    <row r="56" s="1" customFormat="1" ht="12" customHeight="1">
      <c r="B56" s="37"/>
      <c r="C56" s="31" t="s">
        <v>20</v>
      </c>
      <c r="D56" s="38"/>
      <c r="E56" s="38"/>
      <c r="F56" s="26" t="str">
        <f>F14</f>
        <v xml:space="preserve"> </v>
      </c>
      <c r="G56" s="38"/>
      <c r="H56" s="38"/>
      <c r="I56" s="145" t="s">
        <v>22</v>
      </c>
      <c r="J56" s="66" t="str">
        <f>IF(J14="","",J14)</f>
        <v>29. 5. 2019</v>
      </c>
      <c r="K56" s="38"/>
      <c r="L56" s="42"/>
    </row>
    <row r="57" s="1" customFormat="1" ht="6.96" customHeight="1">
      <c r="B57" s="37"/>
      <c r="C57" s="38"/>
      <c r="D57" s="38"/>
      <c r="E57" s="38"/>
      <c r="F57" s="38"/>
      <c r="G57" s="38"/>
      <c r="H57" s="38"/>
      <c r="I57" s="143"/>
      <c r="J57" s="38"/>
      <c r="K57" s="38"/>
      <c r="L57" s="42"/>
    </row>
    <row r="58" s="1" customFormat="1" ht="24.9" customHeight="1">
      <c r="B58" s="37"/>
      <c r="C58" s="31" t="s">
        <v>24</v>
      </c>
      <c r="D58" s="38"/>
      <c r="E58" s="38"/>
      <c r="F58" s="26" t="str">
        <f>E17</f>
        <v>Vodovody a kanalizace Přerov, a.s.</v>
      </c>
      <c r="G58" s="38"/>
      <c r="H58" s="38"/>
      <c r="I58" s="145" t="s">
        <v>30</v>
      </c>
      <c r="J58" s="35" t="str">
        <f>E23</f>
        <v>Sweco Hydroprojekt a.s., divize Morava</v>
      </c>
      <c r="K58" s="38"/>
      <c r="L58" s="42"/>
    </row>
    <row r="59" s="1" customFormat="1" ht="13.65" customHeight="1">
      <c r="B59" s="37"/>
      <c r="C59" s="31" t="s">
        <v>28</v>
      </c>
      <c r="D59" s="38"/>
      <c r="E59" s="38"/>
      <c r="F59" s="26" t="str">
        <f>IF(E20="","",E20)</f>
        <v>Vyplň údaj</v>
      </c>
      <c r="G59" s="38"/>
      <c r="H59" s="38"/>
      <c r="I59" s="145" t="s">
        <v>33</v>
      </c>
      <c r="J59" s="35" t="str">
        <f>E26</f>
        <v xml:space="preserve"> </v>
      </c>
      <c r="K59" s="38"/>
      <c r="L59" s="42"/>
    </row>
    <row r="60" s="1" customFormat="1" ht="10.32" customHeight="1">
      <c r="B60" s="37"/>
      <c r="C60" s="38"/>
      <c r="D60" s="38"/>
      <c r="E60" s="38"/>
      <c r="F60" s="38"/>
      <c r="G60" s="38"/>
      <c r="H60" s="38"/>
      <c r="I60" s="143"/>
      <c r="J60" s="38"/>
      <c r="K60" s="38"/>
      <c r="L60" s="42"/>
    </row>
    <row r="61" s="1" customFormat="1" ht="29.28" customHeight="1">
      <c r="B61" s="37"/>
      <c r="C61" s="172" t="s">
        <v>126</v>
      </c>
      <c r="D61" s="173"/>
      <c r="E61" s="173"/>
      <c r="F61" s="173"/>
      <c r="G61" s="173"/>
      <c r="H61" s="173"/>
      <c r="I61" s="174"/>
      <c r="J61" s="175" t="s">
        <v>127</v>
      </c>
      <c r="K61" s="173"/>
      <c r="L61" s="42"/>
    </row>
    <row r="62" s="1" customFormat="1" ht="10.32" customHeight="1">
      <c r="B62" s="37"/>
      <c r="C62" s="38"/>
      <c r="D62" s="38"/>
      <c r="E62" s="38"/>
      <c r="F62" s="38"/>
      <c r="G62" s="38"/>
      <c r="H62" s="38"/>
      <c r="I62" s="143"/>
      <c r="J62" s="38"/>
      <c r="K62" s="38"/>
      <c r="L62" s="42"/>
    </row>
    <row r="63" s="1" customFormat="1" ht="22.8" customHeight="1">
      <c r="B63" s="37"/>
      <c r="C63" s="176" t="s">
        <v>128</v>
      </c>
      <c r="D63" s="38"/>
      <c r="E63" s="38"/>
      <c r="F63" s="38"/>
      <c r="G63" s="38"/>
      <c r="H63" s="38"/>
      <c r="I63" s="143"/>
      <c r="J63" s="97">
        <f>J100</f>
        <v>0</v>
      </c>
      <c r="K63" s="38"/>
      <c r="L63" s="42"/>
      <c r="AU63" s="16" t="s">
        <v>129</v>
      </c>
    </row>
    <row r="64" s="8" customFormat="1" ht="24.96" customHeight="1">
      <c r="B64" s="177"/>
      <c r="C64" s="178"/>
      <c r="D64" s="179" t="s">
        <v>162</v>
      </c>
      <c r="E64" s="180"/>
      <c r="F64" s="180"/>
      <c r="G64" s="180"/>
      <c r="H64" s="180"/>
      <c r="I64" s="181"/>
      <c r="J64" s="182">
        <f>J101</f>
        <v>0</v>
      </c>
      <c r="K64" s="178"/>
      <c r="L64" s="183"/>
    </row>
    <row r="65" s="9" customFormat="1" ht="19.92" customHeight="1">
      <c r="B65" s="184"/>
      <c r="C65" s="121"/>
      <c r="D65" s="185" t="s">
        <v>163</v>
      </c>
      <c r="E65" s="186"/>
      <c r="F65" s="186"/>
      <c r="G65" s="186"/>
      <c r="H65" s="186"/>
      <c r="I65" s="187"/>
      <c r="J65" s="188">
        <f>J102</f>
        <v>0</v>
      </c>
      <c r="K65" s="121"/>
      <c r="L65" s="189"/>
    </row>
    <row r="66" s="9" customFormat="1" ht="19.92" customHeight="1">
      <c r="B66" s="184"/>
      <c r="C66" s="121"/>
      <c r="D66" s="185" t="s">
        <v>164</v>
      </c>
      <c r="E66" s="186"/>
      <c r="F66" s="186"/>
      <c r="G66" s="186"/>
      <c r="H66" s="186"/>
      <c r="I66" s="187"/>
      <c r="J66" s="188">
        <f>J122</f>
        <v>0</v>
      </c>
      <c r="K66" s="121"/>
      <c r="L66" s="189"/>
    </row>
    <row r="67" s="9" customFormat="1" ht="19.92" customHeight="1">
      <c r="B67" s="184"/>
      <c r="C67" s="121"/>
      <c r="D67" s="185" t="s">
        <v>165</v>
      </c>
      <c r="E67" s="186"/>
      <c r="F67" s="186"/>
      <c r="G67" s="186"/>
      <c r="H67" s="186"/>
      <c r="I67" s="187"/>
      <c r="J67" s="188">
        <f>J242</f>
        <v>0</v>
      </c>
      <c r="K67" s="121"/>
      <c r="L67" s="189"/>
    </row>
    <row r="68" s="9" customFormat="1" ht="19.92" customHeight="1">
      <c r="B68" s="184"/>
      <c r="C68" s="121"/>
      <c r="D68" s="185" t="s">
        <v>166</v>
      </c>
      <c r="E68" s="186"/>
      <c r="F68" s="186"/>
      <c r="G68" s="186"/>
      <c r="H68" s="186"/>
      <c r="I68" s="187"/>
      <c r="J68" s="188">
        <f>J308</f>
        <v>0</v>
      </c>
      <c r="K68" s="121"/>
      <c r="L68" s="189"/>
    </row>
    <row r="69" s="9" customFormat="1" ht="19.92" customHeight="1">
      <c r="B69" s="184"/>
      <c r="C69" s="121"/>
      <c r="D69" s="185" t="s">
        <v>167</v>
      </c>
      <c r="E69" s="186"/>
      <c r="F69" s="186"/>
      <c r="G69" s="186"/>
      <c r="H69" s="186"/>
      <c r="I69" s="187"/>
      <c r="J69" s="188">
        <f>J370</f>
        <v>0</v>
      </c>
      <c r="K69" s="121"/>
      <c r="L69" s="189"/>
    </row>
    <row r="70" s="9" customFormat="1" ht="19.92" customHeight="1">
      <c r="B70" s="184"/>
      <c r="C70" s="121"/>
      <c r="D70" s="185" t="s">
        <v>168</v>
      </c>
      <c r="E70" s="186"/>
      <c r="F70" s="186"/>
      <c r="G70" s="186"/>
      <c r="H70" s="186"/>
      <c r="I70" s="187"/>
      <c r="J70" s="188">
        <f>J381</f>
        <v>0</v>
      </c>
      <c r="K70" s="121"/>
      <c r="L70" s="189"/>
    </row>
    <row r="71" s="9" customFormat="1" ht="19.92" customHeight="1">
      <c r="B71" s="184"/>
      <c r="C71" s="121"/>
      <c r="D71" s="185" t="s">
        <v>169</v>
      </c>
      <c r="E71" s="186"/>
      <c r="F71" s="186"/>
      <c r="G71" s="186"/>
      <c r="H71" s="186"/>
      <c r="I71" s="187"/>
      <c r="J71" s="188">
        <f>J398</f>
        <v>0</v>
      </c>
      <c r="K71" s="121"/>
      <c r="L71" s="189"/>
    </row>
    <row r="72" s="9" customFormat="1" ht="19.92" customHeight="1">
      <c r="B72" s="184"/>
      <c r="C72" s="121"/>
      <c r="D72" s="185" t="s">
        <v>170</v>
      </c>
      <c r="E72" s="186"/>
      <c r="F72" s="186"/>
      <c r="G72" s="186"/>
      <c r="H72" s="186"/>
      <c r="I72" s="187"/>
      <c r="J72" s="188">
        <f>J434</f>
        <v>0</v>
      </c>
      <c r="K72" s="121"/>
      <c r="L72" s="189"/>
    </row>
    <row r="73" s="9" customFormat="1" ht="19.92" customHeight="1">
      <c r="B73" s="184"/>
      <c r="C73" s="121"/>
      <c r="D73" s="185" t="s">
        <v>171</v>
      </c>
      <c r="E73" s="186"/>
      <c r="F73" s="186"/>
      <c r="G73" s="186"/>
      <c r="H73" s="186"/>
      <c r="I73" s="187"/>
      <c r="J73" s="188">
        <f>J443</f>
        <v>0</v>
      </c>
      <c r="K73" s="121"/>
      <c r="L73" s="189"/>
    </row>
    <row r="74" s="8" customFormat="1" ht="24.96" customHeight="1">
      <c r="B74" s="177"/>
      <c r="C74" s="178"/>
      <c r="D74" s="179" t="s">
        <v>130</v>
      </c>
      <c r="E74" s="180"/>
      <c r="F74" s="180"/>
      <c r="G74" s="180"/>
      <c r="H74" s="180"/>
      <c r="I74" s="181"/>
      <c r="J74" s="182">
        <f>J446</f>
        <v>0</v>
      </c>
      <c r="K74" s="178"/>
      <c r="L74" s="183"/>
    </row>
    <row r="75" s="9" customFormat="1" ht="19.92" customHeight="1">
      <c r="B75" s="184"/>
      <c r="C75" s="121"/>
      <c r="D75" s="185" t="s">
        <v>172</v>
      </c>
      <c r="E75" s="186"/>
      <c r="F75" s="186"/>
      <c r="G75" s="186"/>
      <c r="H75" s="186"/>
      <c r="I75" s="187"/>
      <c r="J75" s="188">
        <f>J447</f>
        <v>0</v>
      </c>
      <c r="K75" s="121"/>
      <c r="L75" s="189"/>
    </row>
    <row r="76" s="9" customFormat="1" ht="19.92" customHeight="1">
      <c r="B76" s="184"/>
      <c r="C76" s="121"/>
      <c r="D76" s="185" t="s">
        <v>131</v>
      </c>
      <c r="E76" s="186"/>
      <c r="F76" s="186"/>
      <c r="G76" s="186"/>
      <c r="H76" s="186"/>
      <c r="I76" s="187"/>
      <c r="J76" s="188">
        <f>J454</f>
        <v>0</v>
      </c>
      <c r="K76" s="121"/>
      <c r="L76" s="189"/>
    </row>
    <row r="77" s="8" customFormat="1" ht="24.96" customHeight="1">
      <c r="B77" s="177"/>
      <c r="C77" s="178"/>
      <c r="D77" s="179" t="s">
        <v>173</v>
      </c>
      <c r="E77" s="180"/>
      <c r="F77" s="180"/>
      <c r="G77" s="180"/>
      <c r="H77" s="180"/>
      <c r="I77" s="181"/>
      <c r="J77" s="182">
        <f>J491</f>
        <v>0</v>
      </c>
      <c r="K77" s="178"/>
      <c r="L77" s="183"/>
    </row>
    <row r="78" s="9" customFormat="1" ht="19.92" customHeight="1">
      <c r="B78" s="184"/>
      <c r="C78" s="121"/>
      <c r="D78" s="185" t="s">
        <v>174</v>
      </c>
      <c r="E78" s="186"/>
      <c r="F78" s="186"/>
      <c r="G78" s="186"/>
      <c r="H78" s="186"/>
      <c r="I78" s="187"/>
      <c r="J78" s="188">
        <f>J492</f>
        <v>0</v>
      </c>
      <c r="K78" s="121"/>
      <c r="L78" s="189"/>
    </row>
    <row r="79" s="1" customFormat="1" ht="21.84" customHeight="1">
      <c r="B79" s="37"/>
      <c r="C79" s="38"/>
      <c r="D79" s="38"/>
      <c r="E79" s="38"/>
      <c r="F79" s="38"/>
      <c r="G79" s="38"/>
      <c r="H79" s="38"/>
      <c r="I79" s="143"/>
      <c r="J79" s="38"/>
      <c r="K79" s="38"/>
      <c r="L79" s="42"/>
    </row>
    <row r="80" s="1" customFormat="1" ht="6.96" customHeight="1">
      <c r="B80" s="56"/>
      <c r="C80" s="57"/>
      <c r="D80" s="57"/>
      <c r="E80" s="57"/>
      <c r="F80" s="57"/>
      <c r="G80" s="57"/>
      <c r="H80" s="57"/>
      <c r="I80" s="167"/>
      <c r="J80" s="57"/>
      <c r="K80" s="57"/>
      <c r="L80" s="42"/>
    </row>
    <row r="84" s="1" customFormat="1" ht="6.96" customHeight="1">
      <c r="B84" s="58"/>
      <c r="C84" s="59"/>
      <c r="D84" s="59"/>
      <c r="E84" s="59"/>
      <c r="F84" s="59"/>
      <c r="G84" s="59"/>
      <c r="H84" s="59"/>
      <c r="I84" s="170"/>
      <c r="J84" s="59"/>
      <c r="K84" s="59"/>
      <c r="L84" s="42"/>
    </row>
    <row r="85" s="1" customFormat="1" ht="24.96" customHeight="1">
      <c r="B85" s="37"/>
      <c r="C85" s="22" t="s">
        <v>132</v>
      </c>
      <c r="D85" s="38"/>
      <c r="E85" s="38"/>
      <c r="F85" s="38"/>
      <c r="G85" s="38"/>
      <c r="H85" s="38"/>
      <c r="I85" s="143"/>
      <c r="J85" s="38"/>
      <c r="K85" s="38"/>
      <c r="L85" s="42"/>
    </row>
    <row r="86" s="1" customFormat="1" ht="6.96" customHeight="1">
      <c r="B86" s="37"/>
      <c r="C86" s="38"/>
      <c r="D86" s="38"/>
      <c r="E86" s="38"/>
      <c r="F86" s="38"/>
      <c r="G86" s="38"/>
      <c r="H86" s="38"/>
      <c r="I86" s="143"/>
      <c r="J86" s="38"/>
      <c r="K86" s="38"/>
      <c r="L86" s="42"/>
    </row>
    <row r="87" s="1" customFormat="1" ht="12" customHeight="1">
      <c r="B87" s="37"/>
      <c r="C87" s="31" t="s">
        <v>16</v>
      </c>
      <c r="D87" s="38"/>
      <c r="E87" s="38"/>
      <c r="F87" s="38"/>
      <c r="G87" s="38"/>
      <c r="H87" s="38"/>
      <c r="I87" s="143"/>
      <c r="J87" s="38"/>
      <c r="K87" s="38"/>
      <c r="L87" s="42"/>
    </row>
    <row r="88" s="1" customFormat="1" ht="16.5" customHeight="1">
      <c r="B88" s="37"/>
      <c r="C88" s="38"/>
      <c r="D88" s="38"/>
      <c r="E88" s="171" t="str">
        <f>E7</f>
        <v>ČOV Lipník nad Bečvou - povodňová čerpací stanice</v>
      </c>
      <c r="F88" s="31"/>
      <c r="G88" s="31"/>
      <c r="H88" s="31"/>
      <c r="I88" s="143"/>
      <c r="J88" s="38"/>
      <c r="K88" s="38"/>
      <c r="L88" s="42"/>
    </row>
    <row r="89" ht="12" customHeight="1">
      <c r="B89" s="20"/>
      <c r="C89" s="31" t="s">
        <v>121</v>
      </c>
      <c r="D89" s="21"/>
      <c r="E89" s="21"/>
      <c r="F89" s="21"/>
      <c r="G89" s="21"/>
      <c r="H89" s="21"/>
      <c r="I89" s="136"/>
      <c r="J89" s="21"/>
      <c r="K89" s="21"/>
      <c r="L89" s="19"/>
    </row>
    <row r="90" s="1" customFormat="1" ht="16.5" customHeight="1">
      <c r="B90" s="37"/>
      <c r="C90" s="38"/>
      <c r="D90" s="38"/>
      <c r="E90" s="171" t="s">
        <v>122</v>
      </c>
      <c r="F90" s="38"/>
      <c r="G90" s="38"/>
      <c r="H90" s="38"/>
      <c r="I90" s="143"/>
      <c r="J90" s="38"/>
      <c r="K90" s="38"/>
      <c r="L90" s="42"/>
    </row>
    <row r="91" s="1" customFormat="1" ht="12" customHeight="1">
      <c r="B91" s="37"/>
      <c r="C91" s="31" t="s">
        <v>123</v>
      </c>
      <c r="D91" s="38"/>
      <c r="E91" s="38"/>
      <c r="F91" s="38"/>
      <c r="G91" s="38"/>
      <c r="H91" s="38"/>
      <c r="I91" s="143"/>
      <c r="J91" s="38"/>
      <c r="K91" s="38"/>
      <c r="L91" s="42"/>
    </row>
    <row r="92" s="1" customFormat="1" ht="16.5" customHeight="1">
      <c r="B92" s="37"/>
      <c r="C92" s="38"/>
      <c r="D92" s="38"/>
      <c r="E92" s="63" t="str">
        <f>E11</f>
        <v>002 - SO 02 Povodňová čerpací stanice (PSČ)</v>
      </c>
      <c r="F92" s="38"/>
      <c r="G92" s="38"/>
      <c r="H92" s="38"/>
      <c r="I92" s="143"/>
      <c r="J92" s="38"/>
      <c r="K92" s="38"/>
      <c r="L92" s="42"/>
    </row>
    <row r="93" s="1" customFormat="1" ht="6.96" customHeight="1">
      <c r="B93" s="37"/>
      <c r="C93" s="38"/>
      <c r="D93" s="38"/>
      <c r="E93" s="38"/>
      <c r="F93" s="38"/>
      <c r="G93" s="38"/>
      <c r="H93" s="38"/>
      <c r="I93" s="143"/>
      <c r="J93" s="38"/>
      <c r="K93" s="38"/>
      <c r="L93" s="42"/>
    </row>
    <row r="94" s="1" customFormat="1" ht="12" customHeight="1">
      <c r="B94" s="37"/>
      <c r="C94" s="31" t="s">
        <v>20</v>
      </c>
      <c r="D94" s="38"/>
      <c r="E94" s="38"/>
      <c r="F94" s="26" t="str">
        <f>F14</f>
        <v xml:space="preserve"> </v>
      </c>
      <c r="G94" s="38"/>
      <c r="H94" s="38"/>
      <c r="I94" s="145" t="s">
        <v>22</v>
      </c>
      <c r="J94" s="66" t="str">
        <f>IF(J14="","",J14)</f>
        <v>29. 5. 2019</v>
      </c>
      <c r="K94" s="38"/>
      <c r="L94" s="42"/>
    </row>
    <row r="95" s="1" customFormat="1" ht="6.96" customHeight="1">
      <c r="B95" s="37"/>
      <c r="C95" s="38"/>
      <c r="D95" s="38"/>
      <c r="E95" s="38"/>
      <c r="F95" s="38"/>
      <c r="G95" s="38"/>
      <c r="H95" s="38"/>
      <c r="I95" s="143"/>
      <c r="J95" s="38"/>
      <c r="K95" s="38"/>
      <c r="L95" s="42"/>
    </row>
    <row r="96" s="1" customFormat="1" ht="24.9" customHeight="1">
      <c r="B96" s="37"/>
      <c r="C96" s="31" t="s">
        <v>24</v>
      </c>
      <c r="D96" s="38"/>
      <c r="E96" s="38"/>
      <c r="F96" s="26" t="str">
        <f>E17</f>
        <v>Vodovody a kanalizace Přerov, a.s.</v>
      </c>
      <c r="G96" s="38"/>
      <c r="H96" s="38"/>
      <c r="I96" s="145" t="s">
        <v>30</v>
      </c>
      <c r="J96" s="35" t="str">
        <f>E23</f>
        <v>Sweco Hydroprojekt a.s., divize Morava</v>
      </c>
      <c r="K96" s="38"/>
      <c r="L96" s="42"/>
    </row>
    <row r="97" s="1" customFormat="1" ht="13.65" customHeight="1">
      <c r="B97" s="37"/>
      <c r="C97" s="31" t="s">
        <v>28</v>
      </c>
      <c r="D97" s="38"/>
      <c r="E97" s="38"/>
      <c r="F97" s="26" t="str">
        <f>IF(E20="","",E20)</f>
        <v>Vyplň údaj</v>
      </c>
      <c r="G97" s="38"/>
      <c r="H97" s="38"/>
      <c r="I97" s="145" t="s">
        <v>33</v>
      </c>
      <c r="J97" s="35" t="str">
        <f>E26</f>
        <v xml:space="preserve"> </v>
      </c>
      <c r="K97" s="38"/>
      <c r="L97" s="42"/>
    </row>
    <row r="98" s="1" customFormat="1" ht="10.32" customHeight="1">
      <c r="B98" s="37"/>
      <c r="C98" s="38"/>
      <c r="D98" s="38"/>
      <c r="E98" s="38"/>
      <c r="F98" s="38"/>
      <c r="G98" s="38"/>
      <c r="H98" s="38"/>
      <c r="I98" s="143"/>
      <c r="J98" s="38"/>
      <c r="K98" s="38"/>
      <c r="L98" s="42"/>
    </row>
    <row r="99" s="10" customFormat="1" ht="29.28" customHeight="1">
      <c r="B99" s="190"/>
      <c r="C99" s="191" t="s">
        <v>133</v>
      </c>
      <c r="D99" s="192" t="s">
        <v>54</v>
      </c>
      <c r="E99" s="192" t="s">
        <v>50</v>
      </c>
      <c r="F99" s="192" t="s">
        <v>51</v>
      </c>
      <c r="G99" s="192" t="s">
        <v>134</v>
      </c>
      <c r="H99" s="192" t="s">
        <v>135</v>
      </c>
      <c r="I99" s="193" t="s">
        <v>136</v>
      </c>
      <c r="J99" s="192" t="s">
        <v>127</v>
      </c>
      <c r="K99" s="194" t="s">
        <v>137</v>
      </c>
      <c r="L99" s="195"/>
      <c r="M99" s="87" t="s">
        <v>1</v>
      </c>
      <c r="N99" s="88" t="s">
        <v>39</v>
      </c>
      <c r="O99" s="88" t="s">
        <v>138</v>
      </c>
      <c r="P99" s="88" t="s">
        <v>139</v>
      </c>
      <c r="Q99" s="88" t="s">
        <v>140</v>
      </c>
      <c r="R99" s="88" t="s">
        <v>141</v>
      </c>
      <c r="S99" s="88" t="s">
        <v>142</v>
      </c>
      <c r="T99" s="89" t="s">
        <v>143</v>
      </c>
    </row>
    <row r="100" s="1" customFormat="1" ht="22.8" customHeight="1">
      <c r="B100" s="37"/>
      <c r="C100" s="94" t="s">
        <v>144</v>
      </c>
      <c r="D100" s="38"/>
      <c r="E100" s="38"/>
      <c r="F100" s="38"/>
      <c r="G100" s="38"/>
      <c r="H100" s="38"/>
      <c r="I100" s="143"/>
      <c r="J100" s="196">
        <f>BK100</f>
        <v>0</v>
      </c>
      <c r="K100" s="38"/>
      <c r="L100" s="42"/>
      <c r="M100" s="90"/>
      <c r="N100" s="91"/>
      <c r="O100" s="91"/>
      <c r="P100" s="197">
        <f>P101+P446+P491</f>
        <v>0</v>
      </c>
      <c r="Q100" s="91"/>
      <c r="R100" s="197">
        <f>R101+R446+R491</f>
        <v>991.04551167000011</v>
      </c>
      <c r="S100" s="91"/>
      <c r="T100" s="198">
        <f>T101+T446+T491</f>
        <v>67.324000000000012</v>
      </c>
      <c r="AT100" s="16" t="s">
        <v>68</v>
      </c>
      <c r="AU100" s="16" t="s">
        <v>129</v>
      </c>
      <c r="BK100" s="199">
        <f>BK101+BK446+BK491</f>
        <v>0</v>
      </c>
    </row>
    <row r="101" s="11" customFormat="1" ht="25.92" customHeight="1">
      <c r="B101" s="200"/>
      <c r="C101" s="201"/>
      <c r="D101" s="202" t="s">
        <v>68</v>
      </c>
      <c r="E101" s="203" t="s">
        <v>175</v>
      </c>
      <c r="F101" s="203" t="s">
        <v>175</v>
      </c>
      <c r="G101" s="201"/>
      <c r="H101" s="201"/>
      <c r="I101" s="204"/>
      <c r="J101" s="205">
        <f>BK101</f>
        <v>0</v>
      </c>
      <c r="K101" s="201"/>
      <c r="L101" s="206"/>
      <c r="M101" s="207"/>
      <c r="N101" s="208"/>
      <c r="O101" s="208"/>
      <c r="P101" s="209">
        <f>P102+P122+P242+P308+P370+P381+P398+P434+P443</f>
        <v>0</v>
      </c>
      <c r="Q101" s="208"/>
      <c r="R101" s="209">
        <f>R102+R122+R242+R308+R370+R381+R398+R434+R443</f>
        <v>990.24773567000011</v>
      </c>
      <c r="S101" s="208"/>
      <c r="T101" s="210">
        <f>T102+T122+T242+T308+T370+T381+T398+T434+T443</f>
        <v>67.324000000000012</v>
      </c>
      <c r="AR101" s="211" t="s">
        <v>75</v>
      </c>
      <c r="AT101" s="212" t="s">
        <v>68</v>
      </c>
      <c r="AU101" s="212" t="s">
        <v>69</v>
      </c>
      <c r="AY101" s="211" t="s">
        <v>147</v>
      </c>
      <c r="BK101" s="213">
        <f>BK102+BK122+BK242+BK308+BK370+BK381+BK398+BK434+BK443</f>
        <v>0</v>
      </c>
    </row>
    <row r="102" s="11" customFormat="1" ht="22.8" customHeight="1">
      <c r="B102" s="200"/>
      <c r="C102" s="201"/>
      <c r="D102" s="202" t="s">
        <v>68</v>
      </c>
      <c r="E102" s="214" t="s">
        <v>176</v>
      </c>
      <c r="F102" s="214" t="s">
        <v>177</v>
      </c>
      <c r="G102" s="201"/>
      <c r="H102" s="201"/>
      <c r="I102" s="204"/>
      <c r="J102" s="215">
        <f>BK102</f>
        <v>0</v>
      </c>
      <c r="K102" s="201"/>
      <c r="L102" s="206"/>
      <c r="M102" s="207"/>
      <c r="N102" s="208"/>
      <c r="O102" s="208"/>
      <c r="P102" s="209">
        <f>SUM(P103:P121)</f>
        <v>0</v>
      </c>
      <c r="Q102" s="208"/>
      <c r="R102" s="209">
        <f>SUM(R103:R121)</f>
        <v>0</v>
      </c>
      <c r="S102" s="208"/>
      <c r="T102" s="210">
        <f>SUM(T103:T121)</f>
        <v>0</v>
      </c>
      <c r="AR102" s="211" t="s">
        <v>75</v>
      </c>
      <c r="AT102" s="212" t="s">
        <v>68</v>
      </c>
      <c r="AU102" s="212" t="s">
        <v>75</v>
      </c>
      <c r="AY102" s="211" t="s">
        <v>147</v>
      </c>
      <c r="BK102" s="213">
        <f>SUM(BK103:BK121)</f>
        <v>0</v>
      </c>
    </row>
    <row r="103" s="1" customFormat="1" ht="16.5" customHeight="1">
      <c r="B103" s="37"/>
      <c r="C103" s="216" t="s">
        <v>75</v>
      </c>
      <c r="D103" s="216" t="s">
        <v>150</v>
      </c>
      <c r="E103" s="217" t="s">
        <v>178</v>
      </c>
      <c r="F103" s="218" t="s">
        <v>179</v>
      </c>
      <c r="G103" s="219" t="s">
        <v>180</v>
      </c>
      <c r="H103" s="220">
        <v>25.899999999999999</v>
      </c>
      <c r="I103" s="221"/>
      <c r="J103" s="222">
        <f>ROUND(I103*H103,2)</f>
        <v>0</v>
      </c>
      <c r="K103" s="218" t="s">
        <v>1</v>
      </c>
      <c r="L103" s="42"/>
      <c r="M103" s="223" t="s">
        <v>1</v>
      </c>
      <c r="N103" s="224" t="s">
        <v>40</v>
      </c>
      <c r="O103" s="78"/>
      <c r="P103" s="225">
        <f>O103*H103</f>
        <v>0</v>
      </c>
      <c r="Q103" s="225">
        <v>0</v>
      </c>
      <c r="R103" s="225">
        <f>Q103*H103</f>
        <v>0</v>
      </c>
      <c r="S103" s="225">
        <v>0</v>
      </c>
      <c r="T103" s="226">
        <f>S103*H103</f>
        <v>0</v>
      </c>
      <c r="AR103" s="16" t="s">
        <v>181</v>
      </c>
      <c r="AT103" s="16" t="s">
        <v>150</v>
      </c>
      <c r="AU103" s="16" t="s">
        <v>77</v>
      </c>
      <c r="AY103" s="16" t="s">
        <v>147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6" t="s">
        <v>75</v>
      </c>
      <c r="BK103" s="227">
        <f>ROUND(I103*H103,2)</f>
        <v>0</v>
      </c>
      <c r="BL103" s="16" t="s">
        <v>181</v>
      </c>
      <c r="BM103" s="16" t="s">
        <v>182</v>
      </c>
    </row>
    <row r="104" s="1" customFormat="1">
      <c r="B104" s="37"/>
      <c r="C104" s="38"/>
      <c r="D104" s="228" t="s">
        <v>156</v>
      </c>
      <c r="E104" s="38"/>
      <c r="F104" s="229" t="s">
        <v>179</v>
      </c>
      <c r="G104" s="38"/>
      <c r="H104" s="38"/>
      <c r="I104" s="143"/>
      <c r="J104" s="38"/>
      <c r="K104" s="38"/>
      <c r="L104" s="42"/>
      <c r="M104" s="230"/>
      <c r="N104" s="78"/>
      <c r="O104" s="78"/>
      <c r="P104" s="78"/>
      <c r="Q104" s="78"/>
      <c r="R104" s="78"/>
      <c r="S104" s="78"/>
      <c r="T104" s="79"/>
      <c r="AT104" s="16" t="s">
        <v>156</v>
      </c>
      <c r="AU104" s="16" t="s">
        <v>77</v>
      </c>
    </row>
    <row r="105" s="1" customFormat="1">
      <c r="B105" s="37"/>
      <c r="C105" s="38"/>
      <c r="D105" s="228" t="s">
        <v>157</v>
      </c>
      <c r="E105" s="38"/>
      <c r="F105" s="231" t="s">
        <v>183</v>
      </c>
      <c r="G105" s="38"/>
      <c r="H105" s="38"/>
      <c r="I105" s="143"/>
      <c r="J105" s="38"/>
      <c r="K105" s="38"/>
      <c r="L105" s="42"/>
      <c r="M105" s="230"/>
      <c r="N105" s="78"/>
      <c r="O105" s="78"/>
      <c r="P105" s="78"/>
      <c r="Q105" s="78"/>
      <c r="R105" s="78"/>
      <c r="S105" s="78"/>
      <c r="T105" s="79"/>
      <c r="AT105" s="16" t="s">
        <v>157</v>
      </c>
      <c r="AU105" s="16" t="s">
        <v>77</v>
      </c>
    </row>
    <row r="106" s="12" customFormat="1">
      <c r="B106" s="232"/>
      <c r="C106" s="233"/>
      <c r="D106" s="228" t="s">
        <v>159</v>
      </c>
      <c r="E106" s="234" t="s">
        <v>1</v>
      </c>
      <c r="F106" s="235" t="s">
        <v>184</v>
      </c>
      <c r="G106" s="233"/>
      <c r="H106" s="236">
        <v>25.899999999999999</v>
      </c>
      <c r="I106" s="237"/>
      <c r="J106" s="233"/>
      <c r="K106" s="233"/>
      <c r="L106" s="238"/>
      <c r="M106" s="243"/>
      <c r="N106" s="244"/>
      <c r="O106" s="244"/>
      <c r="P106" s="244"/>
      <c r="Q106" s="244"/>
      <c r="R106" s="244"/>
      <c r="S106" s="244"/>
      <c r="T106" s="245"/>
      <c r="AT106" s="242" t="s">
        <v>159</v>
      </c>
      <c r="AU106" s="242" t="s">
        <v>77</v>
      </c>
      <c r="AV106" s="12" t="s">
        <v>77</v>
      </c>
      <c r="AW106" s="12" t="s">
        <v>32</v>
      </c>
      <c r="AX106" s="12" t="s">
        <v>75</v>
      </c>
      <c r="AY106" s="242" t="s">
        <v>147</v>
      </c>
    </row>
    <row r="107" s="1" customFormat="1" ht="22.5" customHeight="1">
      <c r="B107" s="37"/>
      <c r="C107" s="216" t="s">
        <v>77</v>
      </c>
      <c r="D107" s="216" t="s">
        <v>150</v>
      </c>
      <c r="E107" s="217" t="s">
        <v>185</v>
      </c>
      <c r="F107" s="218" t="s">
        <v>186</v>
      </c>
      <c r="G107" s="219" t="s">
        <v>187</v>
      </c>
      <c r="H107" s="220">
        <v>43</v>
      </c>
      <c r="I107" s="221"/>
      <c r="J107" s="222">
        <f>ROUND(I107*H107,2)</f>
        <v>0</v>
      </c>
      <c r="K107" s="218" t="s">
        <v>1</v>
      </c>
      <c r="L107" s="42"/>
      <c r="M107" s="223" t="s">
        <v>1</v>
      </c>
      <c r="N107" s="224" t="s">
        <v>40</v>
      </c>
      <c r="O107" s="78"/>
      <c r="P107" s="225">
        <f>O107*H107</f>
        <v>0</v>
      </c>
      <c r="Q107" s="225">
        <v>0</v>
      </c>
      <c r="R107" s="225">
        <f>Q107*H107</f>
        <v>0</v>
      </c>
      <c r="S107" s="225">
        <v>0</v>
      </c>
      <c r="T107" s="226">
        <f>S107*H107</f>
        <v>0</v>
      </c>
      <c r="AR107" s="16" t="s">
        <v>181</v>
      </c>
      <c r="AT107" s="16" t="s">
        <v>150</v>
      </c>
      <c r="AU107" s="16" t="s">
        <v>77</v>
      </c>
      <c r="AY107" s="16" t="s">
        <v>147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6" t="s">
        <v>75</v>
      </c>
      <c r="BK107" s="227">
        <f>ROUND(I107*H107,2)</f>
        <v>0</v>
      </c>
      <c r="BL107" s="16" t="s">
        <v>181</v>
      </c>
      <c r="BM107" s="16" t="s">
        <v>188</v>
      </c>
    </row>
    <row r="108" s="1" customFormat="1">
      <c r="B108" s="37"/>
      <c r="C108" s="38"/>
      <c r="D108" s="228" t="s">
        <v>156</v>
      </c>
      <c r="E108" s="38"/>
      <c r="F108" s="229" t="s">
        <v>186</v>
      </c>
      <c r="G108" s="38"/>
      <c r="H108" s="38"/>
      <c r="I108" s="143"/>
      <c r="J108" s="38"/>
      <c r="K108" s="38"/>
      <c r="L108" s="42"/>
      <c r="M108" s="230"/>
      <c r="N108" s="78"/>
      <c r="O108" s="78"/>
      <c r="P108" s="78"/>
      <c r="Q108" s="78"/>
      <c r="R108" s="78"/>
      <c r="S108" s="78"/>
      <c r="T108" s="79"/>
      <c r="AT108" s="16" t="s">
        <v>156</v>
      </c>
      <c r="AU108" s="16" t="s">
        <v>77</v>
      </c>
    </row>
    <row r="109" s="1" customFormat="1">
      <c r="B109" s="37"/>
      <c r="C109" s="38"/>
      <c r="D109" s="228" t="s">
        <v>157</v>
      </c>
      <c r="E109" s="38"/>
      <c r="F109" s="231" t="s">
        <v>183</v>
      </c>
      <c r="G109" s="38"/>
      <c r="H109" s="38"/>
      <c r="I109" s="143"/>
      <c r="J109" s="38"/>
      <c r="K109" s="38"/>
      <c r="L109" s="42"/>
      <c r="M109" s="230"/>
      <c r="N109" s="78"/>
      <c r="O109" s="78"/>
      <c r="P109" s="78"/>
      <c r="Q109" s="78"/>
      <c r="R109" s="78"/>
      <c r="S109" s="78"/>
      <c r="T109" s="79"/>
      <c r="AT109" s="16" t="s">
        <v>157</v>
      </c>
      <c r="AU109" s="16" t="s">
        <v>77</v>
      </c>
    </row>
    <row r="110" s="12" customFormat="1">
      <c r="B110" s="232"/>
      <c r="C110" s="233"/>
      <c r="D110" s="228" t="s">
        <v>159</v>
      </c>
      <c r="E110" s="234" t="s">
        <v>1</v>
      </c>
      <c r="F110" s="235" t="s">
        <v>189</v>
      </c>
      <c r="G110" s="233"/>
      <c r="H110" s="236">
        <v>43</v>
      </c>
      <c r="I110" s="237"/>
      <c r="J110" s="233"/>
      <c r="K110" s="233"/>
      <c r="L110" s="238"/>
      <c r="M110" s="243"/>
      <c r="N110" s="244"/>
      <c r="O110" s="244"/>
      <c r="P110" s="244"/>
      <c r="Q110" s="244"/>
      <c r="R110" s="244"/>
      <c r="S110" s="244"/>
      <c r="T110" s="245"/>
      <c r="AT110" s="242" t="s">
        <v>159</v>
      </c>
      <c r="AU110" s="242" t="s">
        <v>77</v>
      </c>
      <c r="AV110" s="12" t="s">
        <v>77</v>
      </c>
      <c r="AW110" s="12" t="s">
        <v>32</v>
      </c>
      <c r="AX110" s="12" t="s">
        <v>75</v>
      </c>
      <c r="AY110" s="242" t="s">
        <v>147</v>
      </c>
    </row>
    <row r="111" s="1" customFormat="1" ht="22.5" customHeight="1">
      <c r="B111" s="37"/>
      <c r="C111" s="216" t="s">
        <v>97</v>
      </c>
      <c r="D111" s="216" t="s">
        <v>150</v>
      </c>
      <c r="E111" s="217" t="s">
        <v>190</v>
      </c>
      <c r="F111" s="218" t="s">
        <v>191</v>
      </c>
      <c r="G111" s="219" t="s">
        <v>187</v>
      </c>
      <c r="H111" s="220">
        <v>43</v>
      </c>
      <c r="I111" s="221"/>
      <c r="J111" s="222">
        <f>ROUND(I111*H111,2)</f>
        <v>0</v>
      </c>
      <c r="K111" s="218" t="s">
        <v>1</v>
      </c>
      <c r="L111" s="42"/>
      <c r="M111" s="223" t="s">
        <v>1</v>
      </c>
      <c r="N111" s="224" t="s">
        <v>40</v>
      </c>
      <c r="O111" s="78"/>
      <c r="P111" s="225">
        <f>O111*H111</f>
        <v>0</v>
      </c>
      <c r="Q111" s="225">
        <v>0</v>
      </c>
      <c r="R111" s="225">
        <f>Q111*H111</f>
        <v>0</v>
      </c>
      <c r="S111" s="225">
        <v>0</v>
      </c>
      <c r="T111" s="226">
        <f>S111*H111</f>
        <v>0</v>
      </c>
      <c r="AR111" s="16" t="s">
        <v>181</v>
      </c>
      <c r="AT111" s="16" t="s">
        <v>150</v>
      </c>
      <c r="AU111" s="16" t="s">
        <v>77</v>
      </c>
      <c r="AY111" s="16" t="s">
        <v>147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6" t="s">
        <v>75</v>
      </c>
      <c r="BK111" s="227">
        <f>ROUND(I111*H111,2)</f>
        <v>0</v>
      </c>
      <c r="BL111" s="16" t="s">
        <v>181</v>
      </c>
      <c r="BM111" s="16" t="s">
        <v>192</v>
      </c>
    </row>
    <row r="112" s="1" customFormat="1">
      <c r="B112" s="37"/>
      <c r="C112" s="38"/>
      <c r="D112" s="228" t="s">
        <v>156</v>
      </c>
      <c r="E112" s="38"/>
      <c r="F112" s="229" t="s">
        <v>191</v>
      </c>
      <c r="G112" s="38"/>
      <c r="H112" s="38"/>
      <c r="I112" s="143"/>
      <c r="J112" s="38"/>
      <c r="K112" s="38"/>
      <c r="L112" s="42"/>
      <c r="M112" s="230"/>
      <c r="N112" s="78"/>
      <c r="O112" s="78"/>
      <c r="P112" s="78"/>
      <c r="Q112" s="78"/>
      <c r="R112" s="78"/>
      <c r="S112" s="78"/>
      <c r="T112" s="79"/>
      <c r="AT112" s="16" t="s">
        <v>156</v>
      </c>
      <c r="AU112" s="16" t="s">
        <v>77</v>
      </c>
    </row>
    <row r="113" s="1" customFormat="1">
      <c r="B113" s="37"/>
      <c r="C113" s="38"/>
      <c r="D113" s="228" t="s">
        <v>157</v>
      </c>
      <c r="E113" s="38"/>
      <c r="F113" s="231" t="s">
        <v>183</v>
      </c>
      <c r="G113" s="38"/>
      <c r="H113" s="38"/>
      <c r="I113" s="143"/>
      <c r="J113" s="38"/>
      <c r="K113" s="38"/>
      <c r="L113" s="42"/>
      <c r="M113" s="230"/>
      <c r="N113" s="78"/>
      <c r="O113" s="78"/>
      <c r="P113" s="78"/>
      <c r="Q113" s="78"/>
      <c r="R113" s="78"/>
      <c r="S113" s="78"/>
      <c r="T113" s="79"/>
      <c r="AT113" s="16" t="s">
        <v>157</v>
      </c>
      <c r="AU113" s="16" t="s">
        <v>77</v>
      </c>
    </row>
    <row r="114" s="12" customFormat="1">
      <c r="B114" s="232"/>
      <c r="C114" s="233"/>
      <c r="D114" s="228" t="s">
        <v>159</v>
      </c>
      <c r="E114" s="234" t="s">
        <v>1</v>
      </c>
      <c r="F114" s="235" t="s">
        <v>189</v>
      </c>
      <c r="G114" s="233"/>
      <c r="H114" s="236">
        <v>43</v>
      </c>
      <c r="I114" s="237"/>
      <c r="J114" s="233"/>
      <c r="K114" s="233"/>
      <c r="L114" s="238"/>
      <c r="M114" s="243"/>
      <c r="N114" s="244"/>
      <c r="O114" s="244"/>
      <c r="P114" s="244"/>
      <c r="Q114" s="244"/>
      <c r="R114" s="244"/>
      <c r="S114" s="244"/>
      <c r="T114" s="245"/>
      <c r="AT114" s="242" t="s">
        <v>159</v>
      </c>
      <c r="AU114" s="242" t="s">
        <v>77</v>
      </c>
      <c r="AV114" s="12" t="s">
        <v>77</v>
      </c>
      <c r="AW114" s="12" t="s">
        <v>32</v>
      </c>
      <c r="AX114" s="12" t="s">
        <v>75</v>
      </c>
      <c r="AY114" s="242" t="s">
        <v>147</v>
      </c>
    </row>
    <row r="115" s="1" customFormat="1" ht="16.5" customHeight="1">
      <c r="B115" s="37"/>
      <c r="C115" s="216" t="s">
        <v>181</v>
      </c>
      <c r="D115" s="216" t="s">
        <v>150</v>
      </c>
      <c r="E115" s="217" t="s">
        <v>193</v>
      </c>
      <c r="F115" s="218" t="s">
        <v>194</v>
      </c>
      <c r="G115" s="219" t="s">
        <v>180</v>
      </c>
      <c r="H115" s="220">
        <v>25.899999999999999</v>
      </c>
      <c r="I115" s="221"/>
      <c r="J115" s="222">
        <f>ROUND(I115*H115,2)</f>
        <v>0</v>
      </c>
      <c r="K115" s="218" t="s">
        <v>1</v>
      </c>
      <c r="L115" s="42"/>
      <c r="M115" s="223" t="s">
        <v>1</v>
      </c>
      <c r="N115" s="224" t="s">
        <v>40</v>
      </c>
      <c r="O115" s="78"/>
      <c r="P115" s="225">
        <f>O115*H115</f>
        <v>0</v>
      </c>
      <c r="Q115" s="225">
        <v>0</v>
      </c>
      <c r="R115" s="225">
        <f>Q115*H115</f>
        <v>0</v>
      </c>
      <c r="S115" s="225">
        <v>0</v>
      </c>
      <c r="T115" s="226">
        <f>S115*H115</f>
        <v>0</v>
      </c>
      <c r="AR115" s="16" t="s">
        <v>181</v>
      </c>
      <c r="AT115" s="16" t="s">
        <v>150</v>
      </c>
      <c r="AU115" s="16" t="s">
        <v>77</v>
      </c>
      <c r="AY115" s="16" t="s">
        <v>147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16" t="s">
        <v>75</v>
      </c>
      <c r="BK115" s="227">
        <f>ROUND(I115*H115,2)</f>
        <v>0</v>
      </c>
      <c r="BL115" s="16" t="s">
        <v>181</v>
      </c>
      <c r="BM115" s="16" t="s">
        <v>195</v>
      </c>
    </row>
    <row r="116" s="1" customFormat="1">
      <c r="B116" s="37"/>
      <c r="C116" s="38"/>
      <c r="D116" s="228" t="s">
        <v>156</v>
      </c>
      <c r="E116" s="38"/>
      <c r="F116" s="229" t="s">
        <v>194</v>
      </c>
      <c r="G116" s="38"/>
      <c r="H116" s="38"/>
      <c r="I116" s="143"/>
      <c r="J116" s="38"/>
      <c r="K116" s="38"/>
      <c r="L116" s="42"/>
      <c r="M116" s="230"/>
      <c r="N116" s="78"/>
      <c r="O116" s="78"/>
      <c r="P116" s="78"/>
      <c r="Q116" s="78"/>
      <c r="R116" s="78"/>
      <c r="S116" s="78"/>
      <c r="T116" s="79"/>
      <c r="AT116" s="16" t="s">
        <v>156</v>
      </c>
      <c r="AU116" s="16" t="s">
        <v>77</v>
      </c>
    </row>
    <row r="117" s="1" customFormat="1">
      <c r="B117" s="37"/>
      <c r="C117" s="38"/>
      <c r="D117" s="228" t="s">
        <v>157</v>
      </c>
      <c r="E117" s="38"/>
      <c r="F117" s="231" t="s">
        <v>183</v>
      </c>
      <c r="G117" s="38"/>
      <c r="H117" s="38"/>
      <c r="I117" s="143"/>
      <c r="J117" s="38"/>
      <c r="K117" s="38"/>
      <c r="L117" s="42"/>
      <c r="M117" s="230"/>
      <c r="N117" s="78"/>
      <c r="O117" s="78"/>
      <c r="P117" s="78"/>
      <c r="Q117" s="78"/>
      <c r="R117" s="78"/>
      <c r="S117" s="78"/>
      <c r="T117" s="79"/>
      <c r="AT117" s="16" t="s">
        <v>157</v>
      </c>
      <c r="AU117" s="16" t="s">
        <v>77</v>
      </c>
    </row>
    <row r="118" s="1" customFormat="1" ht="16.5" customHeight="1">
      <c r="B118" s="37"/>
      <c r="C118" s="216" t="s">
        <v>196</v>
      </c>
      <c r="D118" s="216" t="s">
        <v>150</v>
      </c>
      <c r="E118" s="217" t="s">
        <v>197</v>
      </c>
      <c r="F118" s="218" t="s">
        <v>198</v>
      </c>
      <c r="G118" s="219" t="s">
        <v>199</v>
      </c>
      <c r="H118" s="220">
        <v>1</v>
      </c>
      <c r="I118" s="221"/>
      <c r="J118" s="222">
        <f>ROUND(I118*H118,2)</f>
        <v>0</v>
      </c>
      <c r="K118" s="218" t="s">
        <v>1</v>
      </c>
      <c r="L118" s="42"/>
      <c r="M118" s="223" t="s">
        <v>1</v>
      </c>
      <c r="N118" s="224" t="s">
        <v>40</v>
      </c>
      <c r="O118" s="78"/>
      <c r="P118" s="225">
        <f>O118*H118</f>
        <v>0</v>
      </c>
      <c r="Q118" s="225">
        <v>0</v>
      </c>
      <c r="R118" s="225">
        <f>Q118*H118</f>
        <v>0</v>
      </c>
      <c r="S118" s="225">
        <v>0</v>
      </c>
      <c r="T118" s="226">
        <f>S118*H118</f>
        <v>0</v>
      </c>
      <c r="AR118" s="16" t="s">
        <v>181</v>
      </c>
      <c r="AT118" s="16" t="s">
        <v>150</v>
      </c>
      <c r="AU118" s="16" t="s">
        <v>77</v>
      </c>
      <c r="AY118" s="16" t="s">
        <v>147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6" t="s">
        <v>75</v>
      </c>
      <c r="BK118" s="227">
        <f>ROUND(I118*H118,2)</f>
        <v>0</v>
      </c>
      <c r="BL118" s="16" t="s">
        <v>181</v>
      </c>
      <c r="BM118" s="16" t="s">
        <v>200</v>
      </c>
    </row>
    <row r="119" s="1" customFormat="1">
      <c r="B119" s="37"/>
      <c r="C119" s="38"/>
      <c r="D119" s="228" t="s">
        <v>156</v>
      </c>
      <c r="E119" s="38"/>
      <c r="F119" s="229" t="s">
        <v>198</v>
      </c>
      <c r="G119" s="38"/>
      <c r="H119" s="38"/>
      <c r="I119" s="143"/>
      <c r="J119" s="38"/>
      <c r="K119" s="38"/>
      <c r="L119" s="42"/>
      <c r="M119" s="230"/>
      <c r="N119" s="78"/>
      <c r="O119" s="78"/>
      <c r="P119" s="78"/>
      <c r="Q119" s="78"/>
      <c r="R119" s="78"/>
      <c r="S119" s="78"/>
      <c r="T119" s="79"/>
      <c r="AT119" s="16" t="s">
        <v>156</v>
      </c>
      <c r="AU119" s="16" t="s">
        <v>77</v>
      </c>
    </row>
    <row r="120" s="1" customFormat="1">
      <c r="B120" s="37"/>
      <c r="C120" s="38"/>
      <c r="D120" s="228" t="s">
        <v>157</v>
      </c>
      <c r="E120" s="38"/>
      <c r="F120" s="231" t="s">
        <v>183</v>
      </c>
      <c r="G120" s="38"/>
      <c r="H120" s="38"/>
      <c r="I120" s="143"/>
      <c r="J120" s="38"/>
      <c r="K120" s="38"/>
      <c r="L120" s="42"/>
      <c r="M120" s="230"/>
      <c r="N120" s="78"/>
      <c r="O120" s="78"/>
      <c r="P120" s="78"/>
      <c r="Q120" s="78"/>
      <c r="R120" s="78"/>
      <c r="S120" s="78"/>
      <c r="T120" s="79"/>
      <c r="AT120" s="16" t="s">
        <v>157</v>
      </c>
      <c r="AU120" s="16" t="s">
        <v>77</v>
      </c>
    </row>
    <row r="121" s="12" customFormat="1">
      <c r="B121" s="232"/>
      <c r="C121" s="233"/>
      <c r="D121" s="228" t="s">
        <v>159</v>
      </c>
      <c r="E121" s="234" t="s">
        <v>1</v>
      </c>
      <c r="F121" s="235" t="s">
        <v>75</v>
      </c>
      <c r="G121" s="233"/>
      <c r="H121" s="236">
        <v>1</v>
      </c>
      <c r="I121" s="237"/>
      <c r="J121" s="233"/>
      <c r="K121" s="233"/>
      <c r="L121" s="238"/>
      <c r="M121" s="243"/>
      <c r="N121" s="244"/>
      <c r="O121" s="244"/>
      <c r="P121" s="244"/>
      <c r="Q121" s="244"/>
      <c r="R121" s="244"/>
      <c r="S121" s="244"/>
      <c r="T121" s="245"/>
      <c r="AT121" s="242" t="s">
        <v>159</v>
      </c>
      <c r="AU121" s="242" t="s">
        <v>77</v>
      </c>
      <c r="AV121" s="12" t="s">
        <v>77</v>
      </c>
      <c r="AW121" s="12" t="s">
        <v>32</v>
      </c>
      <c r="AX121" s="12" t="s">
        <v>75</v>
      </c>
      <c r="AY121" s="242" t="s">
        <v>147</v>
      </c>
    </row>
    <row r="122" s="11" customFormat="1" ht="22.8" customHeight="1">
      <c r="B122" s="200"/>
      <c r="C122" s="201"/>
      <c r="D122" s="202" t="s">
        <v>68</v>
      </c>
      <c r="E122" s="214" t="s">
        <v>75</v>
      </c>
      <c r="F122" s="214" t="s">
        <v>201</v>
      </c>
      <c r="G122" s="201"/>
      <c r="H122" s="201"/>
      <c r="I122" s="204"/>
      <c r="J122" s="215">
        <f>BK122</f>
        <v>0</v>
      </c>
      <c r="K122" s="201"/>
      <c r="L122" s="206"/>
      <c r="M122" s="207"/>
      <c r="N122" s="208"/>
      <c r="O122" s="208"/>
      <c r="P122" s="209">
        <f>SUM(P123:P241)</f>
        <v>0</v>
      </c>
      <c r="Q122" s="208"/>
      <c r="R122" s="209">
        <f>SUM(R123:R241)</f>
        <v>304.00022960000001</v>
      </c>
      <c r="S122" s="208"/>
      <c r="T122" s="210">
        <f>SUM(T123:T241)</f>
        <v>0</v>
      </c>
      <c r="AR122" s="211" t="s">
        <v>75</v>
      </c>
      <c r="AT122" s="212" t="s">
        <v>68</v>
      </c>
      <c r="AU122" s="212" t="s">
        <v>75</v>
      </c>
      <c r="AY122" s="211" t="s">
        <v>147</v>
      </c>
      <c r="BK122" s="213">
        <f>SUM(BK123:BK241)</f>
        <v>0</v>
      </c>
    </row>
    <row r="123" s="1" customFormat="1" ht="16.5" customHeight="1">
      <c r="B123" s="37"/>
      <c r="C123" s="216" t="s">
        <v>202</v>
      </c>
      <c r="D123" s="216" t="s">
        <v>150</v>
      </c>
      <c r="E123" s="217" t="s">
        <v>203</v>
      </c>
      <c r="F123" s="218" t="s">
        <v>204</v>
      </c>
      <c r="G123" s="219" t="s">
        <v>199</v>
      </c>
      <c r="H123" s="220">
        <v>4</v>
      </c>
      <c r="I123" s="221"/>
      <c r="J123" s="222">
        <f>ROUND(I123*H123,2)</f>
        <v>0</v>
      </c>
      <c r="K123" s="218" t="s">
        <v>1</v>
      </c>
      <c r="L123" s="42"/>
      <c r="M123" s="223" t="s">
        <v>1</v>
      </c>
      <c r="N123" s="224" t="s">
        <v>40</v>
      </c>
      <c r="O123" s="78"/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AR123" s="16" t="s">
        <v>181</v>
      </c>
      <c r="AT123" s="16" t="s">
        <v>150</v>
      </c>
      <c r="AU123" s="16" t="s">
        <v>77</v>
      </c>
      <c r="AY123" s="16" t="s">
        <v>147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6" t="s">
        <v>75</v>
      </c>
      <c r="BK123" s="227">
        <f>ROUND(I123*H123,2)</f>
        <v>0</v>
      </c>
      <c r="BL123" s="16" t="s">
        <v>181</v>
      </c>
      <c r="BM123" s="16" t="s">
        <v>205</v>
      </c>
    </row>
    <row r="124" s="1" customFormat="1">
      <c r="B124" s="37"/>
      <c r="C124" s="38"/>
      <c r="D124" s="228" t="s">
        <v>156</v>
      </c>
      <c r="E124" s="38"/>
      <c r="F124" s="229" t="s">
        <v>206</v>
      </c>
      <c r="G124" s="38"/>
      <c r="H124" s="38"/>
      <c r="I124" s="143"/>
      <c r="J124" s="38"/>
      <c r="K124" s="38"/>
      <c r="L124" s="42"/>
      <c r="M124" s="230"/>
      <c r="N124" s="78"/>
      <c r="O124" s="78"/>
      <c r="P124" s="78"/>
      <c r="Q124" s="78"/>
      <c r="R124" s="78"/>
      <c r="S124" s="78"/>
      <c r="T124" s="79"/>
      <c r="AT124" s="16" t="s">
        <v>156</v>
      </c>
      <c r="AU124" s="16" t="s">
        <v>77</v>
      </c>
    </row>
    <row r="125" s="1" customFormat="1">
      <c r="B125" s="37"/>
      <c r="C125" s="38"/>
      <c r="D125" s="228" t="s">
        <v>157</v>
      </c>
      <c r="E125" s="38"/>
      <c r="F125" s="231" t="s">
        <v>207</v>
      </c>
      <c r="G125" s="38"/>
      <c r="H125" s="38"/>
      <c r="I125" s="143"/>
      <c r="J125" s="38"/>
      <c r="K125" s="38"/>
      <c r="L125" s="42"/>
      <c r="M125" s="230"/>
      <c r="N125" s="78"/>
      <c r="O125" s="78"/>
      <c r="P125" s="78"/>
      <c r="Q125" s="78"/>
      <c r="R125" s="78"/>
      <c r="S125" s="78"/>
      <c r="T125" s="79"/>
      <c r="AT125" s="16" t="s">
        <v>157</v>
      </c>
      <c r="AU125" s="16" t="s">
        <v>77</v>
      </c>
    </row>
    <row r="126" s="12" customFormat="1">
      <c r="B126" s="232"/>
      <c r="C126" s="233"/>
      <c r="D126" s="228" t="s">
        <v>159</v>
      </c>
      <c r="E126" s="234" t="s">
        <v>1</v>
      </c>
      <c r="F126" s="235" t="s">
        <v>181</v>
      </c>
      <c r="G126" s="233"/>
      <c r="H126" s="236">
        <v>4</v>
      </c>
      <c r="I126" s="237"/>
      <c r="J126" s="233"/>
      <c r="K126" s="233"/>
      <c r="L126" s="238"/>
      <c r="M126" s="243"/>
      <c r="N126" s="244"/>
      <c r="O126" s="244"/>
      <c r="P126" s="244"/>
      <c r="Q126" s="244"/>
      <c r="R126" s="244"/>
      <c r="S126" s="244"/>
      <c r="T126" s="245"/>
      <c r="AT126" s="242" t="s">
        <v>159</v>
      </c>
      <c r="AU126" s="242" t="s">
        <v>77</v>
      </c>
      <c r="AV126" s="12" t="s">
        <v>77</v>
      </c>
      <c r="AW126" s="12" t="s">
        <v>32</v>
      </c>
      <c r="AX126" s="12" t="s">
        <v>75</v>
      </c>
      <c r="AY126" s="242" t="s">
        <v>147</v>
      </c>
    </row>
    <row r="127" s="1" customFormat="1" ht="16.5" customHeight="1">
      <c r="B127" s="37"/>
      <c r="C127" s="216" t="s">
        <v>208</v>
      </c>
      <c r="D127" s="216" t="s">
        <v>150</v>
      </c>
      <c r="E127" s="217" t="s">
        <v>209</v>
      </c>
      <c r="F127" s="218" t="s">
        <v>210</v>
      </c>
      <c r="G127" s="219" t="s">
        <v>211</v>
      </c>
      <c r="H127" s="220">
        <v>1440</v>
      </c>
      <c r="I127" s="221"/>
      <c r="J127" s="222">
        <f>ROUND(I127*H127,2)</f>
        <v>0</v>
      </c>
      <c r="K127" s="218" t="s">
        <v>212</v>
      </c>
      <c r="L127" s="42"/>
      <c r="M127" s="223" t="s">
        <v>1</v>
      </c>
      <c r="N127" s="224" t="s">
        <v>40</v>
      </c>
      <c r="O127" s="78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AR127" s="16" t="s">
        <v>181</v>
      </c>
      <c r="AT127" s="16" t="s">
        <v>150</v>
      </c>
      <c r="AU127" s="16" t="s">
        <v>77</v>
      </c>
      <c r="AY127" s="16" t="s">
        <v>147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6" t="s">
        <v>75</v>
      </c>
      <c r="BK127" s="227">
        <f>ROUND(I127*H127,2)</f>
        <v>0</v>
      </c>
      <c r="BL127" s="16" t="s">
        <v>181</v>
      </c>
      <c r="BM127" s="16" t="s">
        <v>213</v>
      </c>
    </row>
    <row r="128" s="1" customFormat="1">
      <c r="B128" s="37"/>
      <c r="C128" s="38"/>
      <c r="D128" s="228" t="s">
        <v>156</v>
      </c>
      <c r="E128" s="38"/>
      <c r="F128" s="229" t="s">
        <v>214</v>
      </c>
      <c r="G128" s="38"/>
      <c r="H128" s="38"/>
      <c r="I128" s="143"/>
      <c r="J128" s="38"/>
      <c r="K128" s="38"/>
      <c r="L128" s="42"/>
      <c r="M128" s="230"/>
      <c r="N128" s="78"/>
      <c r="O128" s="78"/>
      <c r="P128" s="78"/>
      <c r="Q128" s="78"/>
      <c r="R128" s="78"/>
      <c r="S128" s="78"/>
      <c r="T128" s="79"/>
      <c r="AT128" s="16" t="s">
        <v>156</v>
      </c>
      <c r="AU128" s="16" t="s">
        <v>77</v>
      </c>
    </row>
    <row r="129" s="12" customFormat="1">
      <c r="B129" s="232"/>
      <c r="C129" s="233"/>
      <c r="D129" s="228" t="s">
        <v>159</v>
      </c>
      <c r="E129" s="234" t="s">
        <v>1</v>
      </c>
      <c r="F129" s="235" t="s">
        <v>215</v>
      </c>
      <c r="G129" s="233"/>
      <c r="H129" s="236">
        <v>1440</v>
      </c>
      <c r="I129" s="237"/>
      <c r="J129" s="233"/>
      <c r="K129" s="233"/>
      <c r="L129" s="238"/>
      <c r="M129" s="243"/>
      <c r="N129" s="244"/>
      <c r="O129" s="244"/>
      <c r="P129" s="244"/>
      <c r="Q129" s="244"/>
      <c r="R129" s="244"/>
      <c r="S129" s="244"/>
      <c r="T129" s="245"/>
      <c r="AT129" s="242" t="s">
        <v>159</v>
      </c>
      <c r="AU129" s="242" t="s">
        <v>77</v>
      </c>
      <c r="AV129" s="12" t="s">
        <v>77</v>
      </c>
      <c r="AW129" s="12" t="s">
        <v>32</v>
      </c>
      <c r="AX129" s="12" t="s">
        <v>75</v>
      </c>
      <c r="AY129" s="242" t="s">
        <v>147</v>
      </c>
    </row>
    <row r="130" s="1" customFormat="1" ht="16.5" customHeight="1">
      <c r="B130" s="37"/>
      <c r="C130" s="216" t="s">
        <v>216</v>
      </c>
      <c r="D130" s="216" t="s">
        <v>150</v>
      </c>
      <c r="E130" s="217" t="s">
        <v>217</v>
      </c>
      <c r="F130" s="218" t="s">
        <v>218</v>
      </c>
      <c r="G130" s="219" t="s">
        <v>219</v>
      </c>
      <c r="H130" s="220">
        <v>120</v>
      </c>
      <c r="I130" s="221"/>
      <c r="J130" s="222">
        <f>ROUND(I130*H130,2)</f>
        <v>0</v>
      </c>
      <c r="K130" s="218" t="s">
        <v>212</v>
      </c>
      <c r="L130" s="42"/>
      <c r="M130" s="223" t="s">
        <v>1</v>
      </c>
      <c r="N130" s="224" t="s">
        <v>40</v>
      </c>
      <c r="O130" s="78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AR130" s="16" t="s">
        <v>181</v>
      </c>
      <c r="AT130" s="16" t="s">
        <v>150</v>
      </c>
      <c r="AU130" s="16" t="s">
        <v>77</v>
      </c>
      <c r="AY130" s="16" t="s">
        <v>147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6" t="s">
        <v>75</v>
      </c>
      <c r="BK130" s="227">
        <f>ROUND(I130*H130,2)</f>
        <v>0</v>
      </c>
      <c r="BL130" s="16" t="s">
        <v>181</v>
      </c>
      <c r="BM130" s="16" t="s">
        <v>220</v>
      </c>
    </row>
    <row r="131" s="1" customFormat="1">
      <c r="B131" s="37"/>
      <c r="C131" s="38"/>
      <c r="D131" s="228" t="s">
        <v>156</v>
      </c>
      <c r="E131" s="38"/>
      <c r="F131" s="229" t="s">
        <v>221</v>
      </c>
      <c r="G131" s="38"/>
      <c r="H131" s="38"/>
      <c r="I131" s="143"/>
      <c r="J131" s="38"/>
      <c r="K131" s="38"/>
      <c r="L131" s="42"/>
      <c r="M131" s="230"/>
      <c r="N131" s="78"/>
      <c r="O131" s="78"/>
      <c r="P131" s="78"/>
      <c r="Q131" s="78"/>
      <c r="R131" s="78"/>
      <c r="S131" s="78"/>
      <c r="T131" s="79"/>
      <c r="AT131" s="16" t="s">
        <v>156</v>
      </c>
      <c r="AU131" s="16" t="s">
        <v>77</v>
      </c>
    </row>
    <row r="132" s="1" customFormat="1" ht="16.5" customHeight="1">
      <c r="B132" s="37"/>
      <c r="C132" s="216" t="s">
        <v>222</v>
      </c>
      <c r="D132" s="216" t="s">
        <v>150</v>
      </c>
      <c r="E132" s="217" t="s">
        <v>223</v>
      </c>
      <c r="F132" s="218" t="s">
        <v>224</v>
      </c>
      <c r="G132" s="219" t="s">
        <v>225</v>
      </c>
      <c r="H132" s="220">
        <v>18.48</v>
      </c>
      <c r="I132" s="221"/>
      <c r="J132" s="222">
        <f>ROUND(I132*H132,2)</f>
        <v>0</v>
      </c>
      <c r="K132" s="218" t="s">
        <v>212</v>
      </c>
      <c r="L132" s="42"/>
      <c r="M132" s="223" t="s">
        <v>1</v>
      </c>
      <c r="N132" s="224" t="s">
        <v>40</v>
      </c>
      <c r="O132" s="78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AR132" s="16" t="s">
        <v>181</v>
      </c>
      <c r="AT132" s="16" t="s">
        <v>150</v>
      </c>
      <c r="AU132" s="16" t="s">
        <v>77</v>
      </c>
      <c r="AY132" s="16" t="s">
        <v>147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6" t="s">
        <v>75</v>
      </c>
      <c r="BK132" s="227">
        <f>ROUND(I132*H132,2)</f>
        <v>0</v>
      </c>
      <c r="BL132" s="16" t="s">
        <v>181</v>
      </c>
      <c r="BM132" s="16" t="s">
        <v>226</v>
      </c>
    </row>
    <row r="133" s="1" customFormat="1">
      <c r="B133" s="37"/>
      <c r="C133" s="38"/>
      <c r="D133" s="228" t="s">
        <v>156</v>
      </c>
      <c r="E133" s="38"/>
      <c r="F133" s="229" t="s">
        <v>227</v>
      </c>
      <c r="G133" s="38"/>
      <c r="H133" s="38"/>
      <c r="I133" s="143"/>
      <c r="J133" s="38"/>
      <c r="K133" s="38"/>
      <c r="L133" s="42"/>
      <c r="M133" s="230"/>
      <c r="N133" s="78"/>
      <c r="O133" s="78"/>
      <c r="P133" s="78"/>
      <c r="Q133" s="78"/>
      <c r="R133" s="78"/>
      <c r="S133" s="78"/>
      <c r="T133" s="79"/>
      <c r="AT133" s="16" t="s">
        <v>156</v>
      </c>
      <c r="AU133" s="16" t="s">
        <v>77</v>
      </c>
    </row>
    <row r="134" s="1" customFormat="1">
      <c r="B134" s="37"/>
      <c r="C134" s="38"/>
      <c r="D134" s="228" t="s">
        <v>157</v>
      </c>
      <c r="E134" s="38"/>
      <c r="F134" s="231" t="s">
        <v>207</v>
      </c>
      <c r="G134" s="38"/>
      <c r="H134" s="38"/>
      <c r="I134" s="143"/>
      <c r="J134" s="38"/>
      <c r="K134" s="38"/>
      <c r="L134" s="42"/>
      <c r="M134" s="230"/>
      <c r="N134" s="78"/>
      <c r="O134" s="78"/>
      <c r="P134" s="78"/>
      <c r="Q134" s="78"/>
      <c r="R134" s="78"/>
      <c r="S134" s="78"/>
      <c r="T134" s="79"/>
      <c r="AT134" s="16" t="s">
        <v>157</v>
      </c>
      <c r="AU134" s="16" t="s">
        <v>77</v>
      </c>
    </row>
    <row r="135" s="12" customFormat="1">
      <c r="B135" s="232"/>
      <c r="C135" s="233"/>
      <c r="D135" s="228" t="s">
        <v>159</v>
      </c>
      <c r="E135" s="234" t="s">
        <v>1</v>
      </c>
      <c r="F135" s="235" t="s">
        <v>228</v>
      </c>
      <c r="G135" s="233"/>
      <c r="H135" s="236">
        <v>18.48</v>
      </c>
      <c r="I135" s="237"/>
      <c r="J135" s="233"/>
      <c r="K135" s="233"/>
      <c r="L135" s="238"/>
      <c r="M135" s="243"/>
      <c r="N135" s="244"/>
      <c r="O135" s="244"/>
      <c r="P135" s="244"/>
      <c r="Q135" s="244"/>
      <c r="R135" s="244"/>
      <c r="S135" s="244"/>
      <c r="T135" s="245"/>
      <c r="AT135" s="242" t="s">
        <v>159</v>
      </c>
      <c r="AU135" s="242" t="s">
        <v>77</v>
      </c>
      <c r="AV135" s="12" t="s">
        <v>77</v>
      </c>
      <c r="AW135" s="12" t="s">
        <v>32</v>
      </c>
      <c r="AX135" s="12" t="s">
        <v>75</v>
      </c>
      <c r="AY135" s="242" t="s">
        <v>147</v>
      </c>
    </row>
    <row r="136" s="1" customFormat="1" ht="16.5" customHeight="1">
      <c r="B136" s="37"/>
      <c r="C136" s="216" t="s">
        <v>229</v>
      </c>
      <c r="D136" s="216" t="s">
        <v>150</v>
      </c>
      <c r="E136" s="217" t="s">
        <v>230</v>
      </c>
      <c r="F136" s="218" t="s">
        <v>231</v>
      </c>
      <c r="G136" s="219" t="s">
        <v>225</v>
      </c>
      <c r="H136" s="220">
        <v>710.86400000000003</v>
      </c>
      <c r="I136" s="221"/>
      <c r="J136" s="222">
        <f>ROUND(I136*H136,2)</f>
        <v>0</v>
      </c>
      <c r="K136" s="218" t="s">
        <v>212</v>
      </c>
      <c r="L136" s="42"/>
      <c r="M136" s="223" t="s">
        <v>1</v>
      </c>
      <c r="N136" s="224" t="s">
        <v>40</v>
      </c>
      <c r="O136" s="78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AR136" s="16" t="s">
        <v>181</v>
      </c>
      <c r="AT136" s="16" t="s">
        <v>150</v>
      </c>
      <c r="AU136" s="16" t="s">
        <v>77</v>
      </c>
      <c r="AY136" s="16" t="s">
        <v>147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6" t="s">
        <v>75</v>
      </c>
      <c r="BK136" s="227">
        <f>ROUND(I136*H136,2)</f>
        <v>0</v>
      </c>
      <c r="BL136" s="16" t="s">
        <v>181</v>
      </c>
      <c r="BM136" s="16" t="s">
        <v>232</v>
      </c>
    </row>
    <row r="137" s="1" customFormat="1">
      <c r="B137" s="37"/>
      <c r="C137" s="38"/>
      <c r="D137" s="228" t="s">
        <v>156</v>
      </c>
      <c r="E137" s="38"/>
      <c r="F137" s="229" t="s">
        <v>233</v>
      </c>
      <c r="G137" s="38"/>
      <c r="H137" s="38"/>
      <c r="I137" s="143"/>
      <c r="J137" s="38"/>
      <c r="K137" s="38"/>
      <c r="L137" s="42"/>
      <c r="M137" s="230"/>
      <c r="N137" s="78"/>
      <c r="O137" s="78"/>
      <c r="P137" s="78"/>
      <c r="Q137" s="78"/>
      <c r="R137" s="78"/>
      <c r="S137" s="78"/>
      <c r="T137" s="79"/>
      <c r="AT137" s="16" t="s">
        <v>156</v>
      </c>
      <c r="AU137" s="16" t="s">
        <v>77</v>
      </c>
    </row>
    <row r="138" s="1" customFormat="1">
      <c r="B138" s="37"/>
      <c r="C138" s="38"/>
      <c r="D138" s="228" t="s">
        <v>157</v>
      </c>
      <c r="E138" s="38"/>
      <c r="F138" s="231" t="s">
        <v>183</v>
      </c>
      <c r="G138" s="38"/>
      <c r="H138" s="38"/>
      <c r="I138" s="143"/>
      <c r="J138" s="38"/>
      <c r="K138" s="38"/>
      <c r="L138" s="42"/>
      <c r="M138" s="230"/>
      <c r="N138" s="78"/>
      <c r="O138" s="78"/>
      <c r="P138" s="78"/>
      <c r="Q138" s="78"/>
      <c r="R138" s="78"/>
      <c r="S138" s="78"/>
      <c r="T138" s="79"/>
      <c r="AT138" s="16" t="s">
        <v>157</v>
      </c>
      <c r="AU138" s="16" t="s">
        <v>77</v>
      </c>
    </row>
    <row r="139" s="12" customFormat="1">
      <c r="B139" s="232"/>
      <c r="C139" s="233"/>
      <c r="D139" s="228" t="s">
        <v>159</v>
      </c>
      <c r="E139" s="234" t="s">
        <v>1</v>
      </c>
      <c r="F139" s="235" t="s">
        <v>234</v>
      </c>
      <c r="G139" s="233"/>
      <c r="H139" s="236">
        <v>710.86400000000003</v>
      </c>
      <c r="I139" s="237"/>
      <c r="J139" s="233"/>
      <c r="K139" s="233"/>
      <c r="L139" s="238"/>
      <c r="M139" s="243"/>
      <c r="N139" s="244"/>
      <c r="O139" s="244"/>
      <c r="P139" s="244"/>
      <c r="Q139" s="244"/>
      <c r="R139" s="244"/>
      <c r="S139" s="244"/>
      <c r="T139" s="245"/>
      <c r="AT139" s="242" t="s">
        <v>159</v>
      </c>
      <c r="AU139" s="242" t="s">
        <v>77</v>
      </c>
      <c r="AV139" s="12" t="s">
        <v>77</v>
      </c>
      <c r="AW139" s="12" t="s">
        <v>32</v>
      </c>
      <c r="AX139" s="12" t="s">
        <v>75</v>
      </c>
      <c r="AY139" s="242" t="s">
        <v>147</v>
      </c>
    </row>
    <row r="140" s="1" customFormat="1" ht="16.5" customHeight="1">
      <c r="B140" s="37"/>
      <c r="C140" s="216" t="s">
        <v>235</v>
      </c>
      <c r="D140" s="216" t="s">
        <v>150</v>
      </c>
      <c r="E140" s="217" t="s">
        <v>236</v>
      </c>
      <c r="F140" s="218" t="s">
        <v>237</v>
      </c>
      <c r="G140" s="219" t="s">
        <v>225</v>
      </c>
      <c r="H140" s="220">
        <v>355.43200000000002</v>
      </c>
      <c r="I140" s="221"/>
      <c r="J140" s="222">
        <f>ROUND(I140*H140,2)</f>
        <v>0</v>
      </c>
      <c r="K140" s="218" t="s">
        <v>212</v>
      </c>
      <c r="L140" s="42"/>
      <c r="M140" s="223" t="s">
        <v>1</v>
      </c>
      <c r="N140" s="224" t="s">
        <v>40</v>
      </c>
      <c r="O140" s="78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AR140" s="16" t="s">
        <v>181</v>
      </c>
      <c r="AT140" s="16" t="s">
        <v>150</v>
      </c>
      <c r="AU140" s="16" t="s">
        <v>77</v>
      </c>
      <c r="AY140" s="16" t="s">
        <v>147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6" t="s">
        <v>75</v>
      </c>
      <c r="BK140" s="227">
        <f>ROUND(I140*H140,2)</f>
        <v>0</v>
      </c>
      <c r="BL140" s="16" t="s">
        <v>181</v>
      </c>
      <c r="BM140" s="16" t="s">
        <v>238</v>
      </c>
    </row>
    <row r="141" s="1" customFormat="1">
      <c r="B141" s="37"/>
      <c r="C141" s="38"/>
      <c r="D141" s="228" t="s">
        <v>156</v>
      </c>
      <c r="E141" s="38"/>
      <c r="F141" s="229" t="s">
        <v>239</v>
      </c>
      <c r="G141" s="38"/>
      <c r="H141" s="38"/>
      <c r="I141" s="143"/>
      <c r="J141" s="38"/>
      <c r="K141" s="38"/>
      <c r="L141" s="42"/>
      <c r="M141" s="230"/>
      <c r="N141" s="78"/>
      <c r="O141" s="78"/>
      <c r="P141" s="78"/>
      <c r="Q141" s="78"/>
      <c r="R141" s="78"/>
      <c r="S141" s="78"/>
      <c r="T141" s="79"/>
      <c r="AT141" s="16" t="s">
        <v>156</v>
      </c>
      <c r="AU141" s="16" t="s">
        <v>77</v>
      </c>
    </row>
    <row r="142" s="12" customFormat="1">
      <c r="B142" s="232"/>
      <c r="C142" s="233"/>
      <c r="D142" s="228" t="s">
        <v>159</v>
      </c>
      <c r="E142" s="234" t="s">
        <v>1</v>
      </c>
      <c r="F142" s="235" t="s">
        <v>240</v>
      </c>
      <c r="G142" s="233"/>
      <c r="H142" s="236">
        <v>355.43200000000002</v>
      </c>
      <c r="I142" s="237"/>
      <c r="J142" s="233"/>
      <c r="K142" s="233"/>
      <c r="L142" s="238"/>
      <c r="M142" s="243"/>
      <c r="N142" s="244"/>
      <c r="O142" s="244"/>
      <c r="P142" s="244"/>
      <c r="Q142" s="244"/>
      <c r="R142" s="244"/>
      <c r="S142" s="244"/>
      <c r="T142" s="245"/>
      <c r="AT142" s="242" t="s">
        <v>159</v>
      </c>
      <c r="AU142" s="242" t="s">
        <v>77</v>
      </c>
      <c r="AV142" s="12" t="s">
        <v>77</v>
      </c>
      <c r="AW142" s="12" t="s">
        <v>32</v>
      </c>
      <c r="AX142" s="12" t="s">
        <v>75</v>
      </c>
      <c r="AY142" s="242" t="s">
        <v>147</v>
      </c>
    </row>
    <row r="143" s="1" customFormat="1" ht="16.5" customHeight="1">
      <c r="B143" s="37"/>
      <c r="C143" s="216" t="s">
        <v>241</v>
      </c>
      <c r="D143" s="216" t="s">
        <v>150</v>
      </c>
      <c r="E143" s="217" t="s">
        <v>242</v>
      </c>
      <c r="F143" s="218" t="s">
        <v>243</v>
      </c>
      <c r="G143" s="219" t="s">
        <v>180</v>
      </c>
      <c r="H143" s="220">
        <v>48.960000000000001</v>
      </c>
      <c r="I143" s="221"/>
      <c r="J143" s="222">
        <f>ROUND(I143*H143,2)</f>
        <v>0</v>
      </c>
      <c r="K143" s="218" t="s">
        <v>212</v>
      </c>
      <c r="L143" s="42"/>
      <c r="M143" s="223" t="s">
        <v>1</v>
      </c>
      <c r="N143" s="224" t="s">
        <v>40</v>
      </c>
      <c r="O143" s="78"/>
      <c r="P143" s="225">
        <f>O143*H143</f>
        <v>0</v>
      </c>
      <c r="Q143" s="225">
        <v>0.0044400000000000004</v>
      </c>
      <c r="R143" s="225">
        <f>Q143*H143</f>
        <v>0.21738240000000003</v>
      </c>
      <c r="S143" s="225">
        <v>0</v>
      </c>
      <c r="T143" s="226">
        <f>S143*H143</f>
        <v>0</v>
      </c>
      <c r="AR143" s="16" t="s">
        <v>181</v>
      </c>
      <c r="AT143" s="16" t="s">
        <v>150</v>
      </c>
      <c r="AU143" s="16" t="s">
        <v>77</v>
      </c>
      <c r="AY143" s="16" t="s">
        <v>147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6" t="s">
        <v>75</v>
      </c>
      <c r="BK143" s="227">
        <f>ROUND(I143*H143,2)</f>
        <v>0</v>
      </c>
      <c r="BL143" s="16" t="s">
        <v>181</v>
      </c>
      <c r="BM143" s="16" t="s">
        <v>244</v>
      </c>
    </row>
    <row r="144" s="1" customFormat="1">
      <c r="B144" s="37"/>
      <c r="C144" s="38"/>
      <c r="D144" s="228" t="s">
        <v>156</v>
      </c>
      <c r="E144" s="38"/>
      <c r="F144" s="229" t="s">
        <v>243</v>
      </c>
      <c r="G144" s="38"/>
      <c r="H144" s="38"/>
      <c r="I144" s="143"/>
      <c r="J144" s="38"/>
      <c r="K144" s="38"/>
      <c r="L144" s="42"/>
      <c r="M144" s="230"/>
      <c r="N144" s="78"/>
      <c r="O144" s="78"/>
      <c r="P144" s="78"/>
      <c r="Q144" s="78"/>
      <c r="R144" s="78"/>
      <c r="S144" s="78"/>
      <c r="T144" s="79"/>
      <c r="AT144" s="16" t="s">
        <v>156</v>
      </c>
      <c r="AU144" s="16" t="s">
        <v>77</v>
      </c>
    </row>
    <row r="145" s="1" customFormat="1">
      <c r="B145" s="37"/>
      <c r="C145" s="38"/>
      <c r="D145" s="228" t="s">
        <v>157</v>
      </c>
      <c r="E145" s="38"/>
      <c r="F145" s="231" t="s">
        <v>245</v>
      </c>
      <c r="G145" s="38"/>
      <c r="H145" s="38"/>
      <c r="I145" s="143"/>
      <c r="J145" s="38"/>
      <c r="K145" s="38"/>
      <c r="L145" s="42"/>
      <c r="M145" s="230"/>
      <c r="N145" s="78"/>
      <c r="O145" s="78"/>
      <c r="P145" s="78"/>
      <c r="Q145" s="78"/>
      <c r="R145" s="78"/>
      <c r="S145" s="78"/>
      <c r="T145" s="79"/>
      <c r="AT145" s="16" t="s">
        <v>157</v>
      </c>
      <c r="AU145" s="16" t="s">
        <v>77</v>
      </c>
    </row>
    <row r="146" s="12" customFormat="1">
      <c r="B146" s="232"/>
      <c r="C146" s="233"/>
      <c r="D146" s="228" t="s">
        <v>159</v>
      </c>
      <c r="E146" s="234" t="s">
        <v>1</v>
      </c>
      <c r="F146" s="235" t="s">
        <v>246</v>
      </c>
      <c r="G146" s="233"/>
      <c r="H146" s="236">
        <v>48.960000000000001</v>
      </c>
      <c r="I146" s="237"/>
      <c r="J146" s="233"/>
      <c r="K146" s="233"/>
      <c r="L146" s="238"/>
      <c r="M146" s="243"/>
      <c r="N146" s="244"/>
      <c r="O146" s="244"/>
      <c r="P146" s="244"/>
      <c r="Q146" s="244"/>
      <c r="R146" s="244"/>
      <c r="S146" s="244"/>
      <c r="T146" s="245"/>
      <c r="AT146" s="242" t="s">
        <v>159</v>
      </c>
      <c r="AU146" s="242" t="s">
        <v>77</v>
      </c>
      <c r="AV146" s="12" t="s">
        <v>77</v>
      </c>
      <c r="AW146" s="12" t="s">
        <v>32</v>
      </c>
      <c r="AX146" s="12" t="s">
        <v>75</v>
      </c>
      <c r="AY146" s="242" t="s">
        <v>147</v>
      </c>
    </row>
    <row r="147" s="1" customFormat="1" ht="22.5" customHeight="1">
      <c r="B147" s="37"/>
      <c r="C147" s="216" t="s">
        <v>247</v>
      </c>
      <c r="D147" s="216" t="s">
        <v>150</v>
      </c>
      <c r="E147" s="217" t="s">
        <v>248</v>
      </c>
      <c r="F147" s="218" t="s">
        <v>249</v>
      </c>
      <c r="G147" s="219" t="s">
        <v>180</v>
      </c>
      <c r="H147" s="220">
        <v>24.48</v>
      </c>
      <c r="I147" s="221"/>
      <c r="J147" s="222">
        <f>ROUND(I147*H147,2)</f>
        <v>0</v>
      </c>
      <c r="K147" s="218" t="s">
        <v>1</v>
      </c>
      <c r="L147" s="42"/>
      <c r="M147" s="223" t="s">
        <v>1</v>
      </c>
      <c r="N147" s="224" t="s">
        <v>40</v>
      </c>
      <c r="O147" s="78"/>
      <c r="P147" s="225">
        <f>O147*H147</f>
        <v>0</v>
      </c>
      <c r="Q147" s="225">
        <v>0.0044400000000000004</v>
      </c>
      <c r="R147" s="225">
        <f>Q147*H147</f>
        <v>0.10869120000000002</v>
      </c>
      <c r="S147" s="225">
        <v>0</v>
      </c>
      <c r="T147" s="226">
        <f>S147*H147</f>
        <v>0</v>
      </c>
      <c r="AR147" s="16" t="s">
        <v>181</v>
      </c>
      <c r="AT147" s="16" t="s">
        <v>150</v>
      </c>
      <c r="AU147" s="16" t="s">
        <v>77</v>
      </c>
      <c r="AY147" s="16" t="s">
        <v>147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6" t="s">
        <v>75</v>
      </c>
      <c r="BK147" s="227">
        <f>ROUND(I147*H147,2)</f>
        <v>0</v>
      </c>
      <c r="BL147" s="16" t="s">
        <v>181</v>
      </c>
      <c r="BM147" s="16" t="s">
        <v>250</v>
      </c>
    </row>
    <row r="148" s="1" customFormat="1">
      <c r="B148" s="37"/>
      <c r="C148" s="38"/>
      <c r="D148" s="228" t="s">
        <v>156</v>
      </c>
      <c r="E148" s="38"/>
      <c r="F148" s="229" t="s">
        <v>243</v>
      </c>
      <c r="G148" s="38"/>
      <c r="H148" s="38"/>
      <c r="I148" s="143"/>
      <c r="J148" s="38"/>
      <c r="K148" s="38"/>
      <c r="L148" s="42"/>
      <c r="M148" s="230"/>
      <c r="N148" s="78"/>
      <c r="O148" s="78"/>
      <c r="P148" s="78"/>
      <c r="Q148" s="78"/>
      <c r="R148" s="78"/>
      <c r="S148" s="78"/>
      <c r="T148" s="79"/>
      <c r="AT148" s="16" t="s">
        <v>156</v>
      </c>
      <c r="AU148" s="16" t="s">
        <v>77</v>
      </c>
    </row>
    <row r="149" s="1" customFormat="1">
      <c r="B149" s="37"/>
      <c r="C149" s="38"/>
      <c r="D149" s="228" t="s">
        <v>157</v>
      </c>
      <c r="E149" s="38"/>
      <c r="F149" s="231" t="s">
        <v>245</v>
      </c>
      <c r="G149" s="38"/>
      <c r="H149" s="38"/>
      <c r="I149" s="143"/>
      <c r="J149" s="38"/>
      <c r="K149" s="38"/>
      <c r="L149" s="42"/>
      <c r="M149" s="230"/>
      <c r="N149" s="78"/>
      <c r="O149" s="78"/>
      <c r="P149" s="78"/>
      <c r="Q149" s="78"/>
      <c r="R149" s="78"/>
      <c r="S149" s="78"/>
      <c r="T149" s="79"/>
      <c r="AT149" s="16" t="s">
        <v>157</v>
      </c>
      <c r="AU149" s="16" t="s">
        <v>77</v>
      </c>
    </row>
    <row r="150" s="13" customFormat="1">
      <c r="B150" s="246"/>
      <c r="C150" s="247"/>
      <c r="D150" s="228" t="s">
        <v>159</v>
      </c>
      <c r="E150" s="248" t="s">
        <v>1</v>
      </c>
      <c r="F150" s="249" t="s">
        <v>251</v>
      </c>
      <c r="G150" s="247"/>
      <c r="H150" s="248" t="s">
        <v>1</v>
      </c>
      <c r="I150" s="250"/>
      <c r="J150" s="247"/>
      <c r="K150" s="247"/>
      <c r="L150" s="251"/>
      <c r="M150" s="252"/>
      <c r="N150" s="253"/>
      <c r="O150" s="253"/>
      <c r="P150" s="253"/>
      <c r="Q150" s="253"/>
      <c r="R150" s="253"/>
      <c r="S150" s="253"/>
      <c r="T150" s="254"/>
      <c r="AT150" s="255" t="s">
        <v>159</v>
      </c>
      <c r="AU150" s="255" t="s">
        <v>77</v>
      </c>
      <c r="AV150" s="13" t="s">
        <v>75</v>
      </c>
      <c r="AW150" s="13" t="s">
        <v>32</v>
      </c>
      <c r="AX150" s="13" t="s">
        <v>69</v>
      </c>
      <c r="AY150" s="255" t="s">
        <v>147</v>
      </c>
    </row>
    <row r="151" s="12" customFormat="1">
      <c r="B151" s="232"/>
      <c r="C151" s="233"/>
      <c r="D151" s="228" t="s">
        <v>159</v>
      </c>
      <c r="E151" s="234" t="s">
        <v>1</v>
      </c>
      <c r="F151" s="235" t="s">
        <v>252</v>
      </c>
      <c r="G151" s="233"/>
      <c r="H151" s="236">
        <v>24.48</v>
      </c>
      <c r="I151" s="237"/>
      <c r="J151" s="233"/>
      <c r="K151" s="233"/>
      <c r="L151" s="238"/>
      <c r="M151" s="243"/>
      <c r="N151" s="244"/>
      <c r="O151" s="244"/>
      <c r="P151" s="244"/>
      <c r="Q151" s="244"/>
      <c r="R151" s="244"/>
      <c r="S151" s="244"/>
      <c r="T151" s="245"/>
      <c r="AT151" s="242" t="s">
        <v>159</v>
      </c>
      <c r="AU151" s="242" t="s">
        <v>77</v>
      </c>
      <c r="AV151" s="12" t="s">
        <v>77</v>
      </c>
      <c r="AW151" s="12" t="s">
        <v>32</v>
      </c>
      <c r="AX151" s="12" t="s">
        <v>75</v>
      </c>
      <c r="AY151" s="242" t="s">
        <v>147</v>
      </c>
    </row>
    <row r="152" s="1" customFormat="1" ht="16.5" customHeight="1">
      <c r="B152" s="37"/>
      <c r="C152" s="216" t="s">
        <v>253</v>
      </c>
      <c r="D152" s="216" t="s">
        <v>150</v>
      </c>
      <c r="E152" s="217" t="s">
        <v>254</v>
      </c>
      <c r="F152" s="218" t="s">
        <v>255</v>
      </c>
      <c r="G152" s="219" t="s">
        <v>180</v>
      </c>
      <c r="H152" s="220">
        <v>641.03999999999996</v>
      </c>
      <c r="I152" s="221"/>
      <c r="J152" s="222">
        <f>ROUND(I152*H152,2)</f>
        <v>0</v>
      </c>
      <c r="K152" s="218" t="s">
        <v>212</v>
      </c>
      <c r="L152" s="42"/>
      <c r="M152" s="223" t="s">
        <v>1</v>
      </c>
      <c r="N152" s="224" t="s">
        <v>40</v>
      </c>
      <c r="O152" s="78"/>
      <c r="P152" s="225">
        <f>O152*H152</f>
        <v>0</v>
      </c>
      <c r="Q152" s="225">
        <v>0.00014999999999999999</v>
      </c>
      <c r="R152" s="225">
        <f>Q152*H152</f>
        <v>0.096155999999999991</v>
      </c>
      <c r="S152" s="225">
        <v>0</v>
      </c>
      <c r="T152" s="226">
        <f>S152*H152</f>
        <v>0</v>
      </c>
      <c r="AR152" s="16" t="s">
        <v>181</v>
      </c>
      <c r="AT152" s="16" t="s">
        <v>150</v>
      </c>
      <c r="AU152" s="16" t="s">
        <v>77</v>
      </c>
      <c r="AY152" s="16" t="s">
        <v>147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6" t="s">
        <v>75</v>
      </c>
      <c r="BK152" s="227">
        <f>ROUND(I152*H152,2)</f>
        <v>0</v>
      </c>
      <c r="BL152" s="16" t="s">
        <v>181</v>
      </c>
      <c r="BM152" s="16" t="s">
        <v>256</v>
      </c>
    </row>
    <row r="153" s="1" customFormat="1">
      <c r="B153" s="37"/>
      <c r="C153" s="38"/>
      <c r="D153" s="228" t="s">
        <v>156</v>
      </c>
      <c r="E153" s="38"/>
      <c r="F153" s="229" t="s">
        <v>257</v>
      </c>
      <c r="G153" s="38"/>
      <c r="H153" s="38"/>
      <c r="I153" s="143"/>
      <c r="J153" s="38"/>
      <c r="K153" s="38"/>
      <c r="L153" s="42"/>
      <c r="M153" s="230"/>
      <c r="N153" s="78"/>
      <c r="O153" s="78"/>
      <c r="P153" s="78"/>
      <c r="Q153" s="78"/>
      <c r="R153" s="78"/>
      <c r="S153" s="78"/>
      <c r="T153" s="79"/>
      <c r="AT153" s="16" t="s">
        <v>156</v>
      </c>
      <c r="AU153" s="16" t="s">
        <v>77</v>
      </c>
    </row>
    <row r="154" s="1" customFormat="1" ht="16.5" customHeight="1">
      <c r="B154" s="37"/>
      <c r="C154" s="216" t="s">
        <v>8</v>
      </c>
      <c r="D154" s="216" t="s">
        <v>150</v>
      </c>
      <c r="E154" s="217" t="s">
        <v>258</v>
      </c>
      <c r="F154" s="218" t="s">
        <v>259</v>
      </c>
      <c r="G154" s="219" t="s">
        <v>180</v>
      </c>
      <c r="H154" s="220">
        <v>641.03999999999996</v>
      </c>
      <c r="I154" s="221"/>
      <c r="J154" s="222">
        <f>ROUND(I154*H154,2)</f>
        <v>0</v>
      </c>
      <c r="K154" s="218" t="s">
        <v>212</v>
      </c>
      <c r="L154" s="42"/>
      <c r="M154" s="223" t="s">
        <v>1</v>
      </c>
      <c r="N154" s="224" t="s">
        <v>40</v>
      </c>
      <c r="O154" s="78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AR154" s="16" t="s">
        <v>181</v>
      </c>
      <c r="AT154" s="16" t="s">
        <v>150</v>
      </c>
      <c r="AU154" s="16" t="s">
        <v>77</v>
      </c>
      <c r="AY154" s="16" t="s">
        <v>147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6" t="s">
        <v>75</v>
      </c>
      <c r="BK154" s="227">
        <f>ROUND(I154*H154,2)</f>
        <v>0</v>
      </c>
      <c r="BL154" s="16" t="s">
        <v>181</v>
      </c>
      <c r="BM154" s="16" t="s">
        <v>260</v>
      </c>
    </row>
    <row r="155" s="1" customFormat="1">
      <c r="B155" s="37"/>
      <c r="C155" s="38"/>
      <c r="D155" s="228" t="s">
        <v>156</v>
      </c>
      <c r="E155" s="38"/>
      <c r="F155" s="229" t="s">
        <v>261</v>
      </c>
      <c r="G155" s="38"/>
      <c r="H155" s="38"/>
      <c r="I155" s="143"/>
      <c r="J155" s="38"/>
      <c r="K155" s="38"/>
      <c r="L155" s="42"/>
      <c r="M155" s="230"/>
      <c r="N155" s="78"/>
      <c r="O155" s="78"/>
      <c r="P155" s="78"/>
      <c r="Q155" s="78"/>
      <c r="R155" s="78"/>
      <c r="S155" s="78"/>
      <c r="T155" s="79"/>
      <c r="AT155" s="16" t="s">
        <v>156</v>
      </c>
      <c r="AU155" s="16" t="s">
        <v>77</v>
      </c>
    </row>
    <row r="156" s="1" customFormat="1">
      <c r="B156" s="37"/>
      <c r="C156" s="38"/>
      <c r="D156" s="228" t="s">
        <v>157</v>
      </c>
      <c r="E156" s="38"/>
      <c r="F156" s="231" t="s">
        <v>245</v>
      </c>
      <c r="G156" s="38"/>
      <c r="H156" s="38"/>
      <c r="I156" s="143"/>
      <c r="J156" s="38"/>
      <c r="K156" s="38"/>
      <c r="L156" s="42"/>
      <c r="M156" s="230"/>
      <c r="N156" s="78"/>
      <c r="O156" s="78"/>
      <c r="P156" s="78"/>
      <c r="Q156" s="78"/>
      <c r="R156" s="78"/>
      <c r="S156" s="78"/>
      <c r="T156" s="79"/>
      <c r="AT156" s="16" t="s">
        <v>157</v>
      </c>
      <c r="AU156" s="16" t="s">
        <v>77</v>
      </c>
    </row>
    <row r="157" s="12" customFormat="1">
      <c r="B157" s="232"/>
      <c r="C157" s="233"/>
      <c r="D157" s="228" t="s">
        <v>159</v>
      </c>
      <c r="E157" s="234" t="s">
        <v>1</v>
      </c>
      <c r="F157" s="235" t="s">
        <v>262</v>
      </c>
      <c r="G157" s="233"/>
      <c r="H157" s="236">
        <v>561.60000000000002</v>
      </c>
      <c r="I157" s="237"/>
      <c r="J157" s="233"/>
      <c r="K157" s="233"/>
      <c r="L157" s="238"/>
      <c r="M157" s="243"/>
      <c r="N157" s="244"/>
      <c r="O157" s="244"/>
      <c r="P157" s="244"/>
      <c r="Q157" s="244"/>
      <c r="R157" s="244"/>
      <c r="S157" s="244"/>
      <c r="T157" s="245"/>
      <c r="AT157" s="242" t="s">
        <v>159</v>
      </c>
      <c r="AU157" s="242" t="s">
        <v>77</v>
      </c>
      <c r="AV157" s="12" t="s">
        <v>77</v>
      </c>
      <c r="AW157" s="12" t="s">
        <v>32</v>
      </c>
      <c r="AX157" s="12" t="s">
        <v>69</v>
      </c>
      <c r="AY157" s="242" t="s">
        <v>147</v>
      </c>
    </row>
    <row r="158" s="12" customFormat="1">
      <c r="B158" s="232"/>
      <c r="C158" s="233"/>
      <c r="D158" s="228" t="s">
        <v>159</v>
      </c>
      <c r="E158" s="234" t="s">
        <v>1</v>
      </c>
      <c r="F158" s="235" t="s">
        <v>263</v>
      </c>
      <c r="G158" s="233"/>
      <c r="H158" s="236">
        <v>108</v>
      </c>
      <c r="I158" s="237"/>
      <c r="J158" s="233"/>
      <c r="K158" s="233"/>
      <c r="L158" s="238"/>
      <c r="M158" s="243"/>
      <c r="N158" s="244"/>
      <c r="O158" s="244"/>
      <c r="P158" s="244"/>
      <c r="Q158" s="244"/>
      <c r="R158" s="244"/>
      <c r="S158" s="244"/>
      <c r="T158" s="245"/>
      <c r="AT158" s="242" t="s">
        <v>159</v>
      </c>
      <c r="AU158" s="242" t="s">
        <v>77</v>
      </c>
      <c r="AV158" s="12" t="s">
        <v>77</v>
      </c>
      <c r="AW158" s="12" t="s">
        <v>32</v>
      </c>
      <c r="AX158" s="12" t="s">
        <v>69</v>
      </c>
      <c r="AY158" s="242" t="s">
        <v>147</v>
      </c>
    </row>
    <row r="159" s="12" customFormat="1">
      <c r="B159" s="232"/>
      <c r="C159" s="233"/>
      <c r="D159" s="228" t="s">
        <v>159</v>
      </c>
      <c r="E159" s="234" t="s">
        <v>1</v>
      </c>
      <c r="F159" s="235" t="s">
        <v>264</v>
      </c>
      <c r="G159" s="233"/>
      <c r="H159" s="236">
        <v>20.399999999999999</v>
      </c>
      <c r="I159" s="237"/>
      <c r="J159" s="233"/>
      <c r="K159" s="233"/>
      <c r="L159" s="238"/>
      <c r="M159" s="243"/>
      <c r="N159" s="244"/>
      <c r="O159" s="244"/>
      <c r="P159" s="244"/>
      <c r="Q159" s="244"/>
      <c r="R159" s="244"/>
      <c r="S159" s="244"/>
      <c r="T159" s="245"/>
      <c r="AT159" s="242" t="s">
        <v>159</v>
      </c>
      <c r="AU159" s="242" t="s">
        <v>77</v>
      </c>
      <c r="AV159" s="12" t="s">
        <v>77</v>
      </c>
      <c r="AW159" s="12" t="s">
        <v>32</v>
      </c>
      <c r="AX159" s="12" t="s">
        <v>69</v>
      </c>
      <c r="AY159" s="242" t="s">
        <v>147</v>
      </c>
    </row>
    <row r="160" s="12" customFormat="1">
      <c r="B160" s="232"/>
      <c r="C160" s="233"/>
      <c r="D160" s="228" t="s">
        <v>159</v>
      </c>
      <c r="E160" s="234" t="s">
        <v>1</v>
      </c>
      <c r="F160" s="235" t="s">
        <v>265</v>
      </c>
      <c r="G160" s="233"/>
      <c r="H160" s="236">
        <v>-48.960000000000001</v>
      </c>
      <c r="I160" s="237"/>
      <c r="J160" s="233"/>
      <c r="K160" s="233"/>
      <c r="L160" s="238"/>
      <c r="M160" s="243"/>
      <c r="N160" s="244"/>
      <c r="O160" s="244"/>
      <c r="P160" s="244"/>
      <c r="Q160" s="244"/>
      <c r="R160" s="244"/>
      <c r="S160" s="244"/>
      <c r="T160" s="245"/>
      <c r="AT160" s="242" t="s">
        <v>159</v>
      </c>
      <c r="AU160" s="242" t="s">
        <v>77</v>
      </c>
      <c r="AV160" s="12" t="s">
        <v>77</v>
      </c>
      <c r="AW160" s="12" t="s">
        <v>32</v>
      </c>
      <c r="AX160" s="12" t="s">
        <v>69</v>
      </c>
      <c r="AY160" s="242" t="s">
        <v>147</v>
      </c>
    </row>
    <row r="161" s="14" customFormat="1">
      <c r="B161" s="256"/>
      <c r="C161" s="257"/>
      <c r="D161" s="228" t="s">
        <v>159</v>
      </c>
      <c r="E161" s="258" t="s">
        <v>1</v>
      </c>
      <c r="F161" s="259" t="s">
        <v>266</v>
      </c>
      <c r="G161" s="257"/>
      <c r="H161" s="260">
        <v>641.03999999999996</v>
      </c>
      <c r="I161" s="261"/>
      <c r="J161" s="257"/>
      <c r="K161" s="257"/>
      <c r="L161" s="262"/>
      <c r="M161" s="263"/>
      <c r="N161" s="264"/>
      <c r="O161" s="264"/>
      <c r="P161" s="264"/>
      <c r="Q161" s="264"/>
      <c r="R161" s="264"/>
      <c r="S161" s="264"/>
      <c r="T161" s="265"/>
      <c r="AT161" s="266" t="s">
        <v>159</v>
      </c>
      <c r="AU161" s="266" t="s">
        <v>77</v>
      </c>
      <c r="AV161" s="14" t="s">
        <v>181</v>
      </c>
      <c r="AW161" s="14" t="s">
        <v>32</v>
      </c>
      <c r="AX161" s="14" t="s">
        <v>75</v>
      </c>
      <c r="AY161" s="266" t="s">
        <v>147</v>
      </c>
    </row>
    <row r="162" s="1" customFormat="1" ht="16.5" customHeight="1">
      <c r="B162" s="37"/>
      <c r="C162" s="267" t="s">
        <v>154</v>
      </c>
      <c r="D162" s="267" t="s">
        <v>267</v>
      </c>
      <c r="E162" s="268" t="s">
        <v>268</v>
      </c>
      <c r="F162" s="269" t="s">
        <v>269</v>
      </c>
      <c r="G162" s="270" t="s">
        <v>270</v>
      </c>
      <c r="H162" s="271">
        <v>104.666</v>
      </c>
      <c r="I162" s="272"/>
      <c r="J162" s="273">
        <f>ROUND(I162*H162,2)</f>
        <v>0</v>
      </c>
      <c r="K162" s="269" t="s">
        <v>1</v>
      </c>
      <c r="L162" s="274"/>
      <c r="M162" s="275" t="s">
        <v>1</v>
      </c>
      <c r="N162" s="276" t="s">
        <v>40</v>
      </c>
      <c r="O162" s="78"/>
      <c r="P162" s="225">
        <f>O162*H162</f>
        <v>0</v>
      </c>
      <c r="Q162" s="225">
        <v>1</v>
      </c>
      <c r="R162" s="225">
        <f>Q162*H162</f>
        <v>104.666</v>
      </c>
      <c r="S162" s="225">
        <v>0</v>
      </c>
      <c r="T162" s="226">
        <f>S162*H162</f>
        <v>0</v>
      </c>
      <c r="AR162" s="16" t="s">
        <v>216</v>
      </c>
      <c r="AT162" s="16" t="s">
        <v>267</v>
      </c>
      <c r="AU162" s="16" t="s">
        <v>77</v>
      </c>
      <c r="AY162" s="16" t="s">
        <v>147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6" t="s">
        <v>75</v>
      </c>
      <c r="BK162" s="227">
        <f>ROUND(I162*H162,2)</f>
        <v>0</v>
      </c>
      <c r="BL162" s="16" t="s">
        <v>181</v>
      </c>
      <c r="BM162" s="16" t="s">
        <v>271</v>
      </c>
    </row>
    <row r="163" s="1" customFormat="1">
      <c r="B163" s="37"/>
      <c r="C163" s="38"/>
      <c r="D163" s="228" t="s">
        <v>156</v>
      </c>
      <c r="E163" s="38"/>
      <c r="F163" s="229" t="s">
        <v>269</v>
      </c>
      <c r="G163" s="38"/>
      <c r="H163" s="38"/>
      <c r="I163" s="143"/>
      <c r="J163" s="38"/>
      <c r="K163" s="38"/>
      <c r="L163" s="42"/>
      <c r="M163" s="230"/>
      <c r="N163" s="78"/>
      <c r="O163" s="78"/>
      <c r="P163" s="78"/>
      <c r="Q163" s="78"/>
      <c r="R163" s="78"/>
      <c r="S163" s="78"/>
      <c r="T163" s="79"/>
      <c r="AT163" s="16" t="s">
        <v>156</v>
      </c>
      <c r="AU163" s="16" t="s">
        <v>77</v>
      </c>
    </row>
    <row r="164" s="13" customFormat="1">
      <c r="B164" s="246"/>
      <c r="C164" s="247"/>
      <c r="D164" s="228" t="s">
        <v>159</v>
      </c>
      <c r="E164" s="248" t="s">
        <v>1</v>
      </c>
      <c r="F164" s="249" t="s">
        <v>272</v>
      </c>
      <c r="G164" s="247"/>
      <c r="H164" s="248" t="s">
        <v>1</v>
      </c>
      <c r="I164" s="250"/>
      <c r="J164" s="247"/>
      <c r="K164" s="247"/>
      <c r="L164" s="251"/>
      <c r="M164" s="252"/>
      <c r="N164" s="253"/>
      <c r="O164" s="253"/>
      <c r="P164" s="253"/>
      <c r="Q164" s="253"/>
      <c r="R164" s="253"/>
      <c r="S164" s="253"/>
      <c r="T164" s="254"/>
      <c r="AT164" s="255" t="s">
        <v>159</v>
      </c>
      <c r="AU164" s="255" t="s">
        <v>77</v>
      </c>
      <c r="AV164" s="13" t="s">
        <v>75</v>
      </c>
      <c r="AW164" s="13" t="s">
        <v>32</v>
      </c>
      <c r="AX164" s="13" t="s">
        <v>69</v>
      </c>
      <c r="AY164" s="255" t="s">
        <v>147</v>
      </c>
    </row>
    <row r="165" s="12" customFormat="1">
      <c r="B165" s="232"/>
      <c r="C165" s="233"/>
      <c r="D165" s="228" t="s">
        <v>159</v>
      </c>
      <c r="E165" s="234" t="s">
        <v>1</v>
      </c>
      <c r="F165" s="235" t="s">
        <v>273</v>
      </c>
      <c r="G165" s="233"/>
      <c r="H165" s="236">
        <v>99.682000000000002</v>
      </c>
      <c r="I165" s="237"/>
      <c r="J165" s="233"/>
      <c r="K165" s="233"/>
      <c r="L165" s="238"/>
      <c r="M165" s="243"/>
      <c r="N165" s="244"/>
      <c r="O165" s="244"/>
      <c r="P165" s="244"/>
      <c r="Q165" s="244"/>
      <c r="R165" s="244"/>
      <c r="S165" s="244"/>
      <c r="T165" s="245"/>
      <c r="AT165" s="242" t="s">
        <v>159</v>
      </c>
      <c r="AU165" s="242" t="s">
        <v>77</v>
      </c>
      <c r="AV165" s="12" t="s">
        <v>77</v>
      </c>
      <c r="AW165" s="12" t="s">
        <v>32</v>
      </c>
      <c r="AX165" s="12" t="s">
        <v>75</v>
      </c>
      <c r="AY165" s="242" t="s">
        <v>147</v>
      </c>
    </row>
    <row r="166" s="12" customFormat="1">
      <c r="B166" s="232"/>
      <c r="C166" s="233"/>
      <c r="D166" s="228" t="s">
        <v>159</v>
      </c>
      <c r="E166" s="233"/>
      <c r="F166" s="235" t="s">
        <v>274</v>
      </c>
      <c r="G166" s="233"/>
      <c r="H166" s="236">
        <v>104.666</v>
      </c>
      <c r="I166" s="237"/>
      <c r="J166" s="233"/>
      <c r="K166" s="233"/>
      <c r="L166" s="238"/>
      <c r="M166" s="243"/>
      <c r="N166" s="244"/>
      <c r="O166" s="244"/>
      <c r="P166" s="244"/>
      <c r="Q166" s="244"/>
      <c r="R166" s="244"/>
      <c r="S166" s="244"/>
      <c r="T166" s="245"/>
      <c r="AT166" s="242" t="s">
        <v>159</v>
      </c>
      <c r="AU166" s="242" t="s">
        <v>77</v>
      </c>
      <c r="AV166" s="12" t="s">
        <v>77</v>
      </c>
      <c r="AW166" s="12" t="s">
        <v>4</v>
      </c>
      <c r="AX166" s="12" t="s">
        <v>75</v>
      </c>
      <c r="AY166" s="242" t="s">
        <v>147</v>
      </c>
    </row>
    <row r="167" s="1" customFormat="1" ht="16.5" customHeight="1">
      <c r="B167" s="37"/>
      <c r="C167" s="216" t="s">
        <v>275</v>
      </c>
      <c r="D167" s="216" t="s">
        <v>150</v>
      </c>
      <c r="E167" s="217" t="s">
        <v>276</v>
      </c>
      <c r="F167" s="218" t="s">
        <v>277</v>
      </c>
      <c r="G167" s="219" t="s">
        <v>180</v>
      </c>
      <c r="H167" s="220">
        <v>333.83999999999997</v>
      </c>
      <c r="I167" s="221"/>
      <c r="J167" s="222">
        <f>ROUND(I167*H167,2)</f>
        <v>0</v>
      </c>
      <c r="K167" s="218" t="s">
        <v>212</v>
      </c>
      <c r="L167" s="42"/>
      <c r="M167" s="223" t="s">
        <v>1</v>
      </c>
      <c r="N167" s="224" t="s">
        <v>40</v>
      </c>
      <c r="O167" s="78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AR167" s="16" t="s">
        <v>181</v>
      </c>
      <c r="AT167" s="16" t="s">
        <v>150</v>
      </c>
      <c r="AU167" s="16" t="s">
        <v>77</v>
      </c>
      <c r="AY167" s="16" t="s">
        <v>147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6" t="s">
        <v>75</v>
      </c>
      <c r="BK167" s="227">
        <f>ROUND(I167*H167,2)</f>
        <v>0</v>
      </c>
      <c r="BL167" s="16" t="s">
        <v>181</v>
      </c>
      <c r="BM167" s="16" t="s">
        <v>278</v>
      </c>
    </row>
    <row r="168" s="1" customFormat="1">
      <c r="B168" s="37"/>
      <c r="C168" s="38"/>
      <c r="D168" s="228" t="s">
        <v>156</v>
      </c>
      <c r="E168" s="38"/>
      <c r="F168" s="229" t="s">
        <v>279</v>
      </c>
      <c r="G168" s="38"/>
      <c r="H168" s="38"/>
      <c r="I168" s="143"/>
      <c r="J168" s="38"/>
      <c r="K168" s="38"/>
      <c r="L168" s="42"/>
      <c r="M168" s="230"/>
      <c r="N168" s="78"/>
      <c r="O168" s="78"/>
      <c r="P168" s="78"/>
      <c r="Q168" s="78"/>
      <c r="R168" s="78"/>
      <c r="S168" s="78"/>
      <c r="T168" s="79"/>
      <c r="AT168" s="16" t="s">
        <v>156</v>
      </c>
      <c r="AU168" s="16" t="s">
        <v>77</v>
      </c>
    </row>
    <row r="169" s="1" customFormat="1">
      <c r="B169" s="37"/>
      <c r="C169" s="38"/>
      <c r="D169" s="228" t="s">
        <v>157</v>
      </c>
      <c r="E169" s="38"/>
      <c r="F169" s="231" t="s">
        <v>245</v>
      </c>
      <c r="G169" s="38"/>
      <c r="H169" s="38"/>
      <c r="I169" s="143"/>
      <c r="J169" s="38"/>
      <c r="K169" s="38"/>
      <c r="L169" s="42"/>
      <c r="M169" s="230"/>
      <c r="N169" s="78"/>
      <c r="O169" s="78"/>
      <c r="P169" s="78"/>
      <c r="Q169" s="78"/>
      <c r="R169" s="78"/>
      <c r="S169" s="78"/>
      <c r="T169" s="79"/>
      <c r="AT169" s="16" t="s">
        <v>157</v>
      </c>
      <c r="AU169" s="16" t="s">
        <v>77</v>
      </c>
    </row>
    <row r="170" s="13" customFormat="1">
      <c r="B170" s="246"/>
      <c r="C170" s="247"/>
      <c r="D170" s="228" t="s">
        <v>159</v>
      </c>
      <c r="E170" s="248" t="s">
        <v>1</v>
      </c>
      <c r="F170" s="249" t="s">
        <v>280</v>
      </c>
      <c r="G170" s="247"/>
      <c r="H170" s="248" t="s">
        <v>1</v>
      </c>
      <c r="I170" s="250"/>
      <c r="J170" s="247"/>
      <c r="K170" s="247"/>
      <c r="L170" s="251"/>
      <c r="M170" s="252"/>
      <c r="N170" s="253"/>
      <c r="O170" s="253"/>
      <c r="P170" s="253"/>
      <c r="Q170" s="253"/>
      <c r="R170" s="253"/>
      <c r="S170" s="253"/>
      <c r="T170" s="254"/>
      <c r="AT170" s="255" t="s">
        <v>159</v>
      </c>
      <c r="AU170" s="255" t="s">
        <v>77</v>
      </c>
      <c r="AV170" s="13" t="s">
        <v>75</v>
      </c>
      <c r="AW170" s="13" t="s">
        <v>32</v>
      </c>
      <c r="AX170" s="13" t="s">
        <v>69</v>
      </c>
      <c r="AY170" s="255" t="s">
        <v>147</v>
      </c>
    </row>
    <row r="171" s="12" customFormat="1">
      <c r="B171" s="232"/>
      <c r="C171" s="233"/>
      <c r="D171" s="228" t="s">
        <v>159</v>
      </c>
      <c r="E171" s="234" t="s">
        <v>1</v>
      </c>
      <c r="F171" s="235" t="s">
        <v>281</v>
      </c>
      <c r="G171" s="233"/>
      <c r="H171" s="236">
        <v>641.03999999999996</v>
      </c>
      <c r="I171" s="237"/>
      <c r="J171" s="233"/>
      <c r="K171" s="233"/>
      <c r="L171" s="238"/>
      <c r="M171" s="243"/>
      <c r="N171" s="244"/>
      <c r="O171" s="244"/>
      <c r="P171" s="244"/>
      <c r="Q171" s="244"/>
      <c r="R171" s="244"/>
      <c r="S171" s="244"/>
      <c r="T171" s="245"/>
      <c r="AT171" s="242" t="s">
        <v>159</v>
      </c>
      <c r="AU171" s="242" t="s">
        <v>77</v>
      </c>
      <c r="AV171" s="12" t="s">
        <v>77</v>
      </c>
      <c r="AW171" s="12" t="s">
        <v>32</v>
      </c>
      <c r="AX171" s="12" t="s">
        <v>69</v>
      </c>
      <c r="AY171" s="242" t="s">
        <v>147</v>
      </c>
    </row>
    <row r="172" s="13" customFormat="1">
      <c r="B172" s="246"/>
      <c r="C172" s="247"/>
      <c r="D172" s="228" t="s">
        <v>159</v>
      </c>
      <c r="E172" s="248" t="s">
        <v>1</v>
      </c>
      <c r="F172" s="249" t="s">
        <v>282</v>
      </c>
      <c r="G172" s="247"/>
      <c r="H172" s="248" t="s">
        <v>1</v>
      </c>
      <c r="I172" s="250"/>
      <c r="J172" s="247"/>
      <c r="K172" s="247"/>
      <c r="L172" s="251"/>
      <c r="M172" s="252"/>
      <c r="N172" s="253"/>
      <c r="O172" s="253"/>
      <c r="P172" s="253"/>
      <c r="Q172" s="253"/>
      <c r="R172" s="253"/>
      <c r="S172" s="253"/>
      <c r="T172" s="254"/>
      <c r="AT172" s="255" t="s">
        <v>159</v>
      </c>
      <c r="AU172" s="255" t="s">
        <v>77</v>
      </c>
      <c r="AV172" s="13" t="s">
        <v>75</v>
      </c>
      <c r="AW172" s="13" t="s">
        <v>32</v>
      </c>
      <c r="AX172" s="13" t="s">
        <v>69</v>
      </c>
      <c r="AY172" s="255" t="s">
        <v>147</v>
      </c>
    </row>
    <row r="173" s="12" customFormat="1">
      <c r="B173" s="232"/>
      <c r="C173" s="233"/>
      <c r="D173" s="228" t="s">
        <v>159</v>
      </c>
      <c r="E173" s="234" t="s">
        <v>1</v>
      </c>
      <c r="F173" s="235" t="s">
        <v>283</v>
      </c>
      <c r="G173" s="233"/>
      <c r="H173" s="236">
        <v>-307.19999999999999</v>
      </c>
      <c r="I173" s="237"/>
      <c r="J173" s="233"/>
      <c r="K173" s="233"/>
      <c r="L173" s="238"/>
      <c r="M173" s="243"/>
      <c r="N173" s="244"/>
      <c r="O173" s="244"/>
      <c r="P173" s="244"/>
      <c r="Q173" s="244"/>
      <c r="R173" s="244"/>
      <c r="S173" s="244"/>
      <c r="T173" s="245"/>
      <c r="AT173" s="242" t="s">
        <v>159</v>
      </c>
      <c r="AU173" s="242" t="s">
        <v>77</v>
      </c>
      <c r="AV173" s="12" t="s">
        <v>77</v>
      </c>
      <c r="AW173" s="12" t="s">
        <v>32</v>
      </c>
      <c r="AX173" s="12" t="s">
        <v>69</v>
      </c>
      <c r="AY173" s="242" t="s">
        <v>147</v>
      </c>
    </row>
    <row r="174" s="14" customFormat="1">
      <c r="B174" s="256"/>
      <c r="C174" s="257"/>
      <c r="D174" s="228" t="s">
        <v>159</v>
      </c>
      <c r="E174" s="258" t="s">
        <v>1</v>
      </c>
      <c r="F174" s="259" t="s">
        <v>266</v>
      </c>
      <c r="G174" s="257"/>
      <c r="H174" s="260">
        <v>333.83999999999997</v>
      </c>
      <c r="I174" s="261"/>
      <c r="J174" s="257"/>
      <c r="K174" s="257"/>
      <c r="L174" s="262"/>
      <c r="M174" s="263"/>
      <c r="N174" s="264"/>
      <c r="O174" s="264"/>
      <c r="P174" s="264"/>
      <c r="Q174" s="264"/>
      <c r="R174" s="264"/>
      <c r="S174" s="264"/>
      <c r="T174" s="265"/>
      <c r="AT174" s="266" t="s">
        <v>159</v>
      </c>
      <c r="AU174" s="266" t="s">
        <v>77</v>
      </c>
      <c r="AV174" s="14" t="s">
        <v>181</v>
      </c>
      <c r="AW174" s="14" t="s">
        <v>32</v>
      </c>
      <c r="AX174" s="14" t="s">
        <v>75</v>
      </c>
      <c r="AY174" s="266" t="s">
        <v>147</v>
      </c>
    </row>
    <row r="175" s="1" customFormat="1" ht="16.5" customHeight="1">
      <c r="B175" s="37"/>
      <c r="C175" s="216" t="s">
        <v>284</v>
      </c>
      <c r="D175" s="216" t="s">
        <v>150</v>
      </c>
      <c r="E175" s="217" t="s">
        <v>285</v>
      </c>
      <c r="F175" s="218" t="s">
        <v>286</v>
      </c>
      <c r="G175" s="219" t="s">
        <v>225</v>
      </c>
      <c r="H175" s="220">
        <v>36.960000000000001</v>
      </c>
      <c r="I175" s="221"/>
      <c r="J175" s="222">
        <f>ROUND(I175*H175,2)</f>
        <v>0</v>
      </c>
      <c r="K175" s="218" t="s">
        <v>212</v>
      </c>
      <c r="L175" s="42"/>
      <c r="M175" s="223" t="s">
        <v>1</v>
      </c>
      <c r="N175" s="224" t="s">
        <v>40</v>
      </c>
      <c r="O175" s="78"/>
      <c r="P175" s="225">
        <f>O175*H175</f>
        <v>0</v>
      </c>
      <c r="Q175" s="225">
        <v>0</v>
      </c>
      <c r="R175" s="225">
        <f>Q175*H175</f>
        <v>0</v>
      </c>
      <c r="S175" s="225">
        <v>0</v>
      </c>
      <c r="T175" s="226">
        <f>S175*H175</f>
        <v>0</v>
      </c>
      <c r="AR175" s="16" t="s">
        <v>181</v>
      </c>
      <c r="AT175" s="16" t="s">
        <v>150</v>
      </c>
      <c r="AU175" s="16" t="s">
        <v>77</v>
      </c>
      <c r="AY175" s="16" t="s">
        <v>147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6" t="s">
        <v>75</v>
      </c>
      <c r="BK175" s="227">
        <f>ROUND(I175*H175,2)</f>
        <v>0</v>
      </c>
      <c r="BL175" s="16" t="s">
        <v>181</v>
      </c>
      <c r="BM175" s="16" t="s">
        <v>287</v>
      </c>
    </row>
    <row r="176" s="1" customFormat="1">
      <c r="B176" s="37"/>
      <c r="C176" s="38"/>
      <c r="D176" s="228" t="s">
        <v>156</v>
      </c>
      <c r="E176" s="38"/>
      <c r="F176" s="229" t="s">
        <v>288</v>
      </c>
      <c r="G176" s="38"/>
      <c r="H176" s="38"/>
      <c r="I176" s="143"/>
      <c r="J176" s="38"/>
      <c r="K176" s="38"/>
      <c r="L176" s="42"/>
      <c r="M176" s="230"/>
      <c r="N176" s="78"/>
      <c r="O176" s="78"/>
      <c r="P176" s="78"/>
      <c r="Q176" s="78"/>
      <c r="R176" s="78"/>
      <c r="S176" s="78"/>
      <c r="T176" s="79"/>
      <c r="AT176" s="16" t="s">
        <v>156</v>
      </c>
      <c r="AU176" s="16" t="s">
        <v>77</v>
      </c>
    </row>
    <row r="177" s="13" customFormat="1">
      <c r="B177" s="246"/>
      <c r="C177" s="247"/>
      <c r="D177" s="228" t="s">
        <v>159</v>
      </c>
      <c r="E177" s="248" t="s">
        <v>1</v>
      </c>
      <c r="F177" s="249" t="s">
        <v>289</v>
      </c>
      <c r="G177" s="247"/>
      <c r="H177" s="248" t="s">
        <v>1</v>
      </c>
      <c r="I177" s="250"/>
      <c r="J177" s="247"/>
      <c r="K177" s="247"/>
      <c r="L177" s="251"/>
      <c r="M177" s="252"/>
      <c r="N177" s="253"/>
      <c r="O177" s="253"/>
      <c r="P177" s="253"/>
      <c r="Q177" s="253"/>
      <c r="R177" s="253"/>
      <c r="S177" s="253"/>
      <c r="T177" s="254"/>
      <c r="AT177" s="255" t="s">
        <v>159</v>
      </c>
      <c r="AU177" s="255" t="s">
        <v>77</v>
      </c>
      <c r="AV177" s="13" t="s">
        <v>75</v>
      </c>
      <c r="AW177" s="13" t="s">
        <v>32</v>
      </c>
      <c r="AX177" s="13" t="s">
        <v>69</v>
      </c>
      <c r="AY177" s="255" t="s">
        <v>147</v>
      </c>
    </row>
    <row r="178" s="12" customFormat="1">
      <c r="B178" s="232"/>
      <c r="C178" s="233"/>
      <c r="D178" s="228" t="s">
        <v>159</v>
      </c>
      <c r="E178" s="234" t="s">
        <v>1</v>
      </c>
      <c r="F178" s="235" t="s">
        <v>290</v>
      </c>
      <c r="G178" s="233"/>
      <c r="H178" s="236">
        <v>18.48</v>
      </c>
      <c r="I178" s="237"/>
      <c r="J178" s="233"/>
      <c r="K178" s="233"/>
      <c r="L178" s="238"/>
      <c r="M178" s="243"/>
      <c r="N178" s="244"/>
      <c r="O178" s="244"/>
      <c r="P178" s="244"/>
      <c r="Q178" s="244"/>
      <c r="R178" s="244"/>
      <c r="S178" s="244"/>
      <c r="T178" s="245"/>
      <c r="AT178" s="242" t="s">
        <v>159</v>
      </c>
      <c r="AU178" s="242" t="s">
        <v>77</v>
      </c>
      <c r="AV178" s="12" t="s">
        <v>77</v>
      </c>
      <c r="AW178" s="12" t="s">
        <v>32</v>
      </c>
      <c r="AX178" s="12" t="s">
        <v>69</v>
      </c>
      <c r="AY178" s="242" t="s">
        <v>147</v>
      </c>
    </row>
    <row r="179" s="13" customFormat="1">
      <c r="B179" s="246"/>
      <c r="C179" s="247"/>
      <c r="D179" s="228" t="s">
        <v>159</v>
      </c>
      <c r="E179" s="248" t="s">
        <v>1</v>
      </c>
      <c r="F179" s="249" t="s">
        <v>291</v>
      </c>
      <c r="G179" s="247"/>
      <c r="H179" s="248" t="s">
        <v>1</v>
      </c>
      <c r="I179" s="250"/>
      <c r="J179" s="247"/>
      <c r="K179" s="247"/>
      <c r="L179" s="251"/>
      <c r="M179" s="252"/>
      <c r="N179" s="253"/>
      <c r="O179" s="253"/>
      <c r="P179" s="253"/>
      <c r="Q179" s="253"/>
      <c r="R179" s="253"/>
      <c r="S179" s="253"/>
      <c r="T179" s="254"/>
      <c r="AT179" s="255" t="s">
        <v>159</v>
      </c>
      <c r="AU179" s="255" t="s">
        <v>77</v>
      </c>
      <c r="AV179" s="13" t="s">
        <v>75</v>
      </c>
      <c r="AW179" s="13" t="s">
        <v>32</v>
      </c>
      <c r="AX179" s="13" t="s">
        <v>69</v>
      </c>
      <c r="AY179" s="255" t="s">
        <v>147</v>
      </c>
    </row>
    <row r="180" s="12" customFormat="1">
      <c r="B180" s="232"/>
      <c r="C180" s="233"/>
      <c r="D180" s="228" t="s">
        <v>159</v>
      </c>
      <c r="E180" s="234" t="s">
        <v>1</v>
      </c>
      <c r="F180" s="235" t="s">
        <v>292</v>
      </c>
      <c r="G180" s="233"/>
      <c r="H180" s="236">
        <v>18.48</v>
      </c>
      <c r="I180" s="237"/>
      <c r="J180" s="233"/>
      <c r="K180" s="233"/>
      <c r="L180" s="238"/>
      <c r="M180" s="243"/>
      <c r="N180" s="244"/>
      <c r="O180" s="244"/>
      <c r="P180" s="244"/>
      <c r="Q180" s="244"/>
      <c r="R180" s="244"/>
      <c r="S180" s="244"/>
      <c r="T180" s="245"/>
      <c r="AT180" s="242" t="s">
        <v>159</v>
      </c>
      <c r="AU180" s="242" t="s">
        <v>77</v>
      </c>
      <c r="AV180" s="12" t="s">
        <v>77</v>
      </c>
      <c r="AW180" s="12" t="s">
        <v>32</v>
      </c>
      <c r="AX180" s="12" t="s">
        <v>69</v>
      </c>
      <c r="AY180" s="242" t="s">
        <v>147</v>
      </c>
    </row>
    <row r="181" s="14" customFormat="1">
      <c r="B181" s="256"/>
      <c r="C181" s="257"/>
      <c r="D181" s="228" t="s">
        <v>159</v>
      </c>
      <c r="E181" s="258" t="s">
        <v>1</v>
      </c>
      <c r="F181" s="259" t="s">
        <v>266</v>
      </c>
      <c r="G181" s="257"/>
      <c r="H181" s="260">
        <v>36.960000000000001</v>
      </c>
      <c r="I181" s="261"/>
      <c r="J181" s="257"/>
      <c r="K181" s="257"/>
      <c r="L181" s="262"/>
      <c r="M181" s="263"/>
      <c r="N181" s="264"/>
      <c r="O181" s="264"/>
      <c r="P181" s="264"/>
      <c r="Q181" s="264"/>
      <c r="R181" s="264"/>
      <c r="S181" s="264"/>
      <c r="T181" s="265"/>
      <c r="AT181" s="266" t="s">
        <v>159</v>
      </c>
      <c r="AU181" s="266" t="s">
        <v>77</v>
      </c>
      <c r="AV181" s="14" t="s">
        <v>181</v>
      </c>
      <c r="AW181" s="14" t="s">
        <v>32</v>
      </c>
      <c r="AX181" s="14" t="s">
        <v>75</v>
      </c>
      <c r="AY181" s="266" t="s">
        <v>147</v>
      </c>
    </row>
    <row r="182" s="1" customFormat="1" ht="16.5" customHeight="1">
      <c r="B182" s="37"/>
      <c r="C182" s="216" t="s">
        <v>293</v>
      </c>
      <c r="D182" s="216" t="s">
        <v>150</v>
      </c>
      <c r="E182" s="217" t="s">
        <v>294</v>
      </c>
      <c r="F182" s="218" t="s">
        <v>295</v>
      </c>
      <c r="G182" s="219" t="s">
        <v>225</v>
      </c>
      <c r="H182" s="220">
        <v>829.01999999999998</v>
      </c>
      <c r="I182" s="221"/>
      <c r="J182" s="222">
        <f>ROUND(I182*H182,2)</f>
        <v>0</v>
      </c>
      <c r="K182" s="218" t="s">
        <v>1</v>
      </c>
      <c r="L182" s="42"/>
      <c r="M182" s="223" t="s">
        <v>1</v>
      </c>
      <c r="N182" s="224" t="s">
        <v>40</v>
      </c>
      <c r="O182" s="78"/>
      <c r="P182" s="225">
        <f>O182*H182</f>
        <v>0</v>
      </c>
      <c r="Q182" s="225">
        <v>0</v>
      </c>
      <c r="R182" s="225">
        <f>Q182*H182</f>
        <v>0</v>
      </c>
      <c r="S182" s="225">
        <v>0</v>
      </c>
      <c r="T182" s="226">
        <f>S182*H182</f>
        <v>0</v>
      </c>
      <c r="AR182" s="16" t="s">
        <v>181</v>
      </c>
      <c r="AT182" s="16" t="s">
        <v>150</v>
      </c>
      <c r="AU182" s="16" t="s">
        <v>77</v>
      </c>
      <c r="AY182" s="16" t="s">
        <v>147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6" t="s">
        <v>75</v>
      </c>
      <c r="BK182" s="227">
        <f>ROUND(I182*H182,2)</f>
        <v>0</v>
      </c>
      <c r="BL182" s="16" t="s">
        <v>181</v>
      </c>
      <c r="BM182" s="16" t="s">
        <v>296</v>
      </c>
    </row>
    <row r="183" s="1" customFormat="1">
      <c r="B183" s="37"/>
      <c r="C183" s="38"/>
      <c r="D183" s="228" t="s">
        <v>156</v>
      </c>
      <c r="E183" s="38"/>
      <c r="F183" s="229" t="s">
        <v>288</v>
      </c>
      <c r="G183" s="38"/>
      <c r="H183" s="38"/>
      <c r="I183" s="143"/>
      <c r="J183" s="38"/>
      <c r="K183" s="38"/>
      <c r="L183" s="42"/>
      <c r="M183" s="230"/>
      <c r="N183" s="78"/>
      <c r="O183" s="78"/>
      <c r="P183" s="78"/>
      <c r="Q183" s="78"/>
      <c r="R183" s="78"/>
      <c r="S183" s="78"/>
      <c r="T183" s="79"/>
      <c r="AT183" s="16" t="s">
        <v>156</v>
      </c>
      <c r="AU183" s="16" t="s">
        <v>77</v>
      </c>
    </row>
    <row r="184" s="13" customFormat="1">
      <c r="B184" s="246"/>
      <c r="C184" s="247"/>
      <c r="D184" s="228" t="s">
        <v>159</v>
      </c>
      <c r="E184" s="248" t="s">
        <v>1</v>
      </c>
      <c r="F184" s="249" t="s">
        <v>289</v>
      </c>
      <c r="G184" s="247"/>
      <c r="H184" s="248" t="s">
        <v>1</v>
      </c>
      <c r="I184" s="250"/>
      <c r="J184" s="247"/>
      <c r="K184" s="247"/>
      <c r="L184" s="251"/>
      <c r="M184" s="252"/>
      <c r="N184" s="253"/>
      <c r="O184" s="253"/>
      <c r="P184" s="253"/>
      <c r="Q184" s="253"/>
      <c r="R184" s="253"/>
      <c r="S184" s="253"/>
      <c r="T184" s="254"/>
      <c r="AT184" s="255" t="s">
        <v>159</v>
      </c>
      <c r="AU184" s="255" t="s">
        <v>77</v>
      </c>
      <c r="AV184" s="13" t="s">
        <v>75</v>
      </c>
      <c r="AW184" s="13" t="s">
        <v>32</v>
      </c>
      <c r="AX184" s="13" t="s">
        <v>69</v>
      </c>
      <c r="AY184" s="255" t="s">
        <v>147</v>
      </c>
    </row>
    <row r="185" s="12" customFormat="1">
      <c r="B185" s="232"/>
      <c r="C185" s="233"/>
      <c r="D185" s="228" t="s">
        <v>159</v>
      </c>
      <c r="E185" s="234" t="s">
        <v>1</v>
      </c>
      <c r="F185" s="235" t="s">
        <v>297</v>
      </c>
      <c r="G185" s="233"/>
      <c r="H185" s="236">
        <v>710.86400000000003</v>
      </c>
      <c r="I185" s="237"/>
      <c r="J185" s="233"/>
      <c r="K185" s="233"/>
      <c r="L185" s="238"/>
      <c r="M185" s="243"/>
      <c r="N185" s="244"/>
      <c r="O185" s="244"/>
      <c r="P185" s="244"/>
      <c r="Q185" s="244"/>
      <c r="R185" s="244"/>
      <c r="S185" s="244"/>
      <c r="T185" s="245"/>
      <c r="AT185" s="242" t="s">
        <v>159</v>
      </c>
      <c r="AU185" s="242" t="s">
        <v>77</v>
      </c>
      <c r="AV185" s="12" t="s">
        <v>77</v>
      </c>
      <c r="AW185" s="12" t="s">
        <v>32</v>
      </c>
      <c r="AX185" s="12" t="s">
        <v>69</v>
      </c>
      <c r="AY185" s="242" t="s">
        <v>147</v>
      </c>
    </row>
    <row r="186" s="13" customFormat="1">
      <c r="B186" s="246"/>
      <c r="C186" s="247"/>
      <c r="D186" s="228" t="s">
        <v>159</v>
      </c>
      <c r="E186" s="248" t="s">
        <v>1</v>
      </c>
      <c r="F186" s="249" t="s">
        <v>298</v>
      </c>
      <c r="G186" s="247"/>
      <c r="H186" s="248" t="s">
        <v>1</v>
      </c>
      <c r="I186" s="250"/>
      <c r="J186" s="247"/>
      <c r="K186" s="247"/>
      <c r="L186" s="251"/>
      <c r="M186" s="252"/>
      <c r="N186" s="253"/>
      <c r="O186" s="253"/>
      <c r="P186" s="253"/>
      <c r="Q186" s="253"/>
      <c r="R186" s="253"/>
      <c r="S186" s="253"/>
      <c r="T186" s="254"/>
      <c r="AT186" s="255" t="s">
        <v>159</v>
      </c>
      <c r="AU186" s="255" t="s">
        <v>77</v>
      </c>
      <c r="AV186" s="13" t="s">
        <v>75</v>
      </c>
      <c r="AW186" s="13" t="s">
        <v>32</v>
      </c>
      <c r="AX186" s="13" t="s">
        <v>69</v>
      </c>
      <c r="AY186" s="255" t="s">
        <v>147</v>
      </c>
    </row>
    <row r="187" s="12" customFormat="1">
      <c r="B187" s="232"/>
      <c r="C187" s="233"/>
      <c r="D187" s="228" t="s">
        <v>159</v>
      </c>
      <c r="E187" s="234" t="s">
        <v>1</v>
      </c>
      <c r="F187" s="235" t="s">
        <v>299</v>
      </c>
      <c r="G187" s="233"/>
      <c r="H187" s="236">
        <v>118.15600000000001</v>
      </c>
      <c r="I187" s="237"/>
      <c r="J187" s="233"/>
      <c r="K187" s="233"/>
      <c r="L187" s="238"/>
      <c r="M187" s="243"/>
      <c r="N187" s="244"/>
      <c r="O187" s="244"/>
      <c r="P187" s="244"/>
      <c r="Q187" s="244"/>
      <c r="R187" s="244"/>
      <c r="S187" s="244"/>
      <c r="T187" s="245"/>
      <c r="AT187" s="242" t="s">
        <v>159</v>
      </c>
      <c r="AU187" s="242" t="s">
        <v>77</v>
      </c>
      <c r="AV187" s="12" t="s">
        <v>77</v>
      </c>
      <c r="AW187" s="12" t="s">
        <v>32</v>
      </c>
      <c r="AX187" s="12" t="s">
        <v>69</v>
      </c>
      <c r="AY187" s="242" t="s">
        <v>147</v>
      </c>
    </row>
    <row r="188" s="14" customFormat="1">
      <c r="B188" s="256"/>
      <c r="C188" s="257"/>
      <c r="D188" s="228" t="s">
        <v>159</v>
      </c>
      <c r="E188" s="258" t="s">
        <v>1</v>
      </c>
      <c r="F188" s="259" t="s">
        <v>266</v>
      </c>
      <c r="G188" s="257"/>
      <c r="H188" s="260">
        <v>829.01999999999998</v>
      </c>
      <c r="I188" s="261"/>
      <c r="J188" s="257"/>
      <c r="K188" s="257"/>
      <c r="L188" s="262"/>
      <c r="M188" s="263"/>
      <c r="N188" s="264"/>
      <c r="O188" s="264"/>
      <c r="P188" s="264"/>
      <c r="Q188" s="264"/>
      <c r="R188" s="264"/>
      <c r="S188" s="264"/>
      <c r="T188" s="265"/>
      <c r="AT188" s="266" t="s">
        <v>159</v>
      </c>
      <c r="AU188" s="266" t="s">
        <v>77</v>
      </c>
      <c r="AV188" s="14" t="s">
        <v>181</v>
      </c>
      <c r="AW188" s="14" t="s">
        <v>32</v>
      </c>
      <c r="AX188" s="14" t="s">
        <v>75</v>
      </c>
      <c r="AY188" s="266" t="s">
        <v>147</v>
      </c>
    </row>
    <row r="189" s="1" customFormat="1" ht="16.5" customHeight="1">
      <c r="B189" s="37"/>
      <c r="C189" s="216" t="s">
        <v>300</v>
      </c>
      <c r="D189" s="216" t="s">
        <v>150</v>
      </c>
      <c r="E189" s="217" t="s">
        <v>301</v>
      </c>
      <c r="F189" s="218" t="s">
        <v>302</v>
      </c>
      <c r="G189" s="219" t="s">
        <v>225</v>
      </c>
      <c r="H189" s="220">
        <v>592.70799999999997</v>
      </c>
      <c r="I189" s="221"/>
      <c r="J189" s="222">
        <f>ROUND(I189*H189,2)</f>
        <v>0</v>
      </c>
      <c r="K189" s="218" t="s">
        <v>212</v>
      </c>
      <c r="L189" s="42"/>
      <c r="M189" s="223" t="s">
        <v>1</v>
      </c>
      <c r="N189" s="224" t="s">
        <v>40</v>
      </c>
      <c r="O189" s="78"/>
      <c r="P189" s="225">
        <f>O189*H189</f>
        <v>0</v>
      </c>
      <c r="Q189" s="225">
        <v>0</v>
      </c>
      <c r="R189" s="225">
        <f>Q189*H189</f>
        <v>0</v>
      </c>
      <c r="S189" s="225">
        <v>0</v>
      </c>
      <c r="T189" s="226">
        <f>S189*H189</f>
        <v>0</v>
      </c>
      <c r="AR189" s="16" t="s">
        <v>181</v>
      </c>
      <c r="AT189" s="16" t="s">
        <v>150</v>
      </c>
      <c r="AU189" s="16" t="s">
        <v>77</v>
      </c>
      <c r="AY189" s="16" t="s">
        <v>147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6" t="s">
        <v>75</v>
      </c>
      <c r="BK189" s="227">
        <f>ROUND(I189*H189,2)</f>
        <v>0</v>
      </c>
      <c r="BL189" s="16" t="s">
        <v>181</v>
      </c>
      <c r="BM189" s="16" t="s">
        <v>303</v>
      </c>
    </row>
    <row r="190" s="1" customFormat="1">
      <c r="B190" s="37"/>
      <c r="C190" s="38"/>
      <c r="D190" s="228" t="s">
        <v>156</v>
      </c>
      <c r="E190" s="38"/>
      <c r="F190" s="229" t="s">
        <v>304</v>
      </c>
      <c r="G190" s="38"/>
      <c r="H190" s="38"/>
      <c r="I190" s="143"/>
      <c r="J190" s="38"/>
      <c r="K190" s="38"/>
      <c r="L190" s="42"/>
      <c r="M190" s="230"/>
      <c r="N190" s="78"/>
      <c r="O190" s="78"/>
      <c r="P190" s="78"/>
      <c r="Q190" s="78"/>
      <c r="R190" s="78"/>
      <c r="S190" s="78"/>
      <c r="T190" s="79"/>
      <c r="AT190" s="16" t="s">
        <v>156</v>
      </c>
      <c r="AU190" s="16" t="s">
        <v>77</v>
      </c>
    </row>
    <row r="191" s="1" customFormat="1" ht="16.5" customHeight="1">
      <c r="B191" s="37"/>
      <c r="C191" s="216" t="s">
        <v>7</v>
      </c>
      <c r="D191" s="216" t="s">
        <v>150</v>
      </c>
      <c r="E191" s="217" t="s">
        <v>305</v>
      </c>
      <c r="F191" s="218" t="s">
        <v>306</v>
      </c>
      <c r="G191" s="219" t="s">
        <v>225</v>
      </c>
      <c r="H191" s="220">
        <v>18.48</v>
      </c>
      <c r="I191" s="221"/>
      <c r="J191" s="222">
        <f>ROUND(I191*H191,2)</f>
        <v>0</v>
      </c>
      <c r="K191" s="218" t="s">
        <v>212</v>
      </c>
      <c r="L191" s="42"/>
      <c r="M191" s="223" t="s">
        <v>1</v>
      </c>
      <c r="N191" s="224" t="s">
        <v>40</v>
      </c>
      <c r="O191" s="78"/>
      <c r="P191" s="225">
        <f>O191*H191</f>
        <v>0</v>
      </c>
      <c r="Q191" s="225">
        <v>0</v>
      </c>
      <c r="R191" s="225">
        <f>Q191*H191</f>
        <v>0</v>
      </c>
      <c r="S191" s="225">
        <v>0</v>
      </c>
      <c r="T191" s="226">
        <f>S191*H191</f>
        <v>0</v>
      </c>
      <c r="AR191" s="16" t="s">
        <v>181</v>
      </c>
      <c r="AT191" s="16" t="s">
        <v>150</v>
      </c>
      <c r="AU191" s="16" t="s">
        <v>77</v>
      </c>
      <c r="AY191" s="16" t="s">
        <v>147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6" t="s">
        <v>75</v>
      </c>
      <c r="BK191" s="227">
        <f>ROUND(I191*H191,2)</f>
        <v>0</v>
      </c>
      <c r="BL191" s="16" t="s">
        <v>181</v>
      </c>
      <c r="BM191" s="16" t="s">
        <v>307</v>
      </c>
    </row>
    <row r="192" s="1" customFormat="1">
      <c r="B192" s="37"/>
      <c r="C192" s="38"/>
      <c r="D192" s="228" t="s">
        <v>156</v>
      </c>
      <c r="E192" s="38"/>
      <c r="F192" s="229" t="s">
        <v>308</v>
      </c>
      <c r="G192" s="38"/>
      <c r="H192" s="38"/>
      <c r="I192" s="143"/>
      <c r="J192" s="38"/>
      <c r="K192" s="38"/>
      <c r="L192" s="42"/>
      <c r="M192" s="230"/>
      <c r="N192" s="78"/>
      <c r="O192" s="78"/>
      <c r="P192" s="78"/>
      <c r="Q192" s="78"/>
      <c r="R192" s="78"/>
      <c r="S192" s="78"/>
      <c r="T192" s="79"/>
      <c r="AT192" s="16" t="s">
        <v>156</v>
      </c>
      <c r="AU192" s="16" t="s">
        <v>77</v>
      </c>
    </row>
    <row r="193" s="13" customFormat="1">
      <c r="B193" s="246"/>
      <c r="C193" s="247"/>
      <c r="D193" s="228" t="s">
        <v>159</v>
      </c>
      <c r="E193" s="248" t="s">
        <v>1</v>
      </c>
      <c r="F193" s="249" t="s">
        <v>309</v>
      </c>
      <c r="G193" s="247"/>
      <c r="H193" s="248" t="s">
        <v>1</v>
      </c>
      <c r="I193" s="250"/>
      <c r="J193" s="247"/>
      <c r="K193" s="247"/>
      <c r="L193" s="251"/>
      <c r="M193" s="252"/>
      <c r="N193" s="253"/>
      <c r="O193" s="253"/>
      <c r="P193" s="253"/>
      <c r="Q193" s="253"/>
      <c r="R193" s="253"/>
      <c r="S193" s="253"/>
      <c r="T193" s="254"/>
      <c r="AT193" s="255" t="s">
        <v>159</v>
      </c>
      <c r="AU193" s="255" t="s">
        <v>77</v>
      </c>
      <c r="AV193" s="13" t="s">
        <v>75</v>
      </c>
      <c r="AW193" s="13" t="s">
        <v>32</v>
      </c>
      <c r="AX193" s="13" t="s">
        <v>69</v>
      </c>
      <c r="AY193" s="255" t="s">
        <v>147</v>
      </c>
    </row>
    <row r="194" s="12" customFormat="1">
      <c r="B194" s="232"/>
      <c r="C194" s="233"/>
      <c r="D194" s="228" t="s">
        <v>159</v>
      </c>
      <c r="E194" s="234" t="s">
        <v>1</v>
      </c>
      <c r="F194" s="235" t="s">
        <v>292</v>
      </c>
      <c r="G194" s="233"/>
      <c r="H194" s="236">
        <v>18.48</v>
      </c>
      <c r="I194" s="237"/>
      <c r="J194" s="233"/>
      <c r="K194" s="233"/>
      <c r="L194" s="238"/>
      <c r="M194" s="243"/>
      <c r="N194" s="244"/>
      <c r="O194" s="244"/>
      <c r="P194" s="244"/>
      <c r="Q194" s="244"/>
      <c r="R194" s="244"/>
      <c r="S194" s="244"/>
      <c r="T194" s="245"/>
      <c r="AT194" s="242" t="s">
        <v>159</v>
      </c>
      <c r="AU194" s="242" t="s">
        <v>77</v>
      </c>
      <c r="AV194" s="12" t="s">
        <v>77</v>
      </c>
      <c r="AW194" s="12" t="s">
        <v>32</v>
      </c>
      <c r="AX194" s="12" t="s">
        <v>75</v>
      </c>
      <c r="AY194" s="242" t="s">
        <v>147</v>
      </c>
    </row>
    <row r="195" s="1" customFormat="1" ht="16.5" customHeight="1">
      <c r="B195" s="37"/>
      <c r="C195" s="216" t="s">
        <v>310</v>
      </c>
      <c r="D195" s="216" t="s">
        <v>150</v>
      </c>
      <c r="E195" s="217" t="s">
        <v>311</v>
      </c>
      <c r="F195" s="218" t="s">
        <v>312</v>
      </c>
      <c r="G195" s="219" t="s">
        <v>225</v>
      </c>
      <c r="H195" s="220">
        <v>118.15600000000001</v>
      </c>
      <c r="I195" s="221"/>
      <c r="J195" s="222">
        <f>ROUND(I195*H195,2)</f>
        <v>0</v>
      </c>
      <c r="K195" s="218" t="s">
        <v>1</v>
      </c>
      <c r="L195" s="42"/>
      <c r="M195" s="223" t="s">
        <v>1</v>
      </c>
      <c r="N195" s="224" t="s">
        <v>40</v>
      </c>
      <c r="O195" s="78"/>
      <c r="P195" s="225">
        <f>O195*H195</f>
        <v>0</v>
      </c>
      <c r="Q195" s="225">
        <v>0</v>
      </c>
      <c r="R195" s="225">
        <f>Q195*H195</f>
        <v>0</v>
      </c>
      <c r="S195" s="225">
        <v>0</v>
      </c>
      <c r="T195" s="226">
        <f>S195*H195</f>
        <v>0</v>
      </c>
      <c r="AR195" s="16" t="s">
        <v>181</v>
      </c>
      <c r="AT195" s="16" t="s">
        <v>150</v>
      </c>
      <c r="AU195" s="16" t="s">
        <v>77</v>
      </c>
      <c r="AY195" s="16" t="s">
        <v>147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6" t="s">
        <v>75</v>
      </c>
      <c r="BK195" s="227">
        <f>ROUND(I195*H195,2)</f>
        <v>0</v>
      </c>
      <c r="BL195" s="16" t="s">
        <v>181</v>
      </c>
      <c r="BM195" s="16" t="s">
        <v>313</v>
      </c>
    </row>
    <row r="196" s="1" customFormat="1">
      <c r="B196" s="37"/>
      <c r="C196" s="38"/>
      <c r="D196" s="228" t="s">
        <v>156</v>
      </c>
      <c r="E196" s="38"/>
      <c r="F196" s="229" t="s">
        <v>308</v>
      </c>
      <c r="G196" s="38"/>
      <c r="H196" s="38"/>
      <c r="I196" s="143"/>
      <c r="J196" s="38"/>
      <c r="K196" s="38"/>
      <c r="L196" s="42"/>
      <c r="M196" s="230"/>
      <c r="N196" s="78"/>
      <c r="O196" s="78"/>
      <c r="P196" s="78"/>
      <c r="Q196" s="78"/>
      <c r="R196" s="78"/>
      <c r="S196" s="78"/>
      <c r="T196" s="79"/>
      <c r="AT196" s="16" t="s">
        <v>156</v>
      </c>
      <c r="AU196" s="16" t="s">
        <v>77</v>
      </c>
    </row>
    <row r="197" s="13" customFormat="1">
      <c r="B197" s="246"/>
      <c r="C197" s="247"/>
      <c r="D197" s="228" t="s">
        <v>159</v>
      </c>
      <c r="E197" s="248" t="s">
        <v>1</v>
      </c>
      <c r="F197" s="249" t="s">
        <v>314</v>
      </c>
      <c r="G197" s="247"/>
      <c r="H197" s="248" t="s">
        <v>1</v>
      </c>
      <c r="I197" s="250"/>
      <c r="J197" s="247"/>
      <c r="K197" s="247"/>
      <c r="L197" s="251"/>
      <c r="M197" s="252"/>
      <c r="N197" s="253"/>
      <c r="O197" s="253"/>
      <c r="P197" s="253"/>
      <c r="Q197" s="253"/>
      <c r="R197" s="253"/>
      <c r="S197" s="253"/>
      <c r="T197" s="254"/>
      <c r="AT197" s="255" t="s">
        <v>159</v>
      </c>
      <c r="AU197" s="255" t="s">
        <v>77</v>
      </c>
      <c r="AV197" s="13" t="s">
        <v>75</v>
      </c>
      <c r="AW197" s="13" t="s">
        <v>32</v>
      </c>
      <c r="AX197" s="13" t="s">
        <v>69</v>
      </c>
      <c r="AY197" s="255" t="s">
        <v>147</v>
      </c>
    </row>
    <row r="198" s="12" customFormat="1">
      <c r="B198" s="232"/>
      <c r="C198" s="233"/>
      <c r="D198" s="228" t="s">
        <v>159</v>
      </c>
      <c r="E198" s="234" t="s">
        <v>1</v>
      </c>
      <c r="F198" s="235" t="s">
        <v>315</v>
      </c>
      <c r="G198" s="233"/>
      <c r="H198" s="236">
        <v>212.87600000000001</v>
      </c>
      <c r="I198" s="237"/>
      <c r="J198" s="233"/>
      <c r="K198" s="233"/>
      <c r="L198" s="238"/>
      <c r="M198" s="243"/>
      <c r="N198" s="244"/>
      <c r="O198" s="244"/>
      <c r="P198" s="244"/>
      <c r="Q198" s="244"/>
      <c r="R198" s="244"/>
      <c r="S198" s="244"/>
      <c r="T198" s="245"/>
      <c r="AT198" s="242" t="s">
        <v>159</v>
      </c>
      <c r="AU198" s="242" t="s">
        <v>77</v>
      </c>
      <c r="AV198" s="12" t="s">
        <v>77</v>
      </c>
      <c r="AW198" s="12" t="s">
        <v>32</v>
      </c>
      <c r="AX198" s="12" t="s">
        <v>69</v>
      </c>
      <c r="AY198" s="242" t="s">
        <v>147</v>
      </c>
    </row>
    <row r="199" s="13" customFormat="1">
      <c r="B199" s="246"/>
      <c r="C199" s="247"/>
      <c r="D199" s="228" t="s">
        <v>159</v>
      </c>
      <c r="E199" s="248" t="s">
        <v>1</v>
      </c>
      <c r="F199" s="249" t="s">
        <v>316</v>
      </c>
      <c r="G199" s="247"/>
      <c r="H199" s="248" t="s">
        <v>1</v>
      </c>
      <c r="I199" s="250"/>
      <c r="J199" s="247"/>
      <c r="K199" s="247"/>
      <c r="L199" s="251"/>
      <c r="M199" s="252"/>
      <c r="N199" s="253"/>
      <c r="O199" s="253"/>
      <c r="P199" s="253"/>
      <c r="Q199" s="253"/>
      <c r="R199" s="253"/>
      <c r="S199" s="253"/>
      <c r="T199" s="254"/>
      <c r="AT199" s="255" t="s">
        <v>159</v>
      </c>
      <c r="AU199" s="255" t="s">
        <v>77</v>
      </c>
      <c r="AV199" s="13" t="s">
        <v>75</v>
      </c>
      <c r="AW199" s="13" t="s">
        <v>32</v>
      </c>
      <c r="AX199" s="13" t="s">
        <v>69</v>
      </c>
      <c r="AY199" s="255" t="s">
        <v>147</v>
      </c>
    </row>
    <row r="200" s="12" customFormat="1">
      <c r="B200" s="232"/>
      <c r="C200" s="233"/>
      <c r="D200" s="228" t="s">
        <v>159</v>
      </c>
      <c r="E200" s="234" t="s">
        <v>1</v>
      </c>
      <c r="F200" s="235" t="s">
        <v>317</v>
      </c>
      <c r="G200" s="233"/>
      <c r="H200" s="236">
        <v>-94.719999999999999</v>
      </c>
      <c r="I200" s="237"/>
      <c r="J200" s="233"/>
      <c r="K200" s="233"/>
      <c r="L200" s="238"/>
      <c r="M200" s="243"/>
      <c r="N200" s="244"/>
      <c r="O200" s="244"/>
      <c r="P200" s="244"/>
      <c r="Q200" s="244"/>
      <c r="R200" s="244"/>
      <c r="S200" s="244"/>
      <c r="T200" s="245"/>
      <c r="AT200" s="242" t="s">
        <v>159</v>
      </c>
      <c r="AU200" s="242" t="s">
        <v>77</v>
      </c>
      <c r="AV200" s="12" t="s">
        <v>77</v>
      </c>
      <c r="AW200" s="12" t="s">
        <v>32</v>
      </c>
      <c r="AX200" s="12" t="s">
        <v>69</v>
      </c>
      <c r="AY200" s="242" t="s">
        <v>147</v>
      </c>
    </row>
    <row r="201" s="14" customFormat="1">
      <c r="B201" s="256"/>
      <c r="C201" s="257"/>
      <c r="D201" s="228" t="s">
        <v>159</v>
      </c>
      <c r="E201" s="258" t="s">
        <v>1</v>
      </c>
      <c r="F201" s="259" t="s">
        <v>266</v>
      </c>
      <c r="G201" s="257"/>
      <c r="H201" s="260">
        <v>118.15600000000001</v>
      </c>
      <c r="I201" s="261"/>
      <c r="J201" s="257"/>
      <c r="K201" s="257"/>
      <c r="L201" s="262"/>
      <c r="M201" s="263"/>
      <c r="N201" s="264"/>
      <c r="O201" s="264"/>
      <c r="P201" s="264"/>
      <c r="Q201" s="264"/>
      <c r="R201" s="264"/>
      <c r="S201" s="264"/>
      <c r="T201" s="265"/>
      <c r="AT201" s="266" t="s">
        <v>159</v>
      </c>
      <c r="AU201" s="266" t="s">
        <v>77</v>
      </c>
      <c r="AV201" s="14" t="s">
        <v>181</v>
      </c>
      <c r="AW201" s="14" t="s">
        <v>32</v>
      </c>
      <c r="AX201" s="14" t="s">
        <v>75</v>
      </c>
      <c r="AY201" s="266" t="s">
        <v>147</v>
      </c>
    </row>
    <row r="202" s="1" customFormat="1" ht="16.5" customHeight="1">
      <c r="B202" s="37"/>
      <c r="C202" s="216" t="s">
        <v>318</v>
      </c>
      <c r="D202" s="216" t="s">
        <v>150</v>
      </c>
      <c r="E202" s="217" t="s">
        <v>319</v>
      </c>
      <c r="F202" s="218" t="s">
        <v>320</v>
      </c>
      <c r="G202" s="219" t="s">
        <v>225</v>
      </c>
      <c r="H202" s="220">
        <v>592.70799999999997</v>
      </c>
      <c r="I202" s="221"/>
      <c r="J202" s="222">
        <f>ROUND(I202*H202,2)</f>
        <v>0</v>
      </c>
      <c r="K202" s="218" t="s">
        <v>1</v>
      </c>
      <c r="L202" s="42"/>
      <c r="M202" s="223" t="s">
        <v>1</v>
      </c>
      <c r="N202" s="224" t="s">
        <v>40</v>
      </c>
      <c r="O202" s="78"/>
      <c r="P202" s="225">
        <f>O202*H202</f>
        <v>0</v>
      </c>
      <c r="Q202" s="225">
        <v>0</v>
      </c>
      <c r="R202" s="225">
        <f>Q202*H202</f>
        <v>0</v>
      </c>
      <c r="S202" s="225">
        <v>0</v>
      </c>
      <c r="T202" s="226">
        <f>S202*H202</f>
        <v>0</v>
      </c>
      <c r="AR202" s="16" t="s">
        <v>181</v>
      </c>
      <c r="AT202" s="16" t="s">
        <v>150</v>
      </c>
      <c r="AU202" s="16" t="s">
        <v>77</v>
      </c>
      <c r="AY202" s="16" t="s">
        <v>147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6" t="s">
        <v>75</v>
      </c>
      <c r="BK202" s="227">
        <f>ROUND(I202*H202,2)</f>
        <v>0</v>
      </c>
      <c r="BL202" s="16" t="s">
        <v>181</v>
      </c>
      <c r="BM202" s="16" t="s">
        <v>321</v>
      </c>
    </row>
    <row r="203" s="1" customFormat="1">
      <c r="B203" s="37"/>
      <c r="C203" s="38"/>
      <c r="D203" s="228" t="s">
        <v>156</v>
      </c>
      <c r="E203" s="38"/>
      <c r="F203" s="229" t="s">
        <v>308</v>
      </c>
      <c r="G203" s="38"/>
      <c r="H203" s="38"/>
      <c r="I203" s="143"/>
      <c r="J203" s="38"/>
      <c r="K203" s="38"/>
      <c r="L203" s="42"/>
      <c r="M203" s="230"/>
      <c r="N203" s="78"/>
      <c r="O203" s="78"/>
      <c r="P203" s="78"/>
      <c r="Q203" s="78"/>
      <c r="R203" s="78"/>
      <c r="S203" s="78"/>
      <c r="T203" s="79"/>
      <c r="AT203" s="16" t="s">
        <v>156</v>
      </c>
      <c r="AU203" s="16" t="s">
        <v>77</v>
      </c>
    </row>
    <row r="204" s="13" customFormat="1">
      <c r="B204" s="246"/>
      <c r="C204" s="247"/>
      <c r="D204" s="228" t="s">
        <v>159</v>
      </c>
      <c r="E204" s="248" t="s">
        <v>1</v>
      </c>
      <c r="F204" s="249" t="s">
        <v>322</v>
      </c>
      <c r="G204" s="247"/>
      <c r="H204" s="248" t="s">
        <v>1</v>
      </c>
      <c r="I204" s="250"/>
      <c r="J204" s="247"/>
      <c r="K204" s="247"/>
      <c r="L204" s="251"/>
      <c r="M204" s="252"/>
      <c r="N204" s="253"/>
      <c r="O204" s="253"/>
      <c r="P204" s="253"/>
      <c r="Q204" s="253"/>
      <c r="R204" s="253"/>
      <c r="S204" s="253"/>
      <c r="T204" s="254"/>
      <c r="AT204" s="255" t="s">
        <v>159</v>
      </c>
      <c r="AU204" s="255" t="s">
        <v>77</v>
      </c>
      <c r="AV204" s="13" t="s">
        <v>75</v>
      </c>
      <c r="AW204" s="13" t="s">
        <v>32</v>
      </c>
      <c r="AX204" s="13" t="s">
        <v>69</v>
      </c>
      <c r="AY204" s="255" t="s">
        <v>147</v>
      </c>
    </row>
    <row r="205" s="12" customFormat="1">
      <c r="B205" s="232"/>
      <c r="C205" s="233"/>
      <c r="D205" s="228" t="s">
        <v>159</v>
      </c>
      <c r="E205" s="234" t="s">
        <v>1</v>
      </c>
      <c r="F205" s="235" t="s">
        <v>297</v>
      </c>
      <c r="G205" s="233"/>
      <c r="H205" s="236">
        <v>710.86400000000003</v>
      </c>
      <c r="I205" s="237"/>
      <c r="J205" s="233"/>
      <c r="K205" s="233"/>
      <c r="L205" s="238"/>
      <c r="M205" s="243"/>
      <c r="N205" s="244"/>
      <c r="O205" s="244"/>
      <c r="P205" s="244"/>
      <c r="Q205" s="244"/>
      <c r="R205" s="244"/>
      <c r="S205" s="244"/>
      <c r="T205" s="245"/>
      <c r="AT205" s="242" t="s">
        <v>159</v>
      </c>
      <c r="AU205" s="242" t="s">
        <v>77</v>
      </c>
      <c r="AV205" s="12" t="s">
        <v>77</v>
      </c>
      <c r="AW205" s="12" t="s">
        <v>32</v>
      </c>
      <c r="AX205" s="12" t="s">
        <v>69</v>
      </c>
      <c r="AY205" s="242" t="s">
        <v>147</v>
      </c>
    </row>
    <row r="206" s="13" customFormat="1">
      <c r="B206" s="246"/>
      <c r="C206" s="247"/>
      <c r="D206" s="228" t="s">
        <v>159</v>
      </c>
      <c r="E206" s="248" t="s">
        <v>1</v>
      </c>
      <c r="F206" s="249" t="s">
        <v>323</v>
      </c>
      <c r="G206" s="247"/>
      <c r="H206" s="248" t="s">
        <v>1</v>
      </c>
      <c r="I206" s="250"/>
      <c r="J206" s="247"/>
      <c r="K206" s="247"/>
      <c r="L206" s="251"/>
      <c r="M206" s="252"/>
      <c r="N206" s="253"/>
      <c r="O206" s="253"/>
      <c r="P206" s="253"/>
      <c r="Q206" s="253"/>
      <c r="R206" s="253"/>
      <c r="S206" s="253"/>
      <c r="T206" s="254"/>
      <c r="AT206" s="255" t="s">
        <v>159</v>
      </c>
      <c r="AU206" s="255" t="s">
        <v>77</v>
      </c>
      <c r="AV206" s="13" t="s">
        <v>75</v>
      </c>
      <c r="AW206" s="13" t="s">
        <v>32</v>
      </c>
      <c r="AX206" s="13" t="s">
        <v>69</v>
      </c>
      <c r="AY206" s="255" t="s">
        <v>147</v>
      </c>
    </row>
    <row r="207" s="12" customFormat="1">
      <c r="B207" s="232"/>
      <c r="C207" s="233"/>
      <c r="D207" s="228" t="s">
        <v>159</v>
      </c>
      <c r="E207" s="234" t="s">
        <v>1</v>
      </c>
      <c r="F207" s="235" t="s">
        <v>324</v>
      </c>
      <c r="G207" s="233"/>
      <c r="H207" s="236">
        <v>-118.15600000000001</v>
      </c>
      <c r="I207" s="237"/>
      <c r="J207" s="233"/>
      <c r="K207" s="233"/>
      <c r="L207" s="238"/>
      <c r="M207" s="243"/>
      <c r="N207" s="244"/>
      <c r="O207" s="244"/>
      <c r="P207" s="244"/>
      <c r="Q207" s="244"/>
      <c r="R207" s="244"/>
      <c r="S207" s="244"/>
      <c r="T207" s="245"/>
      <c r="AT207" s="242" t="s">
        <v>159</v>
      </c>
      <c r="AU207" s="242" t="s">
        <v>77</v>
      </c>
      <c r="AV207" s="12" t="s">
        <v>77</v>
      </c>
      <c r="AW207" s="12" t="s">
        <v>32</v>
      </c>
      <c r="AX207" s="12" t="s">
        <v>69</v>
      </c>
      <c r="AY207" s="242" t="s">
        <v>147</v>
      </c>
    </row>
    <row r="208" s="14" customFormat="1">
      <c r="B208" s="256"/>
      <c r="C208" s="257"/>
      <c r="D208" s="228" t="s">
        <v>159</v>
      </c>
      <c r="E208" s="258" t="s">
        <v>1</v>
      </c>
      <c r="F208" s="259" t="s">
        <v>266</v>
      </c>
      <c r="G208" s="257"/>
      <c r="H208" s="260">
        <v>592.70799999999997</v>
      </c>
      <c r="I208" s="261"/>
      <c r="J208" s="257"/>
      <c r="K208" s="257"/>
      <c r="L208" s="262"/>
      <c r="M208" s="263"/>
      <c r="N208" s="264"/>
      <c r="O208" s="264"/>
      <c r="P208" s="264"/>
      <c r="Q208" s="264"/>
      <c r="R208" s="264"/>
      <c r="S208" s="264"/>
      <c r="T208" s="265"/>
      <c r="AT208" s="266" t="s">
        <v>159</v>
      </c>
      <c r="AU208" s="266" t="s">
        <v>77</v>
      </c>
      <c r="AV208" s="14" t="s">
        <v>181</v>
      </c>
      <c r="AW208" s="14" t="s">
        <v>32</v>
      </c>
      <c r="AX208" s="14" t="s">
        <v>75</v>
      </c>
      <c r="AY208" s="266" t="s">
        <v>147</v>
      </c>
    </row>
    <row r="209" s="1" customFormat="1" ht="16.5" customHeight="1">
      <c r="B209" s="37"/>
      <c r="C209" s="216" t="s">
        <v>325</v>
      </c>
      <c r="D209" s="216" t="s">
        <v>150</v>
      </c>
      <c r="E209" s="217" t="s">
        <v>326</v>
      </c>
      <c r="F209" s="218" t="s">
        <v>327</v>
      </c>
      <c r="G209" s="219" t="s">
        <v>270</v>
      </c>
      <c r="H209" s="220">
        <v>1066.874</v>
      </c>
      <c r="I209" s="221"/>
      <c r="J209" s="222">
        <f>ROUND(I209*H209,2)</f>
        <v>0</v>
      </c>
      <c r="K209" s="218" t="s">
        <v>212</v>
      </c>
      <c r="L209" s="42"/>
      <c r="M209" s="223" t="s">
        <v>1</v>
      </c>
      <c r="N209" s="224" t="s">
        <v>40</v>
      </c>
      <c r="O209" s="78"/>
      <c r="P209" s="225">
        <f>O209*H209</f>
        <v>0</v>
      </c>
      <c r="Q209" s="225">
        <v>0</v>
      </c>
      <c r="R209" s="225">
        <f>Q209*H209</f>
        <v>0</v>
      </c>
      <c r="S209" s="225">
        <v>0</v>
      </c>
      <c r="T209" s="226">
        <f>S209*H209</f>
        <v>0</v>
      </c>
      <c r="AR209" s="16" t="s">
        <v>181</v>
      </c>
      <c r="AT209" s="16" t="s">
        <v>150</v>
      </c>
      <c r="AU209" s="16" t="s">
        <v>77</v>
      </c>
      <c r="AY209" s="16" t="s">
        <v>147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16" t="s">
        <v>75</v>
      </c>
      <c r="BK209" s="227">
        <f>ROUND(I209*H209,2)</f>
        <v>0</v>
      </c>
      <c r="BL209" s="16" t="s">
        <v>181</v>
      </c>
      <c r="BM209" s="16" t="s">
        <v>328</v>
      </c>
    </row>
    <row r="210" s="1" customFormat="1">
      <c r="B210" s="37"/>
      <c r="C210" s="38"/>
      <c r="D210" s="228" t="s">
        <v>156</v>
      </c>
      <c r="E210" s="38"/>
      <c r="F210" s="229" t="s">
        <v>329</v>
      </c>
      <c r="G210" s="38"/>
      <c r="H210" s="38"/>
      <c r="I210" s="143"/>
      <c r="J210" s="38"/>
      <c r="K210" s="38"/>
      <c r="L210" s="42"/>
      <c r="M210" s="230"/>
      <c r="N210" s="78"/>
      <c r="O210" s="78"/>
      <c r="P210" s="78"/>
      <c r="Q210" s="78"/>
      <c r="R210" s="78"/>
      <c r="S210" s="78"/>
      <c r="T210" s="79"/>
      <c r="AT210" s="16" t="s">
        <v>156</v>
      </c>
      <c r="AU210" s="16" t="s">
        <v>77</v>
      </c>
    </row>
    <row r="211" s="12" customFormat="1">
      <c r="B211" s="232"/>
      <c r="C211" s="233"/>
      <c r="D211" s="228" t="s">
        <v>159</v>
      </c>
      <c r="E211" s="233"/>
      <c r="F211" s="235" t="s">
        <v>330</v>
      </c>
      <c r="G211" s="233"/>
      <c r="H211" s="236">
        <v>1066.874</v>
      </c>
      <c r="I211" s="237"/>
      <c r="J211" s="233"/>
      <c r="K211" s="233"/>
      <c r="L211" s="238"/>
      <c r="M211" s="243"/>
      <c r="N211" s="244"/>
      <c r="O211" s="244"/>
      <c r="P211" s="244"/>
      <c r="Q211" s="244"/>
      <c r="R211" s="244"/>
      <c r="S211" s="244"/>
      <c r="T211" s="245"/>
      <c r="AT211" s="242" t="s">
        <v>159</v>
      </c>
      <c r="AU211" s="242" t="s">
        <v>77</v>
      </c>
      <c r="AV211" s="12" t="s">
        <v>77</v>
      </c>
      <c r="AW211" s="12" t="s">
        <v>4</v>
      </c>
      <c r="AX211" s="12" t="s">
        <v>75</v>
      </c>
      <c r="AY211" s="242" t="s">
        <v>147</v>
      </c>
    </row>
    <row r="212" s="1" customFormat="1" ht="16.5" customHeight="1">
      <c r="B212" s="37"/>
      <c r="C212" s="216" t="s">
        <v>331</v>
      </c>
      <c r="D212" s="216" t="s">
        <v>150</v>
      </c>
      <c r="E212" s="217" t="s">
        <v>332</v>
      </c>
      <c r="F212" s="218" t="s">
        <v>333</v>
      </c>
      <c r="G212" s="219" t="s">
        <v>225</v>
      </c>
      <c r="H212" s="220">
        <v>212.87600000000001</v>
      </c>
      <c r="I212" s="221"/>
      <c r="J212" s="222">
        <f>ROUND(I212*H212,2)</f>
        <v>0</v>
      </c>
      <c r="K212" s="218" t="s">
        <v>212</v>
      </c>
      <c r="L212" s="42"/>
      <c r="M212" s="223" t="s">
        <v>1</v>
      </c>
      <c r="N212" s="224" t="s">
        <v>40</v>
      </c>
      <c r="O212" s="78"/>
      <c r="P212" s="225">
        <f>O212*H212</f>
        <v>0</v>
      </c>
      <c r="Q212" s="225">
        <v>0</v>
      </c>
      <c r="R212" s="225">
        <f>Q212*H212</f>
        <v>0</v>
      </c>
      <c r="S212" s="225">
        <v>0</v>
      </c>
      <c r="T212" s="226">
        <f>S212*H212</f>
        <v>0</v>
      </c>
      <c r="AR212" s="16" t="s">
        <v>181</v>
      </c>
      <c r="AT212" s="16" t="s">
        <v>150</v>
      </c>
      <c r="AU212" s="16" t="s">
        <v>77</v>
      </c>
      <c r="AY212" s="16" t="s">
        <v>147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16" t="s">
        <v>75</v>
      </c>
      <c r="BK212" s="227">
        <f>ROUND(I212*H212,2)</f>
        <v>0</v>
      </c>
      <c r="BL212" s="16" t="s">
        <v>181</v>
      </c>
      <c r="BM212" s="16" t="s">
        <v>334</v>
      </c>
    </row>
    <row r="213" s="1" customFormat="1">
      <c r="B213" s="37"/>
      <c r="C213" s="38"/>
      <c r="D213" s="228" t="s">
        <v>156</v>
      </c>
      <c r="E213" s="38"/>
      <c r="F213" s="229" t="s">
        <v>335</v>
      </c>
      <c r="G213" s="38"/>
      <c r="H213" s="38"/>
      <c r="I213" s="143"/>
      <c r="J213" s="38"/>
      <c r="K213" s="38"/>
      <c r="L213" s="42"/>
      <c r="M213" s="230"/>
      <c r="N213" s="78"/>
      <c r="O213" s="78"/>
      <c r="P213" s="78"/>
      <c r="Q213" s="78"/>
      <c r="R213" s="78"/>
      <c r="S213" s="78"/>
      <c r="T213" s="79"/>
      <c r="AT213" s="16" t="s">
        <v>156</v>
      </c>
      <c r="AU213" s="16" t="s">
        <v>77</v>
      </c>
    </row>
    <row r="214" s="13" customFormat="1">
      <c r="B214" s="246"/>
      <c r="C214" s="247"/>
      <c r="D214" s="228" t="s">
        <v>159</v>
      </c>
      <c r="E214" s="248" t="s">
        <v>1</v>
      </c>
      <c r="F214" s="249" t="s">
        <v>322</v>
      </c>
      <c r="G214" s="247"/>
      <c r="H214" s="248" t="s">
        <v>1</v>
      </c>
      <c r="I214" s="250"/>
      <c r="J214" s="247"/>
      <c r="K214" s="247"/>
      <c r="L214" s="251"/>
      <c r="M214" s="252"/>
      <c r="N214" s="253"/>
      <c r="O214" s="253"/>
      <c r="P214" s="253"/>
      <c r="Q214" s="253"/>
      <c r="R214" s="253"/>
      <c r="S214" s="253"/>
      <c r="T214" s="254"/>
      <c r="AT214" s="255" t="s">
        <v>159</v>
      </c>
      <c r="AU214" s="255" t="s">
        <v>77</v>
      </c>
      <c r="AV214" s="13" t="s">
        <v>75</v>
      </c>
      <c r="AW214" s="13" t="s">
        <v>32</v>
      </c>
      <c r="AX214" s="13" t="s">
        <v>69</v>
      </c>
      <c r="AY214" s="255" t="s">
        <v>147</v>
      </c>
    </row>
    <row r="215" s="12" customFormat="1">
      <c r="B215" s="232"/>
      <c r="C215" s="233"/>
      <c r="D215" s="228" t="s">
        <v>159</v>
      </c>
      <c r="E215" s="234" t="s">
        <v>1</v>
      </c>
      <c r="F215" s="235" t="s">
        <v>297</v>
      </c>
      <c r="G215" s="233"/>
      <c r="H215" s="236">
        <v>710.86400000000003</v>
      </c>
      <c r="I215" s="237"/>
      <c r="J215" s="233"/>
      <c r="K215" s="233"/>
      <c r="L215" s="238"/>
      <c r="M215" s="243"/>
      <c r="N215" s="244"/>
      <c r="O215" s="244"/>
      <c r="P215" s="244"/>
      <c r="Q215" s="244"/>
      <c r="R215" s="244"/>
      <c r="S215" s="244"/>
      <c r="T215" s="245"/>
      <c r="AT215" s="242" t="s">
        <v>159</v>
      </c>
      <c r="AU215" s="242" t="s">
        <v>77</v>
      </c>
      <c r="AV215" s="12" t="s">
        <v>77</v>
      </c>
      <c r="AW215" s="12" t="s">
        <v>32</v>
      </c>
      <c r="AX215" s="12" t="s">
        <v>69</v>
      </c>
      <c r="AY215" s="242" t="s">
        <v>147</v>
      </c>
    </row>
    <row r="216" s="13" customFormat="1">
      <c r="B216" s="246"/>
      <c r="C216" s="247"/>
      <c r="D216" s="228" t="s">
        <v>159</v>
      </c>
      <c r="E216" s="248" t="s">
        <v>1</v>
      </c>
      <c r="F216" s="249" t="s">
        <v>336</v>
      </c>
      <c r="G216" s="247"/>
      <c r="H216" s="248" t="s">
        <v>1</v>
      </c>
      <c r="I216" s="250"/>
      <c r="J216" s="247"/>
      <c r="K216" s="247"/>
      <c r="L216" s="251"/>
      <c r="M216" s="252"/>
      <c r="N216" s="253"/>
      <c r="O216" s="253"/>
      <c r="P216" s="253"/>
      <c r="Q216" s="253"/>
      <c r="R216" s="253"/>
      <c r="S216" s="253"/>
      <c r="T216" s="254"/>
      <c r="AT216" s="255" t="s">
        <v>159</v>
      </c>
      <c r="AU216" s="255" t="s">
        <v>77</v>
      </c>
      <c r="AV216" s="13" t="s">
        <v>75</v>
      </c>
      <c r="AW216" s="13" t="s">
        <v>32</v>
      </c>
      <c r="AX216" s="13" t="s">
        <v>69</v>
      </c>
      <c r="AY216" s="255" t="s">
        <v>147</v>
      </c>
    </row>
    <row r="217" s="12" customFormat="1">
      <c r="B217" s="232"/>
      <c r="C217" s="233"/>
      <c r="D217" s="228" t="s">
        <v>159</v>
      </c>
      <c r="E217" s="234" t="s">
        <v>1</v>
      </c>
      <c r="F217" s="235" t="s">
        <v>337</v>
      </c>
      <c r="G217" s="233"/>
      <c r="H217" s="236">
        <v>-12.32</v>
      </c>
      <c r="I217" s="237"/>
      <c r="J217" s="233"/>
      <c r="K217" s="233"/>
      <c r="L217" s="238"/>
      <c r="M217" s="243"/>
      <c r="N217" s="244"/>
      <c r="O217" s="244"/>
      <c r="P217" s="244"/>
      <c r="Q217" s="244"/>
      <c r="R217" s="244"/>
      <c r="S217" s="244"/>
      <c r="T217" s="245"/>
      <c r="AT217" s="242" t="s">
        <v>159</v>
      </c>
      <c r="AU217" s="242" t="s">
        <v>77</v>
      </c>
      <c r="AV217" s="12" t="s">
        <v>77</v>
      </c>
      <c r="AW217" s="12" t="s">
        <v>32</v>
      </c>
      <c r="AX217" s="12" t="s">
        <v>69</v>
      </c>
      <c r="AY217" s="242" t="s">
        <v>147</v>
      </c>
    </row>
    <row r="218" s="13" customFormat="1">
      <c r="B218" s="246"/>
      <c r="C218" s="247"/>
      <c r="D218" s="228" t="s">
        <v>159</v>
      </c>
      <c r="E218" s="248" t="s">
        <v>1</v>
      </c>
      <c r="F218" s="249" t="s">
        <v>338</v>
      </c>
      <c r="G218" s="247"/>
      <c r="H218" s="248" t="s">
        <v>1</v>
      </c>
      <c r="I218" s="250"/>
      <c r="J218" s="247"/>
      <c r="K218" s="247"/>
      <c r="L218" s="251"/>
      <c r="M218" s="252"/>
      <c r="N218" s="253"/>
      <c r="O218" s="253"/>
      <c r="P218" s="253"/>
      <c r="Q218" s="253"/>
      <c r="R218" s="253"/>
      <c r="S218" s="253"/>
      <c r="T218" s="254"/>
      <c r="AT218" s="255" t="s">
        <v>159</v>
      </c>
      <c r="AU218" s="255" t="s">
        <v>77</v>
      </c>
      <c r="AV218" s="13" t="s">
        <v>75</v>
      </c>
      <c r="AW218" s="13" t="s">
        <v>32</v>
      </c>
      <c r="AX218" s="13" t="s">
        <v>69</v>
      </c>
      <c r="AY218" s="255" t="s">
        <v>147</v>
      </c>
    </row>
    <row r="219" s="12" customFormat="1">
      <c r="B219" s="232"/>
      <c r="C219" s="233"/>
      <c r="D219" s="228" t="s">
        <v>159</v>
      </c>
      <c r="E219" s="234" t="s">
        <v>1</v>
      </c>
      <c r="F219" s="235" t="s">
        <v>337</v>
      </c>
      <c r="G219" s="233"/>
      <c r="H219" s="236">
        <v>-12.32</v>
      </c>
      <c r="I219" s="237"/>
      <c r="J219" s="233"/>
      <c r="K219" s="233"/>
      <c r="L219" s="238"/>
      <c r="M219" s="243"/>
      <c r="N219" s="244"/>
      <c r="O219" s="244"/>
      <c r="P219" s="244"/>
      <c r="Q219" s="244"/>
      <c r="R219" s="244"/>
      <c r="S219" s="244"/>
      <c r="T219" s="245"/>
      <c r="AT219" s="242" t="s">
        <v>159</v>
      </c>
      <c r="AU219" s="242" t="s">
        <v>77</v>
      </c>
      <c r="AV219" s="12" t="s">
        <v>77</v>
      </c>
      <c r="AW219" s="12" t="s">
        <v>32</v>
      </c>
      <c r="AX219" s="12" t="s">
        <v>69</v>
      </c>
      <c r="AY219" s="242" t="s">
        <v>147</v>
      </c>
    </row>
    <row r="220" s="13" customFormat="1">
      <c r="B220" s="246"/>
      <c r="C220" s="247"/>
      <c r="D220" s="228" t="s">
        <v>159</v>
      </c>
      <c r="E220" s="248" t="s">
        <v>1</v>
      </c>
      <c r="F220" s="249" t="s">
        <v>339</v>
      </c>
      <c r="G220" s="247"/>
      <c r="H220" s="248" t="s">
        <v>1</v>
      </c>
      <c r="I220" s="250"/>
      <c r="J220" s="247"/>
      <c r="K220" s="247"/>
      <c r="L220" s="251"/>
      <c r="M220" s="252"/>
      <c r="N220" s="253"/>
      <c r="O220" s="253"/>
      <c r="P220" s="253"/>
      <c r="Q220" s="253"/>
      <c r="R220" s="253"/>
      <c r="S220" s="253"/>
      <c r="T220" s="254"/>
      <c r="AT220" s="255" t="s">
        <v>159</v>
      </c>
      <c r="AU220" s="255" t="s">
        <v>77</v>
      </c>
      <c r="AV220" s="13" t="s">
        <v>75</v>
      </c>
      <c r="AW220" s="13" t="s">
        <v>32</v>
      </c>
      <c r="AX220" s="13" t="s">
        <v>69</v>
      </c>
      <c r="AY220" s="255" t="s">
        <v>147</v>
      </c>
    </row>
    <row r="221" s="12" customFormat="1">
      <c r="B221" s="232"/>
      <c r="C221" s="233"/>
      <c r="D221" s="228" t="s">
        <v>159</v>
      </c>
      <c r="E221" s="234" t="s">
        <v>1</v>
      </c>
      <c r="F221" s="235" t="s">
        <v>340</v>
      </c>
      <c r="G221" s="233"/>
      <c r="H221" s="236">
        <v>-40.448</v>
      </c>
      <c r="I221" s="237"/>
      <c r="J221" s="233"/>
      <c r="K221" s="233"/>
      <c r="L221" s="238"/>
      <c r="M221" s="243"/>
      <c r="N221" s="244"/>
      <c r="O221" s="244"/>
      <c r="P221" s="244"/>
      <c r="Q221" s="244"/>
      <c r="R221" s="244"/>
      <c r="S221" s="244"/>
      <c r="T221" s="245"/>
      <c r="AT221" s="242" t="s">
        <v>159</v>
      </c>
      <c r="AU221" s="242" t="s">
        <v>77</v>
      </c>
      <c r="AV221" s="12" t="s">
        <v>77</v>
      </c>
      <c r="AW221" s="12" t="s">
        <v>32</v>
      </c>
      <c r="AX221" s="12" t="s">
        <v>69</v>
      </c>
      <c r="AY221" s="242" t="s">
        <v>147</v>
      </c>
    </row>
    <row r="222" s="12" customFormat="1">
      <c r="B222" s="232"/>
      <c r="C222" s="233"/>
      <c r="D222" s="228" t="s">
        <v>159</v>
      </c>
      <c r="E222" s="234" t="s">
        <v>1</v>
      </c>
      <c r="F222" s="235" t="s">
        <v>341</v>
      </c>
      <c r="G222" s="233"/>
      <c r="H222" s="236">
        <v>-432.89999999999998</v>
      </c>
      <c r="I222" s="237"/>
      <c r="J222" s="233"/>
      <c r="K222" s="233"/>
      <c r="L222" s="238"/>
      <c r="M222" s="243"/>
      <c r="N222" s="244"/>
      <c r="O222" s="244"/>
      <c r="P222" s="244"/>
      <c r="Q222" s="244"/>
      <c r="R222" s="244"/>
      <c r="S222" s="244"/>
      <c r="T222" s="245"/>
      <c r="AT222" s="242" t="s">
        <v>159</v>
      </c>
      <c r="AU222" s="242" t="s">
        <v>77</v>
      </c>
      <c r="AV222" s="12" t="s">
        <v>77</v>
      </c>
      <c r="AW222" s="12" t="s">
        <v>32</v>
      </c>
      <c r="AX222" s="12" t="s">
        <v>69</v>
      </c>
      <c r="AY222" s="242" t="s">
        <v>147</v>
      </c>
    </row>
    <row r="223" s="14" customFormat="1">
      <c r="B223" s="256"/>
      <c r="C223" s="257"/>
      <c r="D223" s="228" t="s">
        <v>159</v>
      </c>
      <c r="E223" s="258" t="s">
        <v>1</v>
      </c>
      <c r="F223" s="259" t="s">
        <v>266</v>
      </c>
      <c r="G223" s="257"/>
      <c r="H223" s="260">
        <v>212.87599999999998</v>
      </c>
      <c r="I223" s="261"/>
      <c r="J223" s="257"/>
      <c r="K223" s="257"/>
      <c r="L223" s="262"/>
      <c r="M223" s="263"/>
      <c r="N223" s="264"/>
      <c r="O223" s="264"/>
      <c r="P223" s="264"/>
      <c r="Q223" s="264"/>
      <c r="R223" s="264"/>
      <c r="S223" s="264"/>
      <c r="T223" s="265"/>
      <c r="AT223" s="266" t="s">
        <v>159</v>
      </c>
      <c r="AU223" s="266" t="s">
        <v>77</v>
      </c>
      <c r="AV223" s="14" t="s">
        <v>181</v>
      </c>
      <c r="AW223" s="14" t="s">
        <v>32</v>
      </c>
      <c r="AX223" s="14" t="s">
        <v>75</v>
      </c>
      <c r="AY223" s="266" t="s">
        <v>147</v>
      </c>
    </row>
    <row r="224" s="1" customFormat="1" ht="16.5" customHeight="1">
      <c r="B224" s="37"/>
      <c r="C224" s="267" t="s">
        <v>342</v>
      </c>
      <c r="D224" s="267" t="s">
        <v>267</v>
      </c>
      <c r="E224" s="268" t="s">
        <v>343</v>
      </c>
      <c r="F224" s="269" t="s">
        <v>344</v>
      </c>
      <c r="G224" s="270" t="s">
        <v>270</v>
      </c>
      <c r="H224" s="271">
        <v>198.91200000000001</v>
      </c>
      <c r="I224" s="272"/>
      <c r="J224" s="273">
        <f>ROUND(I224*H224,2)</f>
        <v>0</v>
      </c>
      <c r="K224" s="269" t="s">
        <v>212</v>
      </c>
      <c r="L224" s="274"/>
      <c r="M224" s="275" t="s">
        <v>1</v>
      </c>
      <c r="N224" s="276" t="s">
        <v>40</v>
      </c>
      <c r="O224" s="78"/>
      <c r="P224" s="225">
        <f>O224*H224</f>
        <v>0</v>
      </c>
      <c r="Q224" s="225">
        <v>1</v>
      </c>
      <c r="R224" s="225">
        <f>Q224*H224</f>
        <v>198.91200000000001</v>
      </c>
      <c r="S224" s="225">
        <v>0</v>
      </c>
      <c r="T224" s="226">
        <f>S224*H224</f>
        <v>0</v>
      </c>
      <c r="AR224" s="16" t="s">
        <v>216</v>
      </c>
      <c r="AT224" s="16" t="s">
        <v>267</v>
      </c>
      <c r="AU224" s="16" t="s">
        <v>77</v>
      </c>
      <c r="AY224" s="16" t="s">
        <v>147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16" t="s">
        <v>75</v>
      </c>
      <c r="BK224" s="227">
        <f>ROUND(I224*H224,2)</f>
        <v>0</v>
      </c>
      <c r="BL224" s="16" t="s">
        <v>181</v>
      </c>
      <c r="BM224" s="16" t="s">
        <v>345</v>
      </c>
    </row>
    <row r="225" s="1" customFormat="1">
      <c r="B225" s="37"/>
      <c r="C225" s="38"/>
      <c r="D225" s="228" t="s">
        <v>156</v>
      </c>
      <c r="E225" s="38"/>
      <c r="F225" s="229" t="s">
        <v>346</v>
      </c>
      <c r="G225" s="38"/>
      <c r="H225" s="38"/>
      <c r="I225" s="143"/>
      <c r="J225" s="38"/>
      <c r="K225" s="38"/>
      <c r="L225" s="42"/>
      <c r="M225" s="230"/>
      <c r="N225" s="78"/>
      <c r="O225" s="78"/>
      <c r="P225" s="78"/>
      <c r="Q225" s="78"/>
      <c r="R225" s="78"/>
      <c r="S225" s="78"/>
      <c r="T225" s="79"/>
      <c r="AT225" s="16" t="s">
        <v>156</v>
      </c>
      <c r="AU225" s="16" t="s">
        <v>77</v>
      </c>
    </row>
    <row r="226" s="13" customFormat="1">
      <c r="B226" s="246"/>
      <c r="C226" s="247"/>
      <c r="D226" s="228" t="s">
        <v>159</v>
      </c>
      <c r="E226" s="248" t="s">
        <v>1</v>
      </c>
      <c r="F226" s="249" t="s">
        <v>347</v>
      </c>
      <c r="G226" s="247"/>
      <c r="H226" s="248" t="s">
        <v>1</v>
      </c>
      <c r="I226" s="250"/>
      <c r="J226" s="247"/>
      <c r="K226" s="247"/>
      <c r="L226" s="251"/>
      <c r="M226" s="252"/>
      <c r="N226" s="253"/>
      <c r="O226" s="253"/>
      <c r="P226" s="253"/>
      <c r="Q226" s="253"/>
      <c r="R226" s="253"/>
      <c r="S226" s="253"/>
      <c r="T226" s="254"/>
      <c r="AT226" s="255" t="s">
        <v>159</v>
      </c>
      <c r="AU226" s="255" t="s">
        <v>77</v>
      </c>
      <c r="AV226" s="13" t="s">
        <v>75</v>
      </c>
      <c r="AW226" s="13" t="s">
        <v>32</v>
      </c>
      <c r="AX226" s="13" t="s">
        <v>69</v>
      </c>
      <c r="AY226" s="255" t="s">
        <v>147</v>
      </c>
    </row>
    <row r="227" s="12" customFormat="1">
      <c r="B227" s="232"/>
      <c r="C227" s="233"/>
      <c r="D227" s="228" t="s">
        <v>159</v>
      </c>
      <c r="E227" s="234" t="s">
        <v>1</v>
      </c>
      <c r="F227" s="235" t="s">
        <v>348</v>
      </c>
      <c r="G227" s="233"/>
      <c r="H227" s="236">
        <v>69.855999999999995</v>
      </c>
      <c r="I227" s="237"/>
      <c r="J227" s="233"/>
      <c r="K227" s="233"/>
      <c r="L227" s="238"/>
      <c r="M227" s="243"/>
      <c r="N227" s="244"/>
      <c r="O227" s="244"/>
      <c r="P227" s="244"/>
      <c r="Q227" s="244"/>
      <c r="R227" s="244"/>
      <c r="S227" s="244"/>
      <c r="T227" s="245"/>
      <c r="AT227" s="242" t="s">
        <v>159</v>
      </c>
      <c r="AU227" s="242" t="s">
        <v>77</v>
      </c>
      <c r="AV227" s="12" t="s">
        <v>77</v>
      </c>
      <c r="AW227" s="12" t="s">
        <v>32</v>
      </c>
      <c r="AX227" s="12" t="s">
        <v>69</v>
      </c>
      <c r="AY227" s="242" t="s">
        <v>147</v>
      </c>
    </row>
    <row r="228" s="13" customFormat="1">
      <c r="B228" s="246"/>
      <c r="C228" s="247"/>
      <c r="D228" s="228" t="s">
        <v>159</v>
      </c>
      <c r="E228" s="248" t="s">
        <v>1</v>
      </c>
      <c r="F228" s="249" t="s">
        <v>349</v>
      </c>
      <c r="G228" s="247"/>
      <c r="H228" s="248" t="s">
        <v>1</v>
      </c>
      <c r="I228" s="250"/>
      <c r="J228" s="247"/>
      <c r="K228" s="247"/>
      <c r="L228" s="251"/>
      <c r="M228" s="252"/>
      <c r="N228" s="253"/>
      <c r="O228" s="253"/>
      <c r="P228" s="253"/>
      <c r="Q228" s="253"/>
      <c r="R228" s="253"/>
      <c r="S228" s="253"/>
      <c r="T228" s="254"/>
      <c r="AT228" s="255" t="s">
        <v>159</v>
      </c>
      <c r="AU228" s="255" t="s">
        <v>77</v>
      </c>
      <c r="AV228" s="13" t="s">
        <v>75</v>
      </c>
      <c r="AW228" s="13" t="s">
        <v>32</v>
      </c>
      <c r="AX228" s="13" t="s">
        <v>69</v>
      </c>
      <c r="AY228" s="255" t="s">
        <v>147</v>
      </c>
    </row>
    <row r="229" s="12" customFormat="1">
      <c r="B229" s="232"/>
      <c r="C229" s="233"/>
      <c r="D229" s="228" t="s">
        <v>159</v>
      </c>
      <c r="E229" s="234" t="s">
        <v>1</v>
      </c>
      <c r="F229" s="235" t="s">
        <v>350</v>
      </c>
      <c r="G229" s="233"/>
      <c r="H229" s="236">
        <v>24.864000000000001</v>
      </c>
      <c r="I229" s="237"/>
      <c r="J229" s="233"/>
      <c r="K229" s="233"/>
      <c r="L229" s="238"/>
      <c r="M229" s="243"/>
      <c r="N229" s="244"/>
      <c r="O229" s="244"/>
      <c r="P229" s="244"/>
      <c r="Q229" s="244"/>
      <c r="R229" s="244"/>
      <c r="S229" s="244"/>
      <c r="T229" s="245"/>
      <c r="AT229" s="242" t="s">
        <v>159</v>
      </c>
      <c r="AU229" s="242" t="s">
        <v>77</v>
      </c>
      <c r="AV229" s="12" t="s">
        <v>77</v>
      </c>
      <c r="AW229" s="12" t="s">
        <v>32</v>
      </c>
      <c r="AX229" s="12" t="s">
        <v>69</v>
      </c>
      <c r="AY229" s="242" t="s">
        <v>147</v>
      </c>
    </row>
    <row r="230" s="14" customFormat="1">
      <c r="B230" s="256"/>
      <c r="C230" s="257"/>
      <c r="D230" s="228" t="s">
        <v>159</v>
      </c>
      <c r="E230" s="258" t="s">
        <v>1</v>
      </c>
      <c r="F230" s="259" t="s">
        <v>266</v>
      </c>
      <c r="G230" s="257"/>
      <c r="H230" s="260">
        <v>94.719999999999999</v>
      </c>
      <c r="I230" s="261"/>
      <c r="J230" s="257"/>
      <c r="K230" s="257"/>
      <c r="L230" s="262"/>
      <c r="M230" s="263"/>
      <c r="N230" s="264"/>
      <c r="O230" s="264"/>
      <c r="P230" s="264"/>
      <c r="Q230" s="264"/>
      <c r="R230" s="264"/>
      <c r="S230" s="264"/>
      <c r="T230" s="265"/>
      <c r="AT230" s="266" t="s">
        <v>159</v>
      </c>
      <c r="AU230" s="266" t="s">
        <v>77</v>
      </c>
      <c r="AV230" s="14" t="s">
        <v>181</v>
      </c>
      <c r="AW230" s="14" t="s">
        <v>32</v>
      </c>
      <c r="AX230" s="14" t="s">
        <v>75</v>
      </c>
      <c r="AY230" s="266" t="s">
        <v>147</v>
      </c>
    </row>
    <row r="231" s="12" customFormat="1">
      <c r="B231" s="232"/>
      <c r="C231" s="233"/>
      <c r="D231" s="228" t="s">
        <v>159</v>
      </c>
      <c r="E231" s="233"/>
      <c r="F231" s="235" t="s">
        <v>351</v>
      </c>
      <c r="G231" s="233"/>
      <c r="H231" s="236">
        <v>198.91200000000001</v>
      </c>
      <c r="I231" s="237"/>
      <c r="J231" s="233"/>
      <c r="K231" s="233"/>
      <c r="L231" s="238"/>
      <c r="M231" s="243"/>
      <c r="N231" s="244"/>
      <c r="O231" s="244"/>
      <c r="P231" s="244"/>
      <c r="Q231" s="244"/>
      <c r="R231" s="244"/>
      <c r="S231" s="244"/>
      <c r="T231" s="245"/>
      <c r="AT231" s="242" t="s">
        <v>159</v>
      </c>
      <c r="AU231" s="242" t="s">
        <v>77</v>
      </c>
      <c r="AV231" s="12" t="s">
        <v>77</v>
      </c>
      <c r="AW231" s="12" t="s">
        <v>4</v>
      </c>
      <c r="AX231" s="12" t="s">
        <v>75</v>
      </c>
      <c r="AY231" s="242" t="s">
        <v>147</v>
      </c>
    </row>
    <row r="232" s="1" customFormat="1" ht="16.5" customHeight="1">
      <c r="B232" s="37"/>
      <c r="C232" s="216" t="s">
        <v>352</v>
      </c>
      <c r="D232" s="216" t="s">
        <v>150</v>
      </c>
      <c r="E232" s="217" t="s">
        <v>353</v>
      </c>
      <c r="F232" s="218" t="s">
        <v>354</v>
      </c>
      <c r="G232" s="219" t="s">
        <v>180</v>
      </c>
      <c r="H232" s="220">
        <v>123.2</v>
      </c>
      <c r="I232" s="221"/>
      <c r="J232" s="222">
        <f>ROUND(I232*H232,2)</f>
        <v>0</v>
      </c>
      <c r="K232" s="218" t="s">
        <v>1</v>
      </c>
      <c r="L232" s="42"/>
      <c r="M232" s="223" t="s">
        <v>1</v>
      </c>
      <c r="N232" s="224" t="s">
        <v>40</v>
      </c>
      <c r="O232" s="78"/>
      <c r="P232" s="225">
        <f>O232*H232</f>
        <v>0</v>
      </c>
      <c r="Q232" s="225">
        <v>0</v>
      </c>
      <c r="R232" s="225">
        <f>Q232*H232</f>
        <v>0</v>
      </c>
      <c r="S232" s="225">
        <v>0</v>
      </c>
      <c r="T232" s="226">
        <f>S232*H232</f>
        <v>0</v>
      </c>
      <c r="AR232" s="16" t="s">
        <v>181</v>
      </c>
      <c r="AT232" s="16" t="s">
        <v>150</v>
      </c>
      <c r="AU232" s="16" t="s">
        <v>77</v>
      </c>
      <c r="AY232" s="16" t="s">
        <v>147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16" t="s">
        <v>75</v>
      </c>
      <c r="BK232" s="227">
        <f>ROUND(I232*H232,2)</f>
        <v>0</v>
      </c>
      <c r="BL232" s="16" t="s">
        <v>181</v>
      </c>
      <c r="BM232" s="16" t="s">
        <v>355</v>
      </c>
    </row>
    <row r="233" s="1" customFormat="1">
      <c r="B233" s="37"/>
      <c r="C233" s="38"/>
      <c r="D233" s="228" t="s">
        <v>156</v>
      </c>
      <c r="E233" s="38"/>
      <c r="F233" s="229" t="s">
        <v>354</v>
      </c>
      <c r="G233" s="38"/>
      <c r="H233" s="38"/>
      <c r="I233" s="143"/>
      <c r="J233" s="38"/>
      <c r="K233" s="38"/>
      <c r="L233" s="42"/>
      <c r="M233" s="230"/>
      <c r="N233" s="78"/>
      <c r="O233" s="78"/>
      <c r="P233" s="78"/>
      <c r="Q233" s="78"/>
      <c r="R233" s="78"/>
      <c r="S233" s="78"/>
      <c r="T233" s="79"/>
      <c r="AT233" s="16" t="s">
        <v>156</v>
      </c>
      <c r="AU233" s="16" t="s">
        <v>77</v>
      </c>
    </row>
    <row r="234" s="1" customFormat="1" ht="16.5" customHeight="1">
      <c r="B234" s="37"/>
      <c r="C234" s="216" t="s">
        <v>356</v>
      </c>
      <c r="D234" s="216" t="s">
        <v>150</v>
      </c>
      <c r="E234" s="217" t="s">
        <v>357</v>
      </c>
      <c r="F234" s="218" t="s">
        <v>358</v>
      </c>
      <c r="G234" s="219" t="s">
        <v>180</v>
      </c>
      <c r="H234" s="220">
        <v>123.2</v>
      </c>
      <c r="I234" s="221"/>
      <c r="J234" s="222">
        <f>ROUND(I234*H234,2)</f>
        <v>0</v>
      </c>
      <c r="K234" s="218" t="s">
        <v>212</v>
      </c>
      <c r="L234" s="42"/>
      <c r="M234" s="223" t="s">
        <v>1</v>
      </c>
      <c r="N234" s="224" t="s">
        <v>40</v>
      </c>
      <c r="O234" s="78"/>
      <c r="P234" s="225">
        <f>O234*H234</f>
        <v>0</v>
      </c>
      <c r="Q234" s="225">
        <v>0</v>
      </c>
      <c r="R234" s="225">
        <f>Q234*H234</f>
        <v>0</v>
      </c>
      <c r="S234" s="225">
        <v>0</v>
      </c>
      <c r="T234" s="226">
        <f>S234*H234</f>
        <v>0</v>
      </c>
      <c r="AR234" s="16" t="s">
        <v>181</v>
      </c>
      <c r="AT234" s="16" t="s">
        <v>150</v>
      </c>
      <c r="AU234" s="16" t="s">
        <v>77</v>
      </c>
      <c r="AY234" s="16" t="s">
        <v>147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16" t="s">
        <v>75</v>
      </c>
      <c r="BK234" s="227">
        <f>ROUND(I234*H234,2)</f>
        <v>0</v>
      </c>
      <c r="BL234" s="16" t="s">
        <v>181</v>
      </c>
      <c r="BM234" s="16" t="s">
        <v>359</v>
      </c>
    </row>
    <row r="235" s="1" customFormat="1">
      <c r="B235" s="37"/>
      <c r="C235" s="38"/>
      <c r="D235" s="228" t="s">
        <v>156</v>
      </c>
      <c r="E235" s="38"/>
      <c r="F235" s="229" t="s">
        <v>360</v>
      </c>
      <c r="G235" s="38"/>
      <c r="H235" s="38"/>
      <c r="I235" s="143"/>
      <c r="J235" s="38"/>
      <c r="K235" s="38"/>
      <c r="L235" s="42"/>
      <c r="M235" s="230"/>
      <c r="N235" s="78"/>
      <c r="O235" s="78"/>
      <c r="P235" s="78"/>
      <c r="Q235" s="78"/>
      <c r="R235" s="78"/>
      <c r="S235" s="78"/>
      <c r="T235" s="79"/>
      <c r="AT235" s="16" t="s">
        <v>156</v>
      </c>
      <c r="AU235" s="16" t="s">
        <v>77</v>
      </c>
    </row>
    <row r="236" s="1" customFormat="1">
      <c r="B236" s="37"/>
      <c r="C236" s="38"/>
      <c r="D236" s="228" t="s">
        <v>157</v>
      </c>
      <c r="E236" s="38"/>
      <c r="F236" s="231" t="s">
        <v>183</v>
      </c>
      <c r="G236" s="38"/>
      <c r="H236" s="38"/>
      <c r="I236" s="143"/>
      <c r="J236" s="38"/>
      <c r="K236" s="38"/>
      <c r="L236" s="42"/>
      <c r="M236" s="230"/>
      <c r="N236" s="78"/>
      <c r="O236" s="78"/>
      <c r="P236" s="78"/>
      <c r="Q236" s="78"/>
      <c r="R236" s="78"/>
      <c r="S236" s="78"/>
      <c r="T236" s="79"/>
      <c r="AT236" s="16" t="s">
        <v>157</v>
      </c>
      <c r="AU236" s="16" t="s">
        <v>77</v>
      </c>
    </row>
    <row r="237" s="13" customFormat="1">
      <c r="B237" s="246"/>
      <c r="C237" s="247"/>
      <c r="D237" s="228" t="s">
        <v>159</v>
      </c>
      <c r="E237" s="248" t="s">
        <v>1</v>
      </c>
      <c r="F237" s="249" t="s">
        <v>361</v>
      </c>
      <c r="G237" s="247"/>
      <c r="H237" s="248" t="s">
        <v>1</v>
      </c>
      <c r="I237" s="250"/>
      <c r="J237" s="247"/>
      <c r="K237" s="247"/>
      <c r="L237" s="251"/>
      <c r="M237" s="252"/>
      <c r="N237" s="253"/>
      <c r="O237" s="253"/>
      <c r="P237" s="253"/>
      <c r="Q237" s="253"/>
      <c r="R237" s="253"/>
      <c r="S237" s="253"/>
      <c r="T237" s="254"/>
      <c r="AT237" s="255" t="s">
        <v>159</v>
      </c>
      <c r="AU237" s="255" t="s">
        <v>77</v>
      </c>
      <c r="AV237" s="13" t="s">
        <v>75</v>
      </c>
      <c r="AW237" s="13" t="s">
        <v>32</v>
      </c>
      <c r="AX237" s="13" t="s">
        <v>69</v>
      </c>
      <c r="AY237" s="255" t="s">
        <v>147</v>
      </c>
    </row>
    <row r="238" s="12" customFormat="1">
      <c r="B238" s="232"/>
      <c r="C238" s="233"/>
      <c r="D238" s="228" t="s">
        <v>159</v>
      </c>
      <c r="E238" s="234" t="s">
        <v>1</v>
      </c>
      <c r="F238" s="235" t="s">
        <v>362</v>
      </c>
      <c r="G238" s="233"/>
      <c r="H238" s="236">
        <v>45.479999999999997</v>
      </c>
      <c r="I238" s="237"/>
      <c r="J238" s="233"/>
      <c r="K238" s="233"/>
      <c r="L238" s="238"/>
      <c r="M238" s="243"/>
      <c r="N238" s="244"/>
      <c r="O238" s="244"/>
      <c r="P238" s="244"/>
      <c r="Q238" s="244"/>
      <c r="R238" s="244"/>
      <c r="S238" s="244"/>
      <c r="T238" s="245"/>
      <c r="AT238" s="242" t="s">
        <v>159</v>
      </c>
      <c r="AU238" s="242" t="s">
        <v>77</v>
      </c>
      <c r="AV238" s="12" t="s">
        <v>77</v>
      </c>
      <c r="AW238" s="12" t="s">
        <v>32</v>
      </c>
      <c r="AX238" s="12" t="s">
        <v>69</v>
      </c>
      <c r="AY238" s="242" t="s">
        <v>147</v>
      </c>
    </row>
    <row r="239" s="13" customFormat="1">
      <c r="B239" s="246"/>
      <c r="C239" s="247"/>
      <c r="D239" s="228" t="s">
        <v>159</v>
      </c>
      <c r="E239" s="248" t="s">
        <v>1</v>
      </c>
      <c r="F239" s="249" t="s">
        <v>363</v>
      </c>
      <c r="G239" s="247"/>
      <c r="H239" s="248" t="s">
        <v>1</v>
      </c>
      <c r="I239" s="250"/>
      <c r="J239" s="247"/>
      <c r="K239" s="247"/>
      <c r="L239" s="251"/>
      <c r="M239" s="252"/>
      <c r="N239" s="253"/>
      <c r="O239" s="253"/>
      <c r="P239" s="253"/>
      <c r="Q239" s="253"/>
      <c r="R239" s="253"/>
      <c r="S239" s="253"/>
      <c r="T239" s="254"/>
      <c r="AT239" s="255" t="s">
        <v>159</v>
      </c>
      <c r="AU239" s="255" t="s">
        <v>77</v>
      </c>
      <c r="AV239" s="13" t="s">
        <v>75</v>
      </c>
      <c r="AW239" s="13" t="s">
        <v>32</v>
      </c>
      <c r="AX239" s="13" t="s">
        <v>69</v>
      </c>
      <c r="AY239" s="255" t="s">
        <v>147</v>
      </c>
    </row>
    <row r="240" s="12" customFormat="1">
      <c r="B240" s="232"/>
      <c r="C240" s="233"/>
      <c r="D240" s="228" t="s">
        <v>159</v>
      </c>
      <c r="E240" s="234" t="s">
        <v>1</v>
      </c>
      <c r="F240" s="235" t="s">
        <v>364</v>
      </c>
      <c r="G240" s="233"/>
      <c r="H240" s="236">
        <v>77.719999999999999</v>
      </c>
      <c r="I240" s="237"/>
      <c r="J240" s="233"/>
      <c r="K240" s="233"/>
      <c r="L240" s="238"/>
      <c r="M240" s="243"/>
      <c r="N240" s="244"/>
      <c r="O240" s="244"/>
      <c r="P240" s="244"/>
      <c r="Q240" s="244"/>
      <c r="R240" s="244"/>
      <c r="S240" s="244"/>
      <c r="T240" s="245"/>
      <c r="AT240" s="242" t="s">
        <v>159</v>
      </c>
      <c r="AU240" s="242" t="s">
        <v>77</v>
      </c>
      <c r="AV240" s="12" t="s">
        <v>77</v>
      </c>
      <c r="AW240" s="12" t="s">
        <v>32</v>
      </c>
      <c r="AX240" s="12" t="s">
        <v>69</v>
      </c>
      <c r="AY240" s="242" t="s">
        <v>147</v>
      </c>
    </row>
    <row r="241" s="14" customFormat="1">
      <c r="B241" s="256"/>
      <c r="C241" s="257"/>
      <c r="D241" s="228" t="s">
        <v>159</v>
      </c>
      <c r="E241" s="258" t="s">
        <v>1</v>
      </c>
      <c r="F241" s="259" t="s">
        <v>266</v>
      </c>
      <c r="G241" s="257"/>
      <c r="H241" s="260">
        <v>123.2</v>
      </c>
      <c r="I241" s="261"/>
      <c r="J241" s="257"/>
      <c r="K241" s="257"/>
      <c r="L241" s="262"/>
      <c r="M241" s="263"/>
      <c r="N241" s="264"/>
      <c r="O241" s="264"/>
      <c r="P241" s="264"/>
      <c r="Q241" s="264"/>
      <c r="R241" s="264"/>
      <c r="S241" s="264"/>
      <c r="T241" s="265"/>
      <c r="AT241" s="266" t="s">
        <v>159</v>
      </c>
      <c r="AU241" s="266" t="s">
        <v>77</v>
      </c>
      <c r="AV241" s="14" t="s">
        <v>181</v>
      </c>
      <c r="AW241" s="14" t="s">
        <v>32</v>
      </c>
      <c r="AX241" s="14" t="s">
        <v>75</v>
      </c>
      <c r="AY241" s="266" t="s">
        <v>147</v>
      </c>
    </row>
    <row r="242" s="11" customFormat="1" ht="22.8" customHeight="1">
      <c r="B242" s="200"/>
      <c r="C242" s="201"/>
      <c r="D242" s="202" t="s">
        <v>68</v>
      </c>
      <c r="E242" s="214" t="s">
        <v>77</v>
      </c>
      <c r="F242" s="214" t="s">
        <v>365</v>
      </c>
      <c r="G242" s="201"/>
      <c r="H242" s="201"/>
      <c r="I242" s="204"/>
      <c r="J242" s="215">
        <f>BK242</f>
        <v>0</v>
      </c>
      <c r="K242" s="201"/>
      <c r="L242" s="206"/>
      <c r="M242" s="207"/>
      <c r="N242" s="208"/>
      <c r="O242" s="208"/>
      <c r="P242" s="209">
        <f>SUM(P243:P307)</f>
        <v>0</v>
      </c>
      <c r="Q242" s="208"/>
      <c r="R242" s="209">
        <f>SUM(R243:R307)</f>
        <v>96.554388840000016</v>
      </c>
      <c r="S242" s="208"/>
      <c r="T242" s="210">
        <f>SUM(T243:T307)</f>
        <v>0</v>
      </c>
      <c r="AR242" s="211" t="s">
        <v>75</v>
      </c>
      <c r="AT242" s="212" t="s">
        <v>68</v>
      </c>
      <c r="AU242" s="212" t="s">
        <v>75</v>
      </c>
      <c r="AY242" s="211" t="s">
        <v>147</v>
      </c>
      <c r="BK242" s="213">
        <f>SUM(BK243:BK307)</f>
        <v>0</v>
      </c>
    </row>
    <row r="243" s="1" customFormat="1" ht="16.5" customHeight="1">
      <c r="B243" s="37"/>
      <c r="C243" s="216" t="s">
        <v>366</v>
      </c>
      <c r="D243" s="216" t="s">
        <v>150</v>
      </c>
      <c r="E243" s="217" t="s">
        <v>367</v>
      </c>
      <c r="F243" s="218" t="s">
        <v>368</v>
      </c>
      <c r="G243" s="219" t="s">
        <v>187</v>
      </c>
      <c r="H243" s="220">
        <v>53.799999999999997</v>
      </c>
      <c r="I243" s="221"/>
      <c r="J243" s="222">
        <f>ROUND(I243*H243,2)</f>
        <v>0</v>
      </c>
      <c r="K243" s="218" t="s">
        <v>212</v>
      </c>
      <c r="L243" s="42"/>
      <c r="M243" s="223" t="s">
        <v>1</v>
      </c>
      <c r="N243" s="224" t="s">
        <v>40</v>
      </c>
      <c r="O243" s="78"/>
      <c r="P243" s="225">
        <f>O243*H243</f>
        <v>0</v>
      </c>
      <c r="Q243" s="225">
        <v>0.22656999999999999</v>
      </c>
      <c r="R243" s="225">
        <f>Q243*H243</f>
        <v>12.189466</v>
      </c>
      <c r="S243" s="225">
        <v>0</v>
      </c>
      <c r="T243" s="226">
        <f>S243*H243</f>
        <v>0</v>
      </c>
      <c r="AR243" s="16" t="s">
        <v>181</v>
      </c>
      <c r="AT243" s="16" t="s">
        <v>150</v>
      </c>
      <c r="AU243" s="16" t="s">
        <v>77</v>
      </c>
      <c r="AY243" s="16" t="s">
        <v>147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6" t="s">
        <v>75</v>
      </c>
      <c r="BK243" s="227">
        <f>ROUND(I243*H243,2)</f>
        <v>0</v>
      </c>
      <c r="BL243" s="16" t="s">
        <v>181</v>
      </c>
      <c r="BM243" s="16" t="s">
        <v>369</v>
      </c>
    </row>
    <row r="244" s="1" customFormat="1">
      <c r="B244" s="37"/>
      <c r="C244" s="38"/>
      <c r="D244" s="228" t="s">
        <v>156</v>
      </c>
      <c r="E244" s="38"/>
      <c r="F244" s="229" t="s">
        <v>370</v>
      </c>
      <c r="G244" s="38"/>
      <c r="H244" s="38"/>
      <c r="I244" s="143"/>
      <c r="J244" s="38"/>
      <c r="K244" s="38"/>
      <c r="L244" s="42"/>
      <c r="M244" s="230"/>
      <c r="N244" s="78"/>
      <c r="O244" s="78"/>
      <c r="P244" s="78"/>
      <c r="Q244" s="78"/>
      <c r="R244" s="78"/>
      <c r="S244" s="78"/>
      <c r="T244" s="79"/>
      <c r="AT244" s="16" t="s">
        <v>156</v>
      </c>
      <c r="AU244" s="16" t="s">
        <v>77</v>
      </c>
    </row>
    <row r="245" s="1" customFormat="1">
      <c r="B245" s="37"/>
      <c r="C245" s="38"/>
      <c r="D245" s="228" t="s">
        <v>157</v>
      </c>
      <c r="E245" s="38"/>
      <c r="F245" s="231" t="s">
        <v>183</v>
      </c>
      <c r="G245" s="38"/>
      <c r="H245" s="38"/>
      <c r="I245" s="143"/>
      <c r="J245" s="38"/>
      <c r="K245" s="38"/>
      <c r="L245" s="42"/>
      <c r="M245" s="230"/>
      <c r="N245" s="78"/>
      <c r="O245" s="78"/>
      <c r="P245" s="78"/>
      <c r="Q245" s="78"/>
      <c r="R245" s="78"/>
      <c r="S245" s="78"/>
      <c r="T245" s="79"/>
      <c r="AT245" s="16" t="s">
        <v>157</v>
      </c>
      <c r="AU245" s="16" t="s">
        <v>77</v>
      </c>
    </row>
    <row r="246" s="13" customFormat="1">
      <c r="B246" s="246"/>
      <c r="C246" s="247"/>
      <c r="D246" s="228" t="s">
        <v>159</v>
      </c>
      <c r="E246" s="248" t="s">
        <v>1</v>
      </c>
      <c r="F246" s="249" t="s">
        <v>371</v>
      </c>
      <c r="G246" s="247"/>
      <c r="H246" s="248" t="s">
        <v>1</v>
      </c>
      <c r="I246" s="250"/>
      <c r="J246" s="247"/>
      <c r="K246" s="247"/>
      <c r="L246" s="251"/>
      <c r="M246" s="252"/>
      <c r="N246" s="253"/>
      <c r="O246" s="253"/>
      <c r="P246" s="253"/>
      <c r="Q246" s="253"/>
      <c r="R246" s="253"/>
      <c r="S246" s="253"/>
      <c r="T246" s="254"/>
      <c r="AT246" s="255" t="s">
        <v>159</v>
      </c>
      <c r="AU246" s="255" t="s">
        <v>77</v>
      </c>
      <c r="AV246" s="13" t="s">
        <v>75</v>
      </c>
      <c r="AW246" s="13" t="s">
        <v>32</v>
      </c>
      <c r="AX246" s="13" t="s">
        <v>69</v>
      </c>
      <c r="AY246" s="255" t="s">
        <v>147</v>
      </c>
    </row>
    <row r="247" s="12" customFormat="1">
      <c r="B247" s="232"/>
      <c r="C247" s="233"/>
      <c r="D247" s="228" t="s">
        <v>159</v>
      </c>
      <c r="E247" s="234" t="s">
        <v>1</v>
      </c>
      <c r="F247" s="235" t="s">
        <v>372</v>
      </c>
      <c r="G247" s="233"/>
      <c r="H247" s="236">
        <v>29.699999999999999</v>
      </c>
      <c r="I247" s="237"/>
      <c r="J247" s="233"/>
      <c r="K247" s="233"/>
      <c r="L247" s="238"/>
      <c r="M247" s="243"/>
      <c r="N247" s="244"/>
      <c r="O247" s="244"/>
      <c r="P247" s="244"/>
      <c r="Q247" s="244"/>
      <c r="R247" s="244"/>
      <c r="S247" s="244"/>
      <c r="T247" s="245"/>
      <c r="AT247" s="242" t="s">
        <v>159</v>
      </c>
      <c r="AU247" s="242" t="s">
        <v>77</v>
      </c>
      <c r="AV247" s="12" t="s">
        <v>77</v>
      </c>
      <c r="AW247" s="12" t="s">
        <v>32</v>
      </c>
      <c r="AX247" s="12" t="s">
        <v>69</v>
      </c>
      <c r="AY247" s="242" t="s">
        <v>147</v>
      </c>
    </row>
    <row r="248" s="13" customFormat="1">
      <c r="B248" s="246"/>
      <c r="C248" s="247"/>
      <c r="D248" s="228" t="s">
        <v>159</v>
      </c>
      <c r="E248" s="248" t="s">
        <v>1</v>
      </c>
      <c r="F248" s="249" t="s">
        <v>373</v>
      </c>
      <c r="G248" s="247"/>
      <c r="H248" s="248" t="s">
        <v>1</v>
      </c>
      <c r="I248" s="250"/>
      <c r="J248" s="247"/>
      <c r="K248" s="247"/>
      <c r="L248" s="251"/>
      <c r="M248" s="252"/>
      <c r="N248" s="253"/>
      <c r="O248" s="253"/>
      <c r="P248" s="253"/>
      <c r="Q248" s="253"/>
      <c r="R248" s="253"/>
      <c r="S248" s="253"/>
      <c r="T248" s="254"/>
      <c r="AT248" s="255" t="s">
        <v>159</v>
      </c>
      <c r="AU248" s="255" t="s">
        <v>77</v>
      </c>
      <c r="AV248" s="13" t="s">
        <v>75</v>
      </c>
      <c r="AW248" s="13" t="s">
        <v>32</v>
      </c>
      <c r="AX248" s="13" t="s">
        <v>69</v>
      </c>
      <c r="AY248" s="255" t="s">
        <v>147</v>
      </c>
    </row>
    <row r="249" s="12" customFormat="1">
      <c r="B249" s="232"/>
      <c r="C249" s="233"/>
      <c r="D249" s="228" t="s">
        <v>159</v>
      </c>
      <c r="E249" s="234" t="s">
        <v>1</v>
      </c>
      <c r="F249" s="235" t="s">
        <v>374</v>
      </c>
      <c r="G249" s="233"/>
      <c r="H249" s="236">
        <v>24.100000000000001</v>
      </c>
      <c r="I249" s="237"/>
      <c r="J249" s="233"/>
      <c r="K249" s="233"/>
      <c r="L249" s="238"/>
      <c r="M249" s="243"/>
      <c r="N249" s="244"/>
      <c r="O249" s="244"/>
      <c r="P249" s="244"/>
      <c r="Q249" s="244"/>
      <c r="R249" s="244"/>
      <c r="S249" s="244"/>
      <c r="T249" s="245"/>
      <c r="AT249" s="242" t="s">
        <v>159</v>
      </c>
      <c r="AU249" s="242" t="s">
        <v>77</v>
      </c>
      <c r="AV249" s="12" t="s">
        <v>77</v>
      </c>
      <c r="AW249" s="12" t="s">
        <v>32</v>
      </c>
      <c r="AX249" s="12" t="s">
        <v>69</v>
      </c>
      <c r="AY249" s="242" t="s">
        <v>147</v>
      </c>
    </row>
    <row r="250" s="14" customFormat="1">
      <c r="B250" s="256"/>
      <c r="C250" s="257"/>
      <c r="D250" s="228" t="s">
        <v>159</v>
      </c>
      <c r="E250" s="258" t="s">
        <v>1</v>
      </c>
      <c r="F250" s="259" t="s">
        <v>266</v>
      </c>
      <c r="G250" s="257"/>
      <c r="H250" s="260">
        <v>53.799999999999997</v>
      </c>
      <c r="I250" s="261"/>
      <c r="J250" s="257"/>
      <c r="K250" s="257"/>
      <c r="L250" s="262"/>
      <c r="M250" s="263"/>
      <c r="N250" s="264"/>
      <c r="O250" s="264"/>
      <c r="P250" s="264"/>
      <c r="Q250" s="264"/>
      <c r="R250" s="264"/>
      <c r="S250" s="264"/>
      <c r="T250" s="265"/>
      <c r="AT250" s="266" t="s">
        <v>159</v>
      </c>
      <c r="AU250" s="266" t="s">
        <v>77</v>
      </c>
      <c r="AV250" s="14" t="s">
        <v>181</v>
      </c>
      <c r="AW250" s="14" t="s">
        <v>32</v>
      </c>
      <c r="AX250" s="14" t="s">
        <v>75</v>
      </c>
      <c r="AY250" s="266" t="s">
        <v>147</v>
      </c>
    </row>
    <row r="251" s="1" customFormat="1" ht="16.5" customHeight="1">
      <c r="B251" s="37"/>
      <c r="C251" s="216" t="s">
        <v>375</v>
      </c>
      <c r="D251" s="216" t="s">
        <v>150</v>
      </c>
      <c r="E251" s="217" t="s">
        <v>376</v>
      </c>
      <c r="F251" s="218" t="s">
        <v>377</v>
      </c>
      <c r="G251" s="219" t="s">
        <v>180</v>
      </c>
      <c r="H251" s="220">
        <v>123.2</v>
      </c>
      <c r="I251" s="221"/>
      <c r="J251" s="222">
        <f>ROUND(I251*H251,2)</f>
        <v>0</v>
      </c>
      <c r="K251" s="218" t="s">
        <v>212</v>
      </c>
      <c r="L251" s="42"/>
      <c r="M251" s="223" t="s">
        <v>1</v>
      </c>
      <c r="N251" s="224" t="s">
        <v>40</v>
      </c>
      <c r="O251" s="78"/>
      <c r="P251" s="225">
        <f>O251*H251</f>
        <v>0</v>
      </c>
      <c r="Q251" s="225">
        <v>0</v>
      </c>
      <c r="R251" s="225">
        <f>Q251*H251</f>
        <v>0</v>
      </c>
      <c r="S251" s="225">
        <v>0</v>
      </c>
      <c r="T251" s="226">
        <f>S251*H251</f>
        <v>0</v>
      </c>
      <c r="AR251" s="16" t="s">
        <v>181</v>
      </c>
      <c r="AT251" s="16" t="s">
        <v>150</v>
      </c>
      <c r="AU251" s="16" t="s">
        <v>77</v>
      </c>
      <c r="AY251" s="16" t="s">
        <v>147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16" t="s">
        <v>75</v>
      </c>
      <c r="BK251" s="227">
        <f>ROUND(I251*H251,2)</f>
        <v>0</v>
      </c>
      <c r="BL251" s="16" t="s">
        <v>181</v>
      </c>
      <c r="BM251" s="16" t="s">
        <v>378</v>
      </c>
    </row>
    <row r="252" s="1" customFormat="1">
      <c r="B252" s="37"/>
      <c r="C252" s="38"/>
      <c r="D252" s="228" t="s">
        <v>156</v>
      </c>
      <c r="E252" s="38"/>
      <c r="F252" s="229" t="s">
        <v>379</v>
      </c>
      <c r="G252" s="38"/>
      <c r="H252" s="38"/>
      <c r="I252" s="143"/>
      <c r="J252" s="38"/>
      <c r="K252" s="38"/>
      <c r="L252" s="42"/>
      <c r="M252" s="230"/>
      <c r="N252" s="78"/>
      <c r="O252" s="78"/>
      <c r="P252" s="78"/>
      <c r="Q252" s="78"/>
      <c r="R252" s="78"/>
      <c r="S252" s="78"/>
      <c r="T252" s="79"/>
      <c r="AT252" s="16" t="s">
        <v>156</v>
      </c>
      <c r="AU252" s="16" t="s">
        <v>77</v>
      </c>
    </row>
    <row r="253" s="1" customFormat="1">
      <c r="B253" s="37"/>
      <c r="C253" s="38"/>
      <c r="D253" s="228" t="s">
        <v>157</v>
      </c>
      <c r="E253" s="38"/>
      <c r="F253" s="231" t="s">
        <v>245</v>
      </c>
      <c r="G253" s="38"/>
      <c r="H253" s="38"/>
      <c r="I253" s="143"/>
      <c r="J253" s="38"/>
      <c r="K253" s="38"/>
      <c r="L253" s="42"/>
      <c r="M253" s="230"/>
      <c r="N253" s="78"/>
      <c r="O253" s="78"/>
      <c r="P253" s="78"/>
      <c r="Q253" s="78"/>
      <c r="R253" s="78"/>
      <c r="S253" s="78"/>
      <c r="T253" s="79"/>
      <c r="AT253" s="16" t="s">
        <v>157</v>
      </c>
      <c r="AU253" s="16" t="s">
        <v>77</v>
      </c>
    </row>
    <row r="254" s="12" customFormat="1">
      <c r="B254" s="232"/>
      <c r="C254" s="233"/>
      <c r="D254" s="228" t="s">
        <v>159</v>
      </c>
      <c r="E254" s="234" t="s">
        <v>1</v>
      </c>
      <c r="F254" s="235" t="s">
        <v>380</v>
      </c>
      <c r="G254" s="233"/>
      <c r="H254" s="236">
        <v>123.2</v>
      </c>
      <c r="I254" s="237"/>
      <c r="J254" s="233"/>
      <c r="K254" s="233"/>
      <c r="L254" s="238"/>
      <c r="M254" s="243"/>
      <c r="N254" s="244"/>
      <c r="O254" s="244"/>
      <c r="P254" s="244"/>
      <c r="Q254" s="244"/>
      <c r="R254" s="244"/>
      <c r="S254" s="244"/>
      <c r="T254" s="245"/>
      <c r="AT254" s="242" t="s">
        <v>159</v>
      </c>
      <c r="AU254" s="242" t="s">
        <v>77</v>
      </c>
      <c r="AV254" s="12" t="s">
        <v>77</v>
      </c>
      <c r="AW254" s="12" t="s">
        <v>32</v>
      </c>
      <c r="AX254" s="12" t="s">
        <v>75</v>
      </c>
      <c r="AY254" s="242" t="s">
        <v>147</v>
      </c>
    </row>
    <row r="255" s="1" customFormat="1" ht="16.5" customHeight="1">
      <c r="B255" s="37"/>
      <c r="C255" s="216" t="s">
        <v>381</v>
      </c>
      <c r="D255" s="216" t="s">
        <v>150</v>
      </c>
      <c r="E255" s="217" t="s">
        <v>382</v>
      </c>
      <c r="F255" s="218" t="s">
        <v>383</v>
      </c>
      <c r="G255" s="219" t="s">
        <v>225</v>
      </c>
      <c r="H255" s="220">
        <v>12.32</v>
      </c>
      <c r="I255" s="221"/>
      <c r="J255" s="222">
        <f>ROUND(I255*H255,2)</f>
        <v>0</v>
      </c>
      <c r="K255" s="218" t="s">
        <v>212</v>
      </c>
      <c r="L255" s="42"/>
      <c r="M255" s="223" t="s">
        <v>1</v>
      </c>
      <c r="N255" s="224" t="s">
        <v>40</v>
      </c>
      <c r="O255" s="78"/>
      <c r="P255" s="225">
        <f>O255*H255</f>
        <v>0</v>
      </c>
      <c r="Q255" s="225">
        <v>1.98</v>
      </c>
      <c r="R255" s="225">
        <f>Q255*H255</f>
        <v>24.393599999999999</v>
      </c>
      <c r="S255" s="225">
        <v>0</v>
      </c>
      <c r="T255" s="226">
        <f>S255*H255</f>
        <v>0</v>
      </c>
      <c r="AR255" s="16" t="s">
        <v>181</v>
      </c>
      <c r="AT255" s="16" t="s">
        <v>150</v>
      </c>
      <c r="AU255" s="16" t="s">
        <v>77</v>
      </c>
      <c r="AY255" s="16" t="s">
        <v>147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16" t="s">
        <v>75</v>
      </c>
      <c r="BK255" s="227">
        <f>ROUND(I255*H255,2)</f>
        <v>0</v>
      </c>
      <c r="BL255" s="16" t="s">
        <v>181</v>
      </c>
      <c r="BM255" s="16" t="s">
        <v>384</v>
      </c>
    </row>
    <row r="256" s="1" customFormat="1">
      <c r="B256" s="37"/>
      <c r="C256" s="38"/>
      <c r="D256" s="228" t="s">
        <v>156</v>
      </c>
      <c r="E256" s="38"/>
      <c r="F256" s="229" t="s">
        <v>385</v>
      </c>
      <c r="G256" s="38"/>
      <c r="H256" s="38"/>
      <c r="I256" s="143"/>
      <c r="J256" s="38"/>
      <c r="K256" s="38"/>
      <c r="L256" s="42"/>
      <c r="M256" s="230"/>
      <c r="N256" s="78"/>
      <c r="O256" s="78"/>
      <c r="P256" s="78"/>
      <c r="Q256" s="78"/>
      <c r="R256" s="78"/>
      <c r="S256" s="78"/>
      <c r="T256" s="79"/>
      <c r="AT256" s="16" t="s">
        <v>156</v>
      </c>
      <c r="AU256" s="16" t="s">
        <v>77</v>
      </c>
    </row>
    <row r="257" s="1" customFormat="1">
      <c r="B257" s="37"/>
      <c r="C257" s="38"/>
      <c r="D257" s="228" t="s">
        <v>157</v>
      </c>
      <c r="E257" s="38"/>
      <c r="F257" s="231" t="s">
        <v>245</v>
      </c>
      <c r="G257" s="38"/>
      <c r="H257" s="38"/>
      <c r="I257" s="143"/>
      <c r="J257" s="38"/>
      <c r="K257" s="38"/>
      <c r="L257" s="42"/>
      <c r="M257" s="230"/>
      <c r="N257" s="78"/>
      <c r="O257" s="78"/>
      <c r="P257" s="78"/>
      <c r="Q257" s="78"/>
      <c r="R257" s="78"/>
      <c r="S257" s="78"/>
      <c r="T257" s="79"/>
      <c r="AT257" s="16" t="s">
        <v>157</v>
      </c>
      <c r="AU257" s="16" t="s">
        <v>77</v>
      </c>
    </row>
    <row r="258" s="12" customFormat="1">
      <c r="B258" s="232"/>
      <c r="C258" s="233"/>
      <c r="D258" s="228" t="s">
        <v>159</v>
      </c>
      <c r="E258" s="234" t="s">
        <v>1</v>
      </c>
      <c r="F258" s="235" t="s">
        <v>386</v>
      </c>
      <c r="G258" s="233"/>
      <c r="H258" s="236">
        <v>12.32</v>
      </c>
      <c r="I258" s="237"/>
      <c r="J258" s="233"/>
      <c r="K258" s="233"/>
      <c r="L258" s="238"/>
      <c r="M258" s="243"/>
      <c r="N258" s="244"/>
      <c r="O258" s="244"/>
      <c r="P258" s="244"/>
      <c r="Q258" s="244"/>
      <c r="R258" s="244"/>
      <c r="S258" s="244"/>
      <c r="T258" s="245"/>
      <c r="AT258" s="242" t="s">
        <v>159</v>
      </c>
      <c r="AU258" s="242" t="s">
        <v>77</v>
      </c>
      <c r="AV258" s="12" t="s">
        <v>77</v>
      </c>
      <c r="AW258" s="12" t="s">
        <v>32</v>
      </c>
      <c r="AX258" s="12" t="s">
        <v>75</v>
      </c>
      <c r="AY258" s="242" t="s">
        <v>147</v>
      </c>
    </row>
    <row r="259" s="1" customFormat="1" ht="16.5" customHeight="1">
      <c r="B259" s="37"/>
      <c r="C259" s="216" t="s">
        <v>387</v>
      </c>
      <c r="D259" s="216" t="s">
        <v>150</v>
      </c>
      <c r="E259" s="217" t="s">
        <v>388</v>
      </c>
      <c r="F259" s="218" t="s">
        <v>389</v>
      </c>
      <c r="G259" s="219" t="s">
        <v>225</v>
      </c>
      <c r="H259" s="220">
        <v>12.32</v>
      </c>
      <c r="I259" s="221"/>
      <c r="J259" s="222">
        <f>ROUND(I259*H259,2)</f>
        <v>0</v>
      </c>
      <c r="K259" s="218" t="s">
        <v>212</v>
      </c>
      <c r="L259" s="42"/>
      <c r="M259" s="223" t="s">
        <v>1</v>
      </c>
      <c r="N259" s="224" t="s">
        <v>40</v>
      </c>
      <c r="O259" s="78"/>
      <c r="P259" s="225">
        <f>O259*H259</f>
        <v>0</v>
      </c>
      <c r="Q259" s="225">
        <v>2.2563399999999998</v>
      </c>
      <c r="R259" s="225">
        <f>Q259*H259</f>
        <v>27.798108799999998</v>
      </c>
      <c r="S259" s="225">
        <v>0</v>
      </c>
      <c r="T259" s="226">
        <f>S259*H259</f>
        <v>0</v>
      </c>
      <c r="AR259" s="16" t="s">
        <v>181</v>
      </c>
      <c r="AT259" s="16" t="s">
        <v>150</v>
      </c>
      <c r="AU259" s="16" t="s">
        <v>77</v>
      </c>
      <c r="AY259" s="16" t="s">
        <v>147</v>
      </c>
      <c r="BE259" s="227">
        <f>IF(N259="základní",J259,0)</f>
        <v>0</v>
      </c>
      <c r="BF259" s="227">
        <f>IF(N259="snížená",J259,0)</f>
        <v>0</v>
      </c>
      <c r="BG259" s="227">
        <f>IF(N259="zákl. přenesená",J259,0)</f>
        <v>0</v>
      </c>
      <c r="BH259" s="227">
        <f>IF(N259="sníž. přenesená",J259,0)</f>
        <v>0</v>
      </c>
      <c r="BI259" s="227">
        <f>IF(N259="nulová",J259,0)</f>
        <v>0</v>
      </c>
      <c r="BJ259" s="16" t="s">
        <v>75</v>
      </c>
      <c r="BK259" s="227">
        <f>ROUND(I259*H259,2)</f>
        <v>0</v>
      </c>
      <c r="BL259" s="16" t="s">
        <v>181</v>
      </c>
      <c r="BM259" s="16" t="s">
        <v>390</v>
      </c>
    </row>
    <row r="260" s="1" customFormat="1">
      <c r="B260" s="37"/>
      <c r="C260" s="38"/>
      <c r="D260" s="228" t="s">
        <v>156</v>
      </c>
      <c r="E260" s="38"/>
      <c r="F260" s="229" t="s">
        <v>391</v>
      </c>
      <c r="G260" s="38"/>
      <c r="H260" s="38"/>
      <c r="I260" s="143"/>
      <c r="J260" s="38"/>
      <c r="K260" s="38"/>
      <c r="L260" s="42"/>
      <c r="M260" s="230"/>
      <c r="N260" s="78"/>
      <c r="O260" s="78"/>
      <c r="P260" s="78"/>
      <c r="Q260" s="78"/>
      <c r="R260" s="78"/>
      <c r="S260" s="78"/>
      <c r="T260" s="79"/>
      <c r="AT260" s="16" t="s">
        <v>156</v>
      </c>
      <c r="AU260" s="16" t="s">
        <v>77</v>
      </c>
    </row>
    <row r="261" s="1" customFormat="1">
      <c r="B261" s="37"/>
      <c r="C261" s="38"/>
      <c r="D261" s="228" t="s">
        <v>157</v>
      </c>
      <c r="E261" s="38"/>
      <c r="F261" s="231" t="s">
        <v>245</v>
      </c>
      <c r="G261" s="38"/>
      <c r="H261" s="38"/>
      <c r="I261" s="143"/>
      <c r="J261" s="38"/>
      <c r="K261" s="38"/>
      <c r="L261" s="42"/>
      <c r="M261" s="230"/>
      <c r="N261" s="78"/>
      <c r="O261" s="78"/>
      <c r="P261" s="78"/>
      <c r="Q261" s="78"/>
      <c r="R261" s="78"/>
      <c r="S261" s="78"/>
      <c r="T261" s="79"/>
      <c r="AT261" s="16" t="s">
        <v>157</v>
      </c>
      <c r="AU261" s="16" t="s">
        <v>77</v>
      </c>
    </row>
    <row r="262" s="12" customFormat="1">
      <c r="B262" s="232"/>
      <c r="C262" s="233"/>
      <c r="D262" s="228" t="s">
        <v>159</v>
      </c>
      <c r="E262" s="234" t="s">
        <v>1</v>
      </c>
      <c r="F262" s="235" t="s">
        <v>386</v>
      </c>
      <c r="G262" s="233"/>
      <c r="H262" s="236">
        <v>12.32</v>
      </c>
      <c r="I262" s="237"/>
      <c r="J262" s="233"/>
      <c r="K262" s="233"/>
      <c r="L262" s="238"/>
      <c r="M262" s="243"/>
      <c r="N262" s="244"/>
      <c r="O262" s="244"/>
      <c r="P262" s="244"/>
      <c r="Q262" s="244"/>
      <c r="R262" s="244"/>
      <c r="S262" s="244"/>
      <c r="T262" s="245"/>
      <c r="AT262" s="242" t="s">
        <v>159</v>
      </c>
      <c r="AU262" s="242" t="s">
        <v>77</v>
      </c>
      <c r="AV262" s="12" t="s">
        <v>77</v>
      </c>
      <c r="AW262" s="12" t="s">
        <v>32</v>
      </c>
      <c r="AX262" s="12" t="s">
        <v>75</v>
      </c>
      <c r="AY262" s="242" t="s">
        <v>147</v>
      </c>
    </row>
    <row r="263" s="1" customFormat="1" ht="16.5" customHeight="1">
      <c r="B263" s="37"/>
      <c r="C263" s="216" t="s">
        <v>392</v>
      </c>
      <c r="D263" s="216" t="s">
        <v>150</v>
      </c>
      <c r="E263" s="217" t="s">
        <v>393</v>
      </c>
      <c r="F263" s="218" t="s">
        <v>394</v>
      </c>
      <c r="G263" s="219" t="s">
        <v>270</v>
      </c>
      <c r="H263" s="220">
        <v>0.92100000000000004</v>
      </c>
      <c r="I263" s="221"/>
      <c r="J263" s="222">
        <f>ROUND(I263*H263,2)</f>
        <v>0</v>
      </c>
      <c r="K263" s="218" t="s">
        <v>212</v>
      </c>
      <c r="L263" s="42"/>
      <c r="M263" s="223" t="s">
        <v>1</v>
      </c>
      <c r="N263" s="224" t="s">
        <v>40</v>
      </c>
      <c r="O263" s="78"/>
      <c r="P263" s="225">
        <f>O263*H263</f>
        <v>0</v>
      </c>
      <c r="Q263" s="225">
        <v>1.06277</v>
      </c>
      <c r="R263" s="225">
        <f>Q263*H263</f>
        <v>0.97881117000000006</v>
      </c>
      <c r="S263" s="225">
        <v>0</v>
      </c>
      <c r="T263" s="226">
        <f>S263*H263</f>
        <v>0</v>
      </c>
      <c r="AR263" s="16" t="s">
        <v>181</v>
      </c>
      <c r="AT263" s="16" t="s">
        <v>150</v>
      </c>
      <c r="AU263" s="16" t="s">
        <v>77</v>
      </c>
      <c r="AY263" s="16" t="s">
        <v>147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16" t="s">
        <v>75</v>
      </c>
      <c r="BK263" s="227">
        <f>ROUND(I263*H263,2)</f>
        <v>0</v>
      </c>
      <c r="BL263" s="16" t="s">
        <v>181</v>
      </c>
      <c r="BM263" s="16" t="s">
        <v>395</v>
      </c>
    </row>
    <row r="264" s="1" customFormat="1">
      <c r="B264" s="37"/>
      <c r="C264" s="38"/>
      <c r="D264" s="228" t="s">
        <v>156</v>
      </c>
      <c r="E264" s="38"/>
      <c r="F264" s="229" t="s">
        <v>396</v>
      </c>
      <c r="G264" s="38"/>
      <c r="H264" s="38"/>
      <c r="I264" s="143"/>
      <c r="J264" s="38"/>
      <c r="K264" s="38"/>
      <c r="L264" s="42"/>
      <c r="M264" s="230"/>
      <c r="N264" s="78"/>
      <c r="O264" s="78"/>
      <c r="P264" s="78"/>
      <c r="Q264" s="78"/>
      <c r="R264" s="78"/>
      <c r="S264" s="78"/>
      <c r="T264" s="79"/>
      <c r="AT264" s="16" t="s">
        <v>156</v>
      </c>
      <c r="AU264" s="16" t="s">
        <v>77</v>
      </c>
    </row>
    <row r="265" s="1" customFormat="1">
      <c r="B265" s="37"/>
      <c r="C265" s="38"/>
      <c r="D265" s="228" t="s">
        <v>157</v>
      </c>
      <c r="E265" s="38"/>
      <c r="F265" s="231" t="s">
        <v>245</v>
      </c>
      <c r="G265" s="38"/>
      <c r="H265" s="38"/>
      <c r="I265" s="143"/>
      <c r="J265" s="38"/>
      <c r="K265" s="38"/>
      <c r="L265" s="42"/>
      <c r="M265" s="230"/>
      <c r="N265" s="78"/>
      <c r="O265" s="78"/>
      <c r="P265" s="78"/>
      <c r="Q265" s="78"/>
      <c r="R265" s="78"/>
      <c r="S265" s="78"/>
      <c r="T265" s="79"/>
      <c r="AT265" s="16" t="s">
        <v>157</v>
      </c>
      <c r="AU265" s="16" t="s">
        <v>77</v>
      </c>
    </row>
    <row r="266" s="12" customFormat="1">
      <c r="B266" s="232"/>
      <c r="C266" s="233"/>
      <c r="D266" s="228" t="s">
        <v>159</v>
      </c>
      <c r="E266" s="234" t="s">
        <v>1</v>
      </c>
      <c r="F266" s="235" t="s">
        <v>397</v>
      </c>
      <c r="G266" s="233"/>
      <c r="H266" s="236">
        <v>0.92100000000000004</v>
      </c>
      <c r="I266" s="237"/>
      <c r="J266" s="233"/>
      <c r="K266" s="233"/>
      <c r="L266" s="238"/>
      <c r="M266" s="243"/>
      <c r="N266" s="244"/>
      <c r="O266" s="244"/>
      <c r="P266" s="244"/>
      <c r="Q266" s="244"/>
      <c r="R266" s="244"/>
      <c r="S266" s="244"/>
      <c r="T266" s="245"/>
      <c r="AT266" s="242" t="s">
        <v>159</v>
      </c>
      <c r="AU266" s="242" t="s">
        <v>77</v>
      </c>
      <c r="AV266" s="12" t="s">
        <v>77</v>
      </c>
      <c r="AW266" s="12" t="s">
        <v>32</v>
      </c>
      <c r="AX266" s="12" t="s">
        <v>75</v>
      </c>
      <c r="AY266" s="242" t="s">
        <v>147</v>
      </c>
    </row>
    <row r="267" s="1" customFormat="1" ht="16.5" customHeight="1">
      <c r="B267" s="37"/>
      <c r="C267" s="216" t="s">
        <v>398</v>
      </c>
      <c r="D267" s="216" t="s">
        <v>150</v>
      </c>
      <c r="E267" s="217" t="s">
        <v>399</v>
      </c>
      <c r="F267" s="218" t="s">
        <v>400</v>
      </c>
      <c r="G267" s="219" t="s">
        <v>187</v>
      </c>
      <c r="H267" s="220">
        <v>500</v>
      </c>
      <c r="I267" s="221"/>
      <c r="J267" s="222">
        <f>ROUND(I267*H267,2)</f>
        <v>0</v>
      </c>
      <c r="K267" s="218" t="s">
        <v>1</v>
      </c>
      <c r="L267" s="42"/>
      <c r="M267" s="223" t="s">
        <v>1</v>
      </c>
      <c r="N267" s="224" t="s">
        <v>40</v>
      </c>
      <c r="O267" s="78"/>
      <c r="P267" s="225">
        <f>O267*H267</f>
        <v>0</v>
      </c>
      <c r="Q267" s="225">
        <v>0</v>
      </c>
      <c r="R267" s="225">
        <f>Q267*H267</f>
        <v>0</v>
      </c>
      <c r="S267" s="225">
        <v>0</v>
      </c>
      <c r="T267" s="226">
        <f>S267*H267</f>
        <v>0</v>
      </c>
      <c r="AR267" s="16" t="s">
        <v>181</v>
      </c>
      <c r="AT267" s="16" t="s">
        <v>150</v>
      </c>
      <c r="AU267" s="16" t="s">
        <v>77</v>
      </c>
      <c r="AY267" s="16" t="s">
        <v>147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16" t="s">
        <v>75</v>
      </c>
      <c r="BK267" s="227">
        <f>ROUND(I267*H267,2)</f>
        <v>0</v>
      </c>
      <c r="BL267" s="16" t="s">
        <v>181</v>
      </c>
      <c r="BM267" s="16" t="s">
        <v>401</v>
      </c>
    </row>
    <row r="268" s="1" customFormat="1">
      <c r="B268" s="37"/>
      <c r="C268" s="38"/>
      <c r="D268" s="228" t="s">
        <v>156</v>
      </c>
      <c r="E268" s="38"/>
      <c r="F268" s="229" t="s">
        <v>400</v>
      </c>
      <c r="G268" s="38"/>
      <c r="H268" s="38"/>
      <c r="I268" s="143"/>
      <c r="J268" s="38"/>
      <c r="K268" s="38"/>
      <c r="L268" s="42"/>
      <c r="M268" s="230"/>
      <c r="N268" s="78"/>
      <c r="O268" s="78"/>
      <c r="P268" s="78"/>
      <c r="Q268" s="78"/>
      <c r="R268" s="78"/>
      <c r="S268" s="78"/>
      <c r="T268" s="79"/>
      <c r="AT268" s="16" t="s">
        <v>156</v>
      </c>
      <c r="AU268" s="16" t="s">
        <v>77</v>
      </c>
    </row>
    <row r="269" s="13" customFormat="1">
      <c r="B269" s="246"/>
      <c r="C269" s="247"/>
      <c r="D269" s="228" t="s">
        <v>159</v>
      </c>
      <c r="E269" s="248" t="s">
        <v>1</v>
      </c>
      <c r="F269" s="249" t="s">
        <v>402</v>
      </c>
      <c r="G269" s="247"/>
      <c r="H269" s="248" t="s">
        <v>1</v>
      </c>
      <c r="I269" s="250"/>
      <c r="J269" s="247"/>
      <c r="K269" s="247"/>
      <c r="L269" s="251"/>
      <c r="M269" s="252"/>
      <c r="N269" s="253"/>
      <c r="O269" s="253"/>
      <c r="P269" s="253"/>
      <c r="Q269" s="253"/>
      <c r="R269" s="253"/>
      <c r="S269" s="253"/>
      <c r="T269" s="254"/>
      <c r="AT269" s="255" t="s">
        <v>159</v>
      </c>
      <c r="AU269" s="255" t="s">
        <v>77</v>
      </c>
      <c r="AV269" s="13" t="s">
        <v>75</v>
      </c>
      <c r="AW269" s="13" t="s">
        <v>32</v>
      </c>
      <c r="AX269" s="13" t="s">
        <v>69</v>
      </c>
      <c r="AY269" s="255" t="s">
        <v>147</v>
      </c>
    </row>
    <row r="270" s="12" customFormat="1">
      <c r="B270" s="232"/>
      <c r="C270" s="233"/>
      <c r="D270" s="228" t="s">
        <v>159</v>
      </c>
      <c r="E270" s="234" t="s">
        <v>1</v>
      </c>
      <c r="F270" s="235" t="s">
        <v>403</v>
      </c>
      <c r="G270" s="233"/>
      <c r="H270" s="236">
        <v>189.19999999999999</v>
      </c>
      <c r="I270" s="237"/>
      <c r="J270" s="233"/>
      <c r="K270" s="233"/>
      <c r="L270" s="238"/>
      <c r="M270" s="243"/>
      <c r="N270" s="244"/>
      <c r="O270" s="244"/>
      <c r="P270" s="244"/>
      <c r="Q270" s="244"/>
      <c r="R270" s="244"/>
      <c r="S270" s="244"/>
      <c r="T270" s="245"/>
      <c r="AT270" s="242" t="s">
        <v>159</v>
      </c>
      <c r="AU270" s="242" t="s">
        <v>77</v>
      </c>
      <c r="AV270" s="12" t="s">
        <v>77</v>
      </c>
      <c r="AW270" s="12" t="s">
        <v>32</v>
      </c>
      <c r="AX270" s="12" t="s">
        <v>69</v>
      </c>
      <c r="AY270" s="242" t="s">
        <v>147</v>
      </c>
    </row>
    <row r="271" s="13" customFormat="1">
      <c r="B271" s="246"/>
      <c r="C271" s="247"/>
      <c r="D271" s="228" t="s">
        <v>159</v>
      </c>
      <c r="E271" s="248" t="s">
        <v>1</v>
      </c>
      <c r="F271" s="249" t="s">
        <v>404</v>
      </c>
      <c r="G271" s="247"/>
      <c r="H271" s="248" t="s">
        <v>1</v>
      </c>
      <c r="I271" s="250"/>
      <c r="J271" s="247"/>
      <c r="K271" s="247"/>
      <c r="L271" s="251"/>
      <c r="M271" s="252"/>
      <c r="N271" s="253"/>
      <c r="O271" s="253"/>
      <c r="P271" s="253"/>
      <c r="Q271" s="253"/>
      <c r="R271" s="253"/>
      <c r="S271" s="253"/>
      <c r="T271" s="254"/>
      <c r="AT271" s="255" t="s">
        <v>159</v>
      </c>
      <c r="AU271" s="255" t="s">
        <v>77</v>
      </c>
      <c r="AV271" s="13" t="s">
        <v>75</v>
      </c>
      <c r="AW271" s="13" t="s">
        <v>32</v>
      </c>
      <c r="AX271" s="13" t="s">
        <v>69</v>
      </c>
      <c r="AY271" s="255" t="s">
        <v>147</v>
      </c>
    </row>
    <row r="272" s="12" customFormat="1">
      <c r="B272" s="232"/>
      <c r="C272" s="233"/>
      <c r="D272" s="228" t="s">
        <v>159</v>
      </c>
      <c r="E272" s="234" t="s">
        <v>1</v>
      </c>
      <c r="F272" s="235" t="s">
        <v>405</v>
      </c>
      <c r="G272" s="233"/>
      <c r="H272" s="236">
        <v>310.80000000000001</v>
      </c>
      <c r="I272" s="237"/>
      <c r="J272" s="233"/>
      <c r="K272" s="233"/>
      <c r="L272" s="238"/>
      <c r="M272" s="243"/>
      <c r="N272" s="244"/>
      <c r="O272" s="244"/>
      <c r="P272" s="244"/>
      <c r="Q272" s="244"/>
      <c r="R272" s="244"/>
      <c r="S272" s="244"/>
      <c r="T272" s="245"/>
      <c r="AT272" s="242" t="s">
        <v>159</v>
      </c>
      <c r="AU272" s="242" t="s">
        <v>77</v>
      </c>
      <c r="AV272" s="12" t="s">
        <v>77</v>
      </c>
      <c r="AW272" s="12" t="s">
        <v>32</v>
      </c>
      <c r="AX272" s="12" t="s">
        <v>69</v>
      </c>
      <c r="AY272" s="242" t="s">
        <v>147</v>
      </c>
    </row>
    <row r="273" s="14" customFormat="1">
      <c r="B273" s="256"/>
      <c r="C273" s="257"/>
      <c r="D273" s="228" t="s">
        <v>159</v>
      </c>
      <c r="E273" s="258" t="s">
        <v>1</v>
      </c>
      <c r="F273" s="259" t="s">
        <v>266</v>
      </c>
      <c r="G273" s="257"/>
      <c r="H273" s="260">
        <v>500</v>
      </c>
      <c r="I273" s="261"/>
      <c r="J273" s="257"/>
      <c r="K273" s="257"/>
      <c r="L273" s="262"/>
      <c r="M273" s="263"/>
      <c r="N273" s="264"/>
      <c r="O273" s="264"/>
      <c r="P273" s="264"/>
      <c r="Q273" s="264"/>
      <c r="R273" s="264"/>
      <c r="S273" s="264"/>
      <c r="T273" s="265"/>
      <c r="AT273" s="266" t="s">
        <v>159</v>
      </c>
      <c r="AU273" s="266" t="s">
        <v>77</v>
      </c>
      <c r="AV273" s="14" t="s">
        <v>181</v>
      </c>
      <c r="AW273" s="14" t="s">
        <v>32</v>
      </c>
      <c r="AX273" s="14" t="s">
        <v>75</v>
      </c>
      <c r="AY273" s="266" t="s">
        <v>147</v>
      </c>
    </row>
    <row r="274" s="1" customFormat="1" ht="16.5" customHeight="1">
      <c r="B274" s="37"/>
      <c r="C274" s="216" t="s">
        <v>406</v>
      </c>
      <c r="D274" s="216" t="s">
        <v>150</v>
      </c>
      <c r="E274" s="217" t="s">
        <v>407</v>
      </c>
      <c r="F274" s="218" t="s">
        <v>408</v>
      </c>
      <c r="G274" s="219" t="s">
        <v>187</v>
      </c>
      <c r="H274" s="220">
        <v>500</v>
      </c>
      <c r="I274" s="221"/>
      <c r="J274" s="222">
        <f>ROUND(I274*H274,2)</f>
        <v>0</v>
      </c>
      <c r="K274" s="218" t="s">
        <v>1</v>
      </c>
      <c r="L274" s="42"/>
      <c r="M274" s="223" t="s">
        <v>1</v>
      </c>
      <c r="N274" s="224" t="s">
        <v>40</v>
      </c>
      <c r="O274" s="78"/>
      <c r="P274" s="225">
        <f>O274*H274</f>
        <v>0</v>
      </c>
      <c r="Q274" s="225">
        <v>0</v>
      </c>
      <c r="R274" s="225">
        <f>Q274*H274</f>
        <v>0</v>
      </c>
      <c r="S274" s="225">
        <v>0</v>
      </c>
      <c r="T274" s="226">
        <f>S274*H274</f>
        <v>0</v>
      </c>
      <c r="AR274" s="16" t="s">
        <v>181</v>
      </c>
      <c r="AT274" s="16" t="s">
        <v>150</v>
      </c>
      <c r="AU274" s="16" t="s">
        <v>77</v>
      </c>
      <c r="AY274" s="16" t="s">
        <v>147</v>
      </c>
      <c r="BE274" s="227">
        <f>IF(N274="základní",J274,0)</f>
        <v>0</v>
      </c>
      <c r="BF274" s="227">
        <f>IF(N274="snížená",J274,0)</f>
        <v>0</v>
      </c>
      <c r="BG274" s="227">
        <f>IF(N274="zákl. přenesená",J274,0)</f>
        <v>0</v>
      </c>
      <c r="BH274" s="227">
        <f>IF(N274="sníž. přenesená",J274,0)</f>
        <v>0</v>
      </c>
      <c r="BI274" s="227">
        <f>IF(N274="nulová",J274,0)</f>
        <v>0</v>
      </c>
      <c r="BJ274" s="16" t="s">
        <v>75</v>
      </c>
      <c r="BK274" s="227">
        <f>ROUND(I274*H274,2)</f>
        <v>0</v>
      </c>
      <c r="BL274" s="16" t="s">
        <v>181</v>
      </c>
      <c r="BM274" s="16" t="s">
        <v>409</v>
      </c>
    </row>
    <row r="275" s="1" customFormat="1">
      <c r="B275" s="37"/>
      <c r="C275" s="38"/>
      <c r="D275" s="228" t="s">
        <v>156</v>
      </c>
      <c r="E275" s="38"/>
      <c r="F275" s="229" t="s">
        <v>400</v>
      </c>
      <c r="G275" s="38"/>
      <c r="H275" s="38"/>
      <c r="I275" s="143"/>
      <c r="J275" s="38"/>
      <c r="K275" s="38"/>
      <c r="L275" s="42"/>
      <c r="M275" s="230"/>
      <c r="N275" s="78"/>
      <c r="O275" s="78"/>
      <c r="P275" s="78"/>
      <c r="Q275" s="78"/>
      <c r="R275" s="78"/>
      <c r="S275" s="78"/>
      <c r="T275" s="79"/>
      <c r="AT275" s="16" t="s">
        <v>156</v>
      </c>
      <c r="AU275" s="16" t="s">
        <v>77</v>
      </c>
    </row>
    <row r="276" s="1" customFormat="1" ht="16.5" customHeight="1">
      <c r="B276" s="37"/>
      <c r="C276" s="216" t="s">
        <v>410</v>
      </c>
      <c r="D276" s="216" t="s">
        <v>150</v>
      </c>
      <c r="E276" s="217" t="s">
        <v>411</v>
      </c>
      <c r="F276" s="218" t="s">
        <v>412</v>
      </c>
      <c r="G276" s="219" t="s">
        <v>413</v>
      </c>
      <c r="H276" s="220">
        <v>3870</v>
      </c>
      <c r="I276" s="221"/>
      <c r="J276" s="222">
        <f>ROUND(I276*H276,2)</f>
        <v>0</v>
      </c>
      <c r="K276" s="218" t="s">
        <v>1</v>
      </c>
      <c r="L276" s="42"/>
      <c r="M276" s="223" t="s">
        <v>1</v>
      </c>
      <c r="N276" s="224" t="s">
        <v>40</v>
      </c>
      <c r="O276" s="78"/>
      <c r="P276" s="225">
        <f>O276*H276</f>
        <v>0</v>
      </c>
      <c r="Q276" s="225">
        <v>0</v>
      </c>
      <c r="R276" s="225">
        <f>Q276*H276</f>
        <v>0</v>
      </c>
      <c r="S276" s="225">
        <v>0</v>
      </c>
      <c r="T276" s="226">
        <f>S276*H276</f>
        <v>0</v>
      </c>
      <c r="AR276" s="16" t="s">
        <v>181</v>
      </c>
      <c r="AT276" s="16" t="s">
        <v>150</v>
      </c>
      <c r="AU276" s="16" t="s">
        <v>77</v>
      </c>
      <c r="AY276" s="16" t="s">
        <v>147</v>
      </c>
      <c r="BE276" s="227">
        <f>IF(N276="základní",J276,0)</f>
        <v>0</v>
      </c>
      <c r="BF276" s="227">
        <f>IF(N276="snížená",J276,0)</f>
        <v>0</v>
      </c>
      <c r="BG276" s="227">
        <f>IF(N276="zákl. přenesená",J276,0)</f>
        <v>0</v>
      </c>
      <c r="BH276" s="227">
        <f>IF(N276="sníž. přenesená",J276,0)</f>
        <v>0</v>
      </c>
      <c r="BI276" s="227">
        <f>IF(N276="nulová",J276,0)</f>
        <v>0</v>
      </c>
      <c r="BJ276" s="16" t="s">
        <v>75</v>
      </c>
      <c r="BK276" s="227">
        <f>ROUND(I276*H276,2)</f>
        <v>0</v>
      </c>
      <c r="BL276" s="16" t="s">
        <v>181</v>
      </c>
      <c r="BM276" s="16" t="s">
        <v>414</v>
      </c>
    </row>
    <row r="277" s="1" customFormat="1">
      <c r="B277" s="37"/>
      <c r="C277" s="38"/>
      <c r="D277" s="228" t="s">
        <v>156</v>
      </c>
      <c r="E277" s="38"/>
      <c r="F277" s="229" t="s">
        <v>400</v>
      </c>
      <c r="G277" s="38"/>
      <c r="H277" s="38"/>
      <c r="I277" s="143"/>
      <c r="J277" s="38"/>
      <c r="K277" s="38"/>
      <c r="L277" s="42"/>
      <c r="M277" s="230"/>
      <c r="N277" s="78"/>
      <c r="O277" s="78"/>
      <c r="P277" s="78"/>
      <c r="Q277" s="78"/>
      <c r="R277" s="78"/>
      <c r="S277" s="78"/>
      <c r="T277" s="79"/>
      <c r="AT277" s="16" t="s">
        <v>156</v>
      </c>
      <c r="AU277" s="16" t="s">
        <v>77</v>
      </c>
    </row>
    <row r="278" s="13" customFormat="1">
      <c r="B278" s="246"/>
      <c r="C278" s="247"/>
      <c r="D278" s="228" t="s">
        <v>159</v>
      </c>
      <c r="E278" s="248" t="s">
        <v>1</v>
      </c>
      <c r="F278" s="249" t="s">
        <v>415</v>
      </c>
      <c r="G278" s="247"/>
      <c r="H278" s="248" t="s">
        <v>1</v>
      </c>
      <c r="I278" s="250"/>
      <c r="J278" s="247"/>
      <c r="K278" s="247"/>
      <c r="L278" s="251"/>
      <c r="M278" s="252"/>
      <c r="N278" s="253"/>
      <c r="O278" s="253"/>
      <c r="P278" s="253"/>
      <c r="Q278" s="253"/>
      <c r="R278" s="253"/>
      <c r="S278" s="253"/>
      <c r="T278" s="254"/>
      <c r="AT278" s="255" t="s">
        <v>159</v>
      </c>
      <c r="AU278" s="255" t="s">
        <v>77</v>
      </c>
      <c r="AV278" s="13" t="s">
        <v>75</v>
      </c>
      <c r="AW278" s="13" t="s">
        <v>32</v>
      </c>
      <c r="AX278" s="13" t="s">
        <v>69</v>
      </c>
      <c r="AY278" s="255" t="s">
        <v>147</v>
      </c>
    </row>
    <row r="279" s="12" customFormat="1">
      <c r="B279" s="232"/>
      <c r="C279" s="233"/>
      <c r="D279" s="228" t="s">
        <v>159</v>
      </c>
      <c r="E279" s="234" t="s">
        <v>1</v>
      </c>
      <c r="F279" s="235" t="s">
        <v>416</v>
      </c>
      <c r="G279" s="233"/>
      <c r="H279" s="236">
        <v>3870</v>
      </c>
      <c r="I279" s="237"/>
      <c r="J279" s="233"/>
      <c r="K279" s="233"/>
      <c r="L279" s="238"/>
      <c r="M279" s="243"/>
      <c r="N279" s="244"/>
      <c r="O279" s="244"/>
      <c r="P279" s="244"/>
      <c r="Q279" s="244"/>
      <c r="R279" s="244"/>
      <c r="S279" s="244"/>
      <c r="T279" s="245"/>
      <c r="AT279" s="242" t="s">
        <v>159</v>
      </c>
      <c r="AU279" s="242" t="s">
        <v>77</v>
      </c>
      <c r="AV279" s="12" t="s">
        <v>77</v>
      </c>
      <c r="AW279" s="12" t="s">
        <v>32</v>
      </c>
      <c r="AX279" s="12" t="s">
        <v>75</v>
      </c>
      <c r="AY279" s="242" t="s">
        <v>147</v>
      </c>
    </row>
    <row r="280" s="1" customFormat="1" ht="16.5" customHeight="1">
      <c r="B280" s="37"/>
      <c r="C280" s="216" t="s">
        <v>417</v>
      </c>
      <c r="D280" s="216" t="s">
        <v>150</v>
      </c>
      <c r="E280" s="217" t="s">
        <v>418</v>
      </c>
      <c r="F280" s="218" t="s">
        <v>419</v>
      </c>
      <c r="G280" s="219" t="s">
        <v>270</v>
      </c>
      <c r="H280" s="220">
        <v>27.137</v>
      </c>
      <c r="I280" s="221"/>
      <c r="J280" s="222">
        <f>ROUND(I280*H280,2)</f>
        <v>0</v>
      </c>
      <c r="K280" s="218" t="s">
        <v>212</v>
      </c>
      <c r="L280" s="42"/>
      <c r="M280" s="223" t="s">
        <v>1</v>
      </c>
      <c r="N280" s="224" t="s">
        <v>40</v>
      </c>
      <c r="O280" s="78"/>
      <c r="P280" s="225">
        <f>O280*H280</f>
        <v>0</v>
      </c>
      <c r="Q280" s="225">
        <v>0.099510000000000001</v>
      </c>
      <c r="R280" s="225">
        <f>Q280*H280</f>
        <v>2.70040287</v>
      </c>
      <c r="S280" s="225">
        <v>0</v>
      </c>
      <c r="T280" s="226">
        <f>S280*H280</f>
        <v>0</v>
      </c>
      <c r="AR280" s="16" t="s">
        <v>181</v>
      </c>
      <c r="AT280" s="16" t="s">
        <v>150</v>
      </c>
      <c r="AU280" s="16" t="s">
        <v>77</v>
      </c>
      <c r="AY280" s="16" t="s">
        <v>147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16" t="s">
        <v>75</v>
      </c>
      <c r="BK280" s="227">
        <f>ROUND(I280*H280,2)</f>
        <v>0</v>
      </c>
      <c r="BL280" s="16" t="s">
        <v>181</v>
      </c>
      <c r="BM280" s="16" t="s">
        <v>420</v>
      </c>
    </row>
    <row r="281" s="1" customFormat="1">
      <c r="B281" s="37"/>
      <c r="C281" s="38"/>
      <c r="D281" s="228" t="s">
        <v>156</v>
      </c>
      <c r="E281" s="38"/>
      <c r="F281" s="229" t="s">
        <v>421</v>
      </c>
      <c r="G281" s="38"/>
      <c r="H281" s="38"/>
      <c r="I281" s="143"/>
      <c r="J281" s="38"/>
      <c r="K281" s="38"/>
      <c r="L281" s="42"/>
      <c r="M281" s="230"/>
      <c r="N281" s="78"/>
      <c r="O281" s="78"/>
      <c r="P281" s="78"/>
      <c r="Q281" s="78"/>
      <c r="R281" s="78"/>
      <c r="S281" s="78"/>
      <c r="T281" s="79"/>
      <c r="AT281" s="16" t="s">
        <v>156</v>
      </c>
      <c r="AU281" s="16" t="s">
        <v>77</v>
      </c>
    </row>
    <row r="282" s="1" customFormat="1">
      <c r="B282" s="37"/>
      <c r="C282" s="38"/>
      <c r="D282" s="228" t="s">
        <v>157</v>
      </c>
      <c r="E282" s="38"/>
      <c r="F282" s="231" t="s">
        <v>245</v>
      </c>
      <c r="G282" s="38"/>
      <c r="H282" s="38"/>
      <c r="I282" s="143"/>
      <c r="J282" s="38"/>
      <c r="K282" s="38"/>
      <c r="L282" s="42"/>
      <c r="M282" s="230"/>
      <c r="N282" s="78"/>
      <c r="O282" s="78"/>
      <c r="P282" s="78"/>
      <c r="Q282" s="78"/>
      <c r="R282" s="78"/>
      <c r="S282" s="78"/>
      <c r="T282" s="79"/>
      <c r="AT282" s="16" t="s">
        <v>157</v>
      </c>
      <c r="AU282" s="16" t="s">
        <v>77</v>
      </c>
    </row>
    <row r="283" s="13" customFormat="1">
      <c r="B283" s="246"/>
      <c r="C283" s="247"/>
      <c r="D283" s="228" t="s">
        <v>159</v>
      </c>
      <c r="E283" s="248" t="s">
        <v>1</v>
      </c>
      <c r="F283" s="249" t="s">
        <v>371</v>
      </c>
      <c r="G283" s="247"/>
      <c r="H283" s="248" t="s">
        <v>1</v>
      </c>
      <c r="I283" s="250"/>
      <c r="J283" s="247"/>
      <c r="K283" s="247"/>
      <c r="L283" s="251"/>
      <c r="M283" s="252"/>
      <c r="N283" s="253"/>
      <c r="O283" s="253"/>
      <c r="P283" s="253"/>
      <c r="Q283" s="253"/>
      <c r="R283" s="253"/>
      <c r="S283" s="253"/>
      <c r="T283" s="254"/>
      <c r="AT283" s="255" t="s">
        <v>159</v>
      </c>
      <c r="AU283" s="255" t="s">
        <v>77</v>
      </c>
      <c r="AV283" s="13" t="s">
        <v>75</v>
      </c>
      <c r="AW283" s="13" t="s">
        <v>32</v>
      </c>
      <c r="AX283" s="13" t="s">
        <v>69</v>
      </c>
      <c r="AY283" s="255" t="s">
        <v>147</v>
      </c>
    </row>
    <row r="284" s="12" customFormat="1">
      <c r="B284" s="232"/>
      <c r="C284" s="233"/>
      <c r="D284" s="228" t="s">
        <v>159</v>
      </c>
      <c r="E284" s="234" t="s">
        <v>1</v>
      </c>
      <c r="F284" s="235" t="s">
        <v>422</v>
      </c>
      <c r="G284" s="233"/>
      <c r="H284" s="236">
        <v>15.795</v>
      </c>
      <c r="I284" s="237"/>
      <c r="J284" s="233"/>
      <c r="K284" s="233"/>
      <c r="L284" s="238"/>
      <c r="M284" s="243"/>
      <c r="N284" s="244"/>
      <c r="O284" s="244"/>
      <c r="P284" s="244"/>
      <c r="Q284" s="244"/>
      <c r="R284" s="244"/>
      <c r="S284" s="244"/>
      <c r="T284" s="245"/>
      <c r="AT284" s="242" t="s">
        <v>159</v>
      </c>
      <c r="AU284" s="242" t="s">
        <v>77</v>
      </c>
      <c r="AV284" s="12" t="s">
        <v>77</v>
      </c>
      <c r="AW284" s="12" t="s">
        <v>32</v>
      </c>
      <c r="AX284" s="12" t="s">
        <v>69</v>
      </c>
      <c r="AY284" s="242" t="s">
        <v>147</v>
      </c>
    </row>
    <row r="285" s="13" customFormat="1">
      <c r="B285" s="246"/>
      <c r="C285" s="247"/>
      <c r="D285" s="228" t="s">
        <v>159</v>
      </c>
      <c r="E285" s="248" t="s">
        <v>1</v>
      </c>
      <c r="F285" s="249" t="s">
        <v>373</v>
      </c>
      <c r="G285" s="247"/>
      <c r="H285" s="248" t="s">
        <v>1</v>
      </c>
      <c r="I285" s="250"/>
      <c r="J285" s="247"/>
      <c r="K285" s="247"/>
      <c r="L285" s="251"/>
      <c r="M285" s="252"/>
      <c r="N285" s="253"/>
      <c r="O285" s="253"/>
      <c r="P285" s="253"/>
      <c r="Q285" s="253"/>
      <c r="R285" s="253"/>
      <c r="S285" s="253"/>
      <c r="T285" s="254"/>
      <c r="AT285" s="255" t="s">
        <v>159</v>
      </c>
      <c r="AU285" s="255" t="s">
        <v>77</v>
      </c>
      <c r="AV285" s="13" t="s">
        <v>75</v>
      </c>
      <c r="AW285" s="13" t="s">
        <v>32</v>
      </c>
      <c r="AX285" s="13" t="s">
        <v>69</v>
      </c>
      <c r="AY285" s="255" t="s">
        <v>147</v>
      </c>
    </row>
    <row r="286" s="12" customFormat="1">
      <c r="B286" s="232"/>
      <c r="C286" s="233"/>
      <c r="D286" s="228" t="s">
        <v>159</v>
      </c>
      <c r="E286" s="234" t="s">
        <v>1</v>
      </c>
      <c r="F286" s="235" t="s">
        <v>423</v>
      </c>
      <c r="G286" s="233"/>
      <c r="H286" s="236">
        <v>11.342000000000001</v>
      </c>
      <c r="I286" s="237"/>
      <c r="J286" s="233"/>
      <c r="K286" s="233"/>
      <c r="L286" s="238"/>
      <c r="M286" s="243"/>
      <c r="N286" s="244"/>
      <c r="O286" s="244"/>
      <c r="P286" s="244"/>
      <c r="Q286" s="244"/>
      <c r="R286" s="244"/>
      <c r="S286" s="244"/>
      <c r="T286" s="245"/>
      <c r="AT286" s="242" t="s">
        <v>159</v>
      </c>
      <c r="AU286" s="242" t="s">
        <v>77</v>
      </c>
      <c r="AV286" s="12" t="s">
        <v>77</v>
      </c>
      <c r="AW286" s="12" t="s">
        <v>32</v>
      </c>
      <c r="AX286" s="12" t="s">
        <v>69</v>
      </c>
      <c r="AY286" s="242" t="s">
        <v>147</v>
      </c>
    </row>
    <row r="287" s="14" customFormat="1">
      <c r="B287" s="256"/>
      <c r="C287" s="257"/>
      <c r="D287" s="228" t="s">
        <v>159</v>
      </c>
      <c r="E287" s="258" t="s">
        <v>1</v>
      </c>
      <c r="F287" s="259" t="s">
        <v>266</v>
      </c>
      <c r="G287" s="257"/>
      <c r="H287" s="260">
        <v>27.137</v>
      </c>
      <c r="I287" s="261"/>
      <c r="J287" s="257"/>
      <c r="K287" s="257"/>
      <c r="L287" s="262"/>
      <c r="M287" s="263"/>
      <c r="N287" s="264"/>
      <c r="O287" s="264"/>
      <c r="P287" s="264"/>
      <c r="Q287" s="264"/>
      <c r="R287" s="264"/>
      <c r="S287" s="264"/>
      <c r="T287" s="265"/>
      <c r="AT287" s="266" t="s">
        <v>159</v>
      </c>
      <c r="AU287" s="266" t="s">
        <v>77</v>
      </c>
      <c r="AV287" s="14" t="s">
        <v>181</v>
      </c>
      <c r="AW287" s="14" t="s">
        <v>32</v>
      </c>
      <c r="AX287" s="14" t="s">
        <v>75</v>
      </c>
      <c r="AY287" s="266" t="s">
        <v>147</v>
      </c>
    </row>
    <row r="288" s="1" customFormat="1" ht="16.5" customHeight="1">
      <c r="B288" s="37"/>
      <c r="C288" s="267" t="s">
        <v>424</v>
      </c>
      <c r="D288" s="267" t="s">
        <v>267</v>
      </c>
      <c r="E288" s="268" t="s">
        <v>425</v>
      </c>
      <c r="F288" s="269" t="s">
        <v>426</v>
      </c>
      <c r="G288" s="270" t="s">
        <v>270</v>
      </c>
      <c r="H288" s="271">
        <v>0.94699999999999995</v>
      </c>
      <c r="I288" s="272"/>
      <c r="J288" s="273">
        <f>ROUND(I288*H288,2)</f>
        <v>0</v>
      </c>
      <c r="K288" s="269" t="s">
        <v>212</v>
      </c>
      <c r="L288" s="274"/>
      <c r="M288" s="275" t="s">
        <v>1</v>
      </c>
      <c r="N288" s="276" t="s">
        <v>40</v>
      </c>
      <c r="O288" s="78"/>
      <c r="P288" s="225">
        <f>O288*H288</f>
        <v>0</v>
      </c>
      <c r="Q288" s="225">
        <v>1</v>
      </c>
      <c r="R288" s="225">
        <f>Q288*H288</f>
        <v>0.94699999999999995</v>
      </c>
      <c r="S288" s="225">
        <v>0</v>
      </c>
      <c r="T288" s="226">
        <f>S288*H288</f>
        <v>0</v>
      </c>
      <c r="AR288" s="16" t="s">
        <v>216</v>
      </c>
      <c r="AT288" s="16" t="s">
        <v>267</v>
      </c>
      <c r="AU288" s="16" t="s">
        <v>77</v>
      </c>
      <c r="AY288" s="16" t="s">
        <v>147</v>
      </c>
      <c r="BE288" s="227">
        <f>IF(N288="základní",J288,0)</f>
        <v>0</v>
      </c>
      <c r="BF288" s="227">
        <f>IF(N288="snížená",J288,0)</f>
        <v>0</v>
      </c>
      <c r="BG288" s="227">
        <f>IF(N288="zákl. přenesená",J288,0)</f>
        <v>0</v>
      </c>
      <c r="BH288" s="227">
        <f>IF(N288="sníž. přenesená",J288,0)</f>
        <v>0</v>
      </c>
      <c r="BI288" s="227">
        <f>IF(N288="nulová",J288,0)</f>
        <v>0</v>
      </c>
      <c r="BJ288" s="16" t="s">
        <v>75</v>
      </c>
      <c r="BK288" s="227">
        <f>ROUND(I288*H288,2)</f>
        <v>0</v>
      </c>
      <c r="BL288" s="16" t="s">
        <v>181</v>
      </c>
      <c r="BM288" s="16" t="s">
        <v>427</v>
      </c>
    </row>
    <row r="289" s="1" customFormat="1">
      <c r="B289" s="37"/>
      <c r="C289" s="38"/>
      <c r="D289" s="228" t="s">
        <v>156</v>
      </c>
      <c r="E289" s="38"/>
      <c r="F289" s="229" t="s">
        <v>426</v>
      </c>
      <c r="G289" s="38"/>
      <c r="H289" s="38"/>
      <c r="I289" s="143"/>
      <c r="J289" s="38"/>
      <c r="K289" s="38"/>
      <c r="L289" s="42"/>
      <c r="M289" s="230"/>
      <c r="N289" s="78"/>
      <c r="O289" s="78"/>
      <c r="P289" s="78"/>
      <c r="Q289" s="78"/>
      <c r="R289" s="78"/>
      <c r="S289" s="78"/>
      <c r="T289" s="79"/>
      <c r="AT289" s="16" t="s">
        <v>156</v>
      </c>
      <c r="AU289" s="16" t="s">
        <v>77</v>
      </c>
    </row>
    <row r="290" s="1" customFormat="1">
      <c r="B290" s="37"/>
      <c r="C290" s="38"/>
      <c r="D290" s="228" t="s">
        <v>157</v>
      </c>
      <c r="E290" s="38"/>
      <c r="F290" s="231" t="s">
        <v>428</v>
      </c>
      <c r="G290" s="38"/>
      <c r="H290" s="38"/>
      <c r="I290" s="143"/>
      <c r="J290" s="38"/>
      <c r="K290" s="38"/>
      <c r="L290" s="42"/>
      <c r="M290" s="230"/>
      <c r="N290" s="78"/>
      <c r="O290" s="78"/>
      <c r="P290" s="78"/>
      <c r="Q290" s="78"/>
      <c r="R290" s="78"/>
      <c r="S290" s="78"/>
      <c r="T290" s="79"/>
      <c r="AT290" s="16" t="s">
        <v>157</v>
      </c>
      <c r="AU290" s="16" t="s">
        <v>77</v>
      </c>
    </row>
    <row r="291" s="12" customFormat="1">
      <c r="B291" s="232"/>
      <c r="C291" s="233"/>
      <c r="D291" s="228" t="s">
        <v>159</v>
      </c>
      <c r="E291" s="234" t="s">
        <v>1</v>
      </c>
      <c r="F291" s="235" t="s">
        <v>429</v>
      </c>
      <c r="G291" s="233"/>
      <c r="H291" s="236">
        <v>0.90200000000000002</v>
      </c>
      <c r="I291" s="237"/>
      <c r="J291" s="233"/>
      <c r="K291" s="233"/>
      <c r="L291" s="238"/>
      <c r="M291" s="243"/>
      <c r="N291" s="244"/>
      <c r="O291" s="244"/>
      <c r="P291" s="244"/>
      <c r="Q291" s="244"/>
      <c r="R291" s="244"/>
      <c r="S291" s="244"/>
      <c r="T291" s="245"/>
      <c r="AT291" s="242" t="s">
        <v>159</v>
      </c>
      <c r="AU291" s="242" t="s">
        <v>77</v>
      </c>
      <c r="AV291" s="12" t="s">
        <v>77</v>
      </c>
      <c r="AW291" s="12" t="s">
        <v>32</v>
      </c>
      <c r="AX291" s="12" t="s">
        <v>75</v>
      </c>
      <c r="AY291" s="242" t="s">
        <v>147</v>
      </c>
    </row>
    <row r="292" s="12" customFormat="1">
      <c r="B292" s="232"/>
      <c r="C292" s="233"/>
      <c r="D292" s="228" t="s">
        <v>159</v>
      </c>
      <c r="E292" s="233"/>
      <c r="F292" s="235" t="s">
        <v>430</v>
      </c>
      <c r="G292" s="233"/>
      <c r="H292" s="236">
        <v>0.94699999999999995</v>
      </c>
      <c r="I292" s="237"/>
      <c r="J292" s="233"/>
      <c r="K292" s="233"/>
      <c r="L292" s="238"/>
      <c r="M292" s="243"/>
      <c r="N292" s="244"/>
      <c r="O292" s="244"/>
      <c r="P292" s="244"/>
      <c r="Q292" s="244"/>
      <c r="R292" s="244"/>
      <c r="S292" s="244"/>
      <c r="T292" s="245"/>
      <c r="AT292" s="242" t="s">
        <v>159</v>
      </c>
      <c r="AU292" s="242" t="s">
        <v>77</v>
      </c>
      <c r="AV292" s="12" t="s">
        <v>77</v>
      </c>
      <c r="AW292" s="12" t="s">
        <v>4</v>
      </c>
      <c r="AX292" s="12" t="s">
        <v>75</v>
      </c>
      <c r="AY292" s="242" t="s">
        <v>147</v>
      </c>
    </row>
    <row r="293" s="1" customFormat="1" ht="16.5" customHeight="1">
      <c r="B293" s="37"/>
      <c r="C293" s="267" t="s">
        <v>431</v>
      </c>
      <c r="D293" s="267" t="s">
        <v>267</v>
      </c>
      <c r="E293" s="268" t="s">
        <v>432</v>
      </c>
      <c r="F293" s="269" t="s">
        <v>433</v>
      </c>
      <c r="G293" s="270" t="s">
        <v>270</v>
      </c>
      <c r="H293" s="271">
        <v>19.510000000000002</v>
      </c>
      <c r="I293" s="272"/>
      <c r="J293" s="273">
        <f>ROUND(I293*H293,2)</f>
        <v>0</v>
      </c>
      <c r="K293" s="269" t="s">
        <v>212</v>
      </c>
      <c r="L293" s="274"/>
      <c r="M293" s="275" t="s">
        <v>1</v>
      </c>
      <c r="N293" s="276" t="s">
        <v>40</v>
      </c>
      <c r="O293" s="78"/>
      <c r="P293" s="225">
        <f>O293*H293</f>
        <v>0</v>
      </c>
      <c r="Q293" s="225">
        <v>1</v>
      </c>
      <c r="R293" s="225">
        <f>Q293*H293</f>
        <v>19.510000000000002</v>
      </c>
      <c r="S293" s="225">
        <v>0</v>
      </c>
      <c r="T293" s="226">
        <f>S293*H293</f>
        <v>0</v>
      </c>
      <c r="AR293" s="16" t="s">
        <v>216</v>
      </c>
      <c r="AT293" s="16" t="s">
        <v>267</v>
      </c>
      <c r="AU293" s="16" t="s">
        <v>77</v>
      </c>
      <c r="AY293" s="16" t="s">
        <v>147</v>
      </c>
      <c r="BE293" s="227">
        <f>IF(N293="základní",J293,0)</f>
        <v>0</v>
      </c>
      <c r="BF293" s="227">
        <f>IF(N293="snížená",J293,0)</f>
        <v>0</v>
      </c>
      <c r="BG293" s="227">
        <f>IF(N293="zákl. přenesená",J293,0)</f>
        <v>0</v>
      </c>
      <c r="BH293" s="227">
        <f>IF(N293="sníž. přenesená",J293,0)</f>
        <v>0</v>
      </c>
      <c r="BI293" s="227">
        <f>IF(N293="nulová",J293,0)</f>
        <v>0</v>
      </c>
      <c r="BJ293" s="16" t="s">
        <v>75</v>
      </c>
      <c r="BK293" s="227">
        <f>ROUND(I293*H293,2)</f>
        <v>0</v>
      </c>
      <c r="BL293" s="16" t="s">
        <v>181</v>
      </c>
      <c r="BM293" s="16" t="s">
        <v>434</v>
      </c>
    </row>
    <row r="294" s="1" customFormat="1">
      <c r="B294" s="37"/>
      <c r="C294" s="38"/>
      <c r="D294" s="228" t="s">
        <v>156</v>
      </c>
      <c r="E294" s="38"/>
      <c r="F294" s="229" t="s">
        <v>433</v>
      </c>
      <c r="G294" s="38"/>
      <c r="H294" s="38"/>
      <c r="I294" s="143"/>
      <c r="J294" s="38"/>
      <c r="K294" s="38"/>
      <c r="L294" s="42"/>
      <c r="M294" s="230"/>
      <c r="N294" s="78"/>
      <c r="O294" s="78"/>
      <c r="P294" s="78"/>
      <c r="Q294" s="78"/>
      <c r="R294" s="78"/>
      <c r="S294" s="78"/>
      <c r="T294" s="79"/>
      <c r="AT294" s="16" t="s">
        <v>156</v>
      </c>
      <c r="AU294" s="16" t="s">
        <v>77</v>
      </c>
    </row>
    <row r="295" s="12" customFormat="1">
      <c r="B295" s="232"/>
      <c r="C295" s="233"/>
      <c r="D295" s="228" t="s">
        <v>159</v>
      </c>
      <c r="E295" s="234" t="s">
        <v>1</v>
      </c>
      <c r="F295" s="235" t="s">
        <v>435</v>
      </c>
      <c r="G295" s="233"/>
      <c r="H295" s="236">
        <v>10.333</v>
      </c>
      <c r="I295" s="237"/>
      <c r="J295" s="233"/>
      <c r="K295" s="233"/>
      <c r="L295" s="238"/>
      <c r="M295" s="243"/>
      <c r="N295" s="244"/>
      <c r="O295" s="244"/>
      <c r="P295" s="244"/>
      <c r="Q295" s="244"/>
      <c r="R295" s="244"/>
      <c r="S295" s="244"/>
      <c r="T295" s="245"/>
      <c r="AT295" s="242" t="s">
        <v>159</v>
      </c>
      <c r="AU295" s="242" t="s">
        <v>77</v>
      </c>
      <c r="AV295" s="12" t="s">
        <v>77</v>
      </c>
      <c r="AW295" s="12" t="s">
        <v>32</v>
      </c>
      <c r="AX295" s="12" t="s">
        <v>69</v>
      </c>
      <c r="AY295" s="242" t="s">
        <v>147</v>
      </c>
    </row>
    <row r="296" s="12" customFormat="1">
      <c r="B296" s="232"/>
      <c r="C296" s="233"/>
      <c r="D296" s="228" t="s">
        <v>159</v>
      </c>
      <c r="E296" s="234" t="s">
        <v>1</v>
      </c>
      <c r="F296" s="235" t="s">
        <v>436</v>
      </c>
      <c r="G296" s="233"/>
      <c r="H296" s="236">
        <v>8.2479999999999993</v>
      </c>
      <c r="I296" s="237"/>
      <c r="J296" s="233"/>
      <c r="K296" s="233"/>
      <c r="L296" s="238"/>
      <c r="M296" s="243"/>
      <c r="N296" s="244"/>
      <c r="O296" s="244"/>
      <c r="P296" s="244"/>
      <c r="Q296" s="244"/>
      <c r="R296" s="244"/>
      <c r="S296" s="244"/>
      <c r="T296" s="245"/>
      <c r="AT296" s="242" t="s">
        <v>159</v>
      </c>
      <c r="AU296" s="242" t="s">
        <v>77</v>
      </c>
      <c r="AV296" s="12" t="s">
        <v>77</v>
      </c>
      <c r="AW296" s="12" t="s">
        <v>32</v>
      </c>
      <c r="AX296" s="12" t="s">
        <v>69</v>
      </c>
      <c r="AY296" s="242" t="s">
        <v>147</v>
      </c>
    </row>
    <row r="297" s="14" customFormat="1">
      <c r="B297" s="256"/>
      <c r="C297" s="257"/>
      <c r="D297" s="228" t="s">
        <v>159</v>
      </c>
      <c r="E297" s="258" t="s">
        <v>1</v>
      </c>
      <c r="F297" s="259" t="s">
        <v>266</v>
      </c>
      <c r="G297" s="257"/>
      <c r="H297" s="260">
        <v>18.581</v>
      </c>
      <c r="I297" s="261"/>
      <c r="J297" s="257"/>
      <c r="K297" s="257"/>
      <c r="L297" s="262"/>
      <c r="M297" s="263"/>
      <c r="N297" s="264"/>
      <c r="O297" s="264"/>
      <c r="P297" s="264"/>
      <c r="Q297" s="264"/>
      <c r="R297" s="264"/>
      <c r="S297" s="264"/>
      <c r="T297" s="265"/>
      <c r="AT297" s="266" t="s">
        <v>159</v>
      </c>
      <c r="AU297" s="266" t="s">
        <v>77</v>
      </c>
      <c r="AV297" s="14" t="s">
        <v>181</v>
      </c>
      <c r="AW297" s="14" t="s">
        <v>32</v>
      </c>
      <c r="AX297" s="14" t="s">
        <v>75</v>
      </c>
      <c r="AY297" s="266" t="s">
        <v>147</v>
      </c>
    </row>
    <row r="298" s="12" customFormat="1">
      <c r="B298" s="232"/>
      <c r="C298" s="233"/>
      <c r="D298" s="228" t="s">
        <v>159</v>
      </c>
      <c r="E298" s="233"/>
      <c r="F298" s="235" t="s">
        <v>437</v>
      </c>
      <c r="G298" s="233"/>
      <c r="H298" s="236">
        <v>19.510000000000002</v>
      </c>
      <c r="I298" s="237"/>
      <c r="J298" s="233"/>
      <c r="K298" s="233"/>
      <c r="L298" s="238"/>
      <c r="M298" s="243"/>
      <c r="N298" s="244"/>
      <c r="O298" s="244"/>
      <c r="P298" s="244"/>
      <c r="Q298" s="244"/>
      <c r="R298" s="244"/>
      <c r="S298" s="244"/>
      <c r="T298" s="245"/>
      <c r="AT298" s="242" t="s">
        <v>159</v>
      </c>
      <c r="AU298" s="242" t="s">
        <v>77</v>
      </c>
      <c r="AV298" s="12" t="s">
        <v>77</v>
      </c>
      <c r="AW298" s="12" t="s">
        <v>4</v>
      </c>
      <c r="AX298" s="12" t="s">
        <v>75</v>
      </c>
      <c r="AY298" s="242" t="s">
        <v>147</v>
      </c>
    </row>
    <row r="299" s="1" customFormat="1" ht="16.5" customHeight="1">
      <c r="B299" s="37"/>
      <c r="C299" s="267" t="s">
        <v>438</v>
      </c>
      <c r="D299" s="267" t="s">
        <v>267</v>
      </c>
      <c r="E299" s="268" t="s">
        <v>439</v>
      </c>
      <c r="F299" s="269" t="s">
        <v>440</v>
      </c>
      <c r="G299" s="270" t="s">
        <v>270</v>
      </c>
      <c r="H299" s="271">
        <v>8.0370000000000008</v>
      </c>
      <c r="I299" s="272"/>
      <c r="J299" s="273">
        <f>ROUND(I299*H299,2)</f>
        <v>0</v>
      </c>
      <c r="K299" s="269" t="s">
        <v>212</v>
      </c>
      <c r="L299" s="274"/>
      <c r="M299" s="275" t="s">
        <v>1</v>
      </c>
      <c r="N299" s="276" t="s">
        <v>40</v>
      </c>
      <c r="O299" s="78"/>
      <c r="P299" s="225">
        <f>O299*H299</f>
        <v>0</v>
      </c>
      <c r="Q299" s="225">
        <v>1</v>
      </c>
      <c r="R299" s="225">
        <f>Q299*H299</f>
        <v>8.0370000000000008</v>
      </c>
      <c r="S299" s="225">
        <v>0</v>
      </c>
      <c r="T299" s="226">
        <f>S299*H299</f>
        <v>0</v>
      </c>
      <c r="AR299" s="16" t="s">
        <v>216</v>
      </c>
      <c r="AT299" s="16" t="s">
        <v>267</v>
      </c>
      <c r="AU299" s="16" t="s">
        <v>77</v>
      </c>
      <c r="AY299" s="16" t="s">
        <v>147</v>
      </c>
      <c r="BE299" s="227">
        <f>IF(N299="základní",J299,0)</f>
        <v>0</v>
      </c>
      <c r="BF299" s="227">
        <f>IF(N299="snížená",J299,0)</f>
        <v>0</v>
      </c>
      <c r="BG299" s="227">
        <f>IF(N299="zákl. přenesená",J299,0)</f>
        <v>0</v>
      </c>
      <c r="BH299" s="227">
        <f>IF(N299="sníž. přenesená",J299,0)</f>
        <v>0</v>
      </c>
      <c r="BI299" s="227">
        <f>IF(N299="nulová",J299,0)</f>
        <v>0</v>
      </c>
      <c r="BJ299" s="16" t="s">
        <v>75</v>
      </c>
      <c r="BK299" s="227">
        <f>ROUND(I299*H299,2)</f>
        <v>0</v>
      </c>
      <c r="BL299" s="16" t="s">
        <v>181</v>
      </c>
      <c r="BM299" s="16" t="s">
        <v>441</v>
      </c>
    </row>
    <row r="300" s="1" customFormat="1">
      <c r="B300" s="37"/>
      <c r="C300" s="38"/>
      <c r="D300" s="228" t="s">
        <v>156</v>
      </c>
      <c r="E300" s="38"/>
      <c r="F300" s="229" t="s">
        <v>440</v>
      </c>
      <c r="G300" s="38"/>
      <c r="H300" s="38"/>
      <c r="I300" s="143"/>
      <c r="J300" s="38"/>
      <c r="K300" s="38"/>
      <c r="L300" s="42"/>
      <c r="M300" s="230"/>
      <c r="N300" s="78"/>
      <c r="O300" s="78"/>
      <c r="P300" s="78"/>
      <c r="Q300" s="78"/>
      <c r="R300" s="78"/>
      <c r="S300" s="78"/>
      <c r="T300" s="79"/>
      <c r="AT300" s="16" t="s">
        <v>156</v>
      </c>
      <c r="AU300" s="16" t="s">
        <v>77</v>
      </c>
    </row>
    <row r="301" s="12" customFormat="1">
      <c r="B301" s="232"/>
      <c r="C301" s="233"/>
      <c r="D301" s="228" t="s">
        <v>159</v>
      </c>
      <c r="E301" s="234" t="s">
        <v>1</v>
      </c>
      <c r="F301" s="235" t="s">
        <v>442</v>
      </c>
      <c r="G301" s="233"/>
      <c r="H301" s="236">
        <v>5.0110000000000001</v>
      </c>
      <c r="I301" s="237"/>
      <c r="J301" s="233"/>
      <c r="K301" s="233"/>
      <c r="L301" s="238"/>
      <c r="M301" s="243"/>
      <c r="N301" s="244"/>
      <c r="O301" s="244"/>
      <c r="P301" s="244"/>
      <c r="Q301" s="244"/>
      <c r="R301" s="244"/>
      <c r="S301" s="244"/>
      <c r="T301" s="245"/>
      <c r="AT301" s="242" t="s">
        <v>159</v>
      </c>
      <c r="AU301" s="242" t="s">
        <v>77</v>
      </c>
      <c r="AV301" s="12" t="s">
        <v>77</v>
      </c>
      <c r="AW301" s="12" t="s">
        <v>32</v>
      </c>
      <c r="AX301" s="12" t="s">
        <v>69</v>
      </c>
      <c r="AY301" s="242" t="s">
        <v>147</v>
      </c>
    </row>
    <row r="302" s="12" customFormat="1">
      <c r="B302" s="232"/>
      <c r="C302" s="233"/>
      <c r="D302" s="228" t="s">
        <v>159</v>
      </c>
      <c r="E302" s="234" t="s">
        <v>1</v>
      </c>
      <c r="F302" s="235" t="s">
        <v>443</v>
      </c>
      <c r="G302" s="233"/>
      <c r="H302" s="236">
        <v>2.6429999999999998</v>
      </c>
      <c r="I302" s="237"/>
      <c r="J302" s="233"/>
      <c r="K302" s="233"/>
      <c r="L302" s="238"/>
      <c r="M302" s="243"/>
      <c r="N302" s="244"/>
      <c r="O302" s="244"/>
      <c r="P302" s="244"/>
      <c r="Q302" s="244"/>
      <c r="R302" s="244"/>
      <c r="S302" s="244"/>
      <c r="T302" s="245"/>
      <c r="AT302" s="242" t="s">
        <v>159</v>
      </c>
      <c r="AU302" s="242" t="s">
        <v>77</v>
      </c>
      <c r="AV302" s="12" t="s">
        <v>77</v>
      </c>
      <c r="AW302" s="12" t="s">
        <v>32</v>
      </c>
      <c r="AX302" s="12" t="s">
        <v>69</v>
      </c>
      <c r="AY302" s="242" t="s">
        <v>147</v>
      </c>
    </row>
    <row r="303" s="14" customFormat="1">
      <c r="B303" s="256"/>
      <c r="C303" s="257"/>
      <c r="D303" s="228" t="s">
        <v>159</v>
      </c>
      <c r="E303" s="258" t="s">
        <v>1</v>
      </c>
      <c r="F303" s="259" t="s">
        <v>266</v>
      </c>
      <c r="G303" s="257"/>
      <c r="H303" s="260">
        <v>7.6539999999999999</v>
      </c>
      <c r="I303" s="261"/>
      <c r="J303" s="257"/>
      <c r="K303" s="257"/>
      <c r="L303" s="262"/>
      <c r="M303" s="263"/>
      <c r="N303" s="264"/>
      <c r="O303" s="264"/>
      <c r="P303" s="264"/>
      <c r="Q303" s="264"/>
      <c r="R303" s="264"/>
      <c r="S303" s="264"/>
      <c r="T303" s="265"/>
      <c r="AT303" s="266" t="s">
        <v>159</v>
      </c>
      <c r="AU303" s="266" t="s">
        <v>77</v>
      </c>
      <c r="AV303" s="14" t="s">
        <v>181</v>
      </c>
      <c r="AW303" s="14" t="s">
        <v>32</v>
      </c>
      <c r="AX303" s="14" t="s">
        <v>75</v>
      </c>
      <c r="AY303" s="266" t="s">
        <v>147</v>
      </c>
    </row>
    <row r="304" s="12" customFormat="1">
      <c r="B304" s="232"/>
      <c r="C304" s="233"/>
      <c r="D304" s="228" t="s">
        <v>159</v>
      </c>
      <c r="E304" s="233"/>
      <c r="F304" s="235" t="s">
        <v>444</v>
      </c>
      <c r="G304" s="233"/>
      <c r="H304" s="236">
        <v>8.0370000000000008</v>
      </c>
      <c r="I304" s="237"/>
      <c r="J304" s="233"/>
      <c r="K304" s="233"/>
      <c r="L304" s="238"/>
      <c r="M304" s="243"/>
      <c r="N304" s="244"/>
      <c r="O304" s="244"/>
      <c r="P304" s="244"/>
      <c r="Q304" s="244"/>
      <c r="R304" s="244"/>
      <c r="S304" s="244"/>
      <c r="T304" s="245"/>
      <c r="AT304" s="242" t="s">
        <v>159</v>
      </c>
      <c r="AU304" s="242" t="s">
        <v>77</v>
      </c>
      <c r="AV304" s="12" t="s">
        <v>77</v>
      </c>
      <c r="AW304" s="12" t="s">
        <v>4</v>
      </c>
      <c r="AX304" s="12" t="s">
        <v>75</v>
      </c>
      <c r="AY304" s="242" t="s">
        <v>147</v>
      </c>
    </row>
    <row r="305" s="1" customFormat="1" ht="16.5" customHeight="1">
      <c r="B305" s="37"/>
      <c r="C305" s="216" t="s">
        <v>445</v>
      </c>
      <c r="D305" s="216" t="s">
        <v>150</v>
      </c>
      <c r="E305" s="217" t="s">
        <v>446</v>
      </c>
      <c r="F305" s="218" t="s">
        <v>447</v>
      </c>
      <c r="G305" s="219" t="s">
        <v>270</v>
      </c>
      <c r="H305" s="220">
        <v>27.137</v>
      </c>
      <c r="I305" s="221"/>
      <c r="J305" s="222">
        <f>ROUND(I305*H305,2)</f>
        <v>0</v>
      </c>
      <c r="K305" s="218" t="s">
        <v>212</v>
      </c>
      <c r="L305" s="42"/>
      <c r="M305" s="223" t="s">
        <v>1</v>
      </c>
      <c r="N305" s="224" t="s">
        <v>40</v>
      </c>
      <c r="O305" s="78"/>
      <c r="P305" s="225">
        <f>O305*H305</f>
        <v>0</v>
      </c>
      <c r="Q305" s="225">
        <v>0</v>
      </c>
      <c r="R305" s="225">
        <f>Q305*H305</f>
        <v>0</v>
      </c>
      <c r="S305" s="225">
        <v>0</v>
      </c>
      <c r="T305" s="226">
        <f>S305*H305</f>
        <v>0</v>
      </c>
      <c r="AR305" s="16" t="s">
        <v>181</v>
      </c>
      <c r="AT305" s="16" t="s">
        <v>150</v>
      </c>
      <c r="AU305" s="16" t="s">
        <v>77</v>
      </c>
      <c r="AY305" s="16" t="s">
        <v>147</v>
      </c>
      <c r="BE305" s="227">
        <f>IF(N305="základní",J305,0)</f>
        <v>0</v>
      </c>
      <c r="BF305" s="227">
        <f>IF(N305="snížená",J305,0)</f>
        <v>0</v>
      </c>
      <c r="BG305" s="227">
        <f>IF(N305="zákl. přenesená",J305,0)</f>
        <v>0</v>
      </c>
      <c r="BH305" s="227">
        <f>IF(N305="sníž. přenesená",J305,0)</f>
        <v>0</v>
      </c>
      <c r="BI305" s="227">
        <f>IF(N305="nulová",J305,0)</f>
        <v>0</v>
      </c>
      <c r="BJ305" s="16" t="s">
        <v>75</v>
      </c>
      <c r="BK305" s="227">
        <f>ROUND(I305*H305,2)</f>
        <v>0</v>
      </c>
      <c r="BL305" s="16" t="s">
        <v>181</v>
      </c>
      <c r="BM305" s="16" t="s">
        <v>448</v>
      </c>
    </row>
    <row r="306" s="1" customFormat="1">
      <c r="B306" s="37"/>
      <c r="C306" s="38"/>
      <c r="D306" s="228" t="s">
        <v>156</v>
      </c>
      <c r="E306" s="38"/>
      <c r="F306" s="229" t="s">
        <v>449</v>
      </c>
      <c r="G306" s="38"/>
      <c r="H306" s="38"/>
      <c r="I306" s="143"/>
      <c r="J306" s="38"/>
      <c r="K306" s="38"/>
      <c r="L306" s="42"/>
      <c r="M306" s="230"/>
      <c r="N306" s="78"/>
      <c r="O306" s="78"/>
      <c r="P306" s="78"/>
      <c r="Q306" s="78"/>
      <c r="R306" s="78"/>
      <c r="S306" s="78"/>
      <c r="T306" s="79"/>
      <c r="AT306" s="16" t="s">
        <v>156</v>
      </c>
      <c r="AU306" s="16" t="s">
        <v>77</v>
      </c>
    </row>
    <row r="307" s="1" customFormat="1">
      <c r="B307" s="37"/>
      <c r="C307" s="38"/>
      <c r="D307" s="228" t="s">
        <v>157</v>
      </c>
      <c r="E307" s="38"/>
      <c r="F307" s="231" t="s">
        <v>450</v>
      </c>
      <c r="G307" s="38"/>
      <c r="H307" s="38"/>
      <c r="I307" s="143"/>
      <c r="J307" s="38"/>
      <c r="K307" s="38"/>
      <c r="L307" s="42"/>
      <c r="M307" s="230"/>
      <c r="N307" s="78"/>
      <c r="O307" s="78"/>
      <c r="P307" s="78"/>
      <c r="Q307" s="78"/>
      <c r="R307" s="78"/>
      <c r="S307" s="78"/>
      <c r="T307" s="79"/>
      <c r="AT307" s="16" t="s">
        <v>157</v>
      </c>
      <c r="AU307" s="16" t="s">
        <v>77</v>
      </c>
    </row>
    <row r="308" s="11" customFormat="1" ht="22.8" customHeight="1">
      <c r="B308" s="200"/>
      <c r="C308" s="201"/>
      <c r="D308" s="202" t="s">
        <v>68</v>
      </c>
      <c r="E308" s="214" t="s">
        <v>97</v>
      </c>
      <c r="F308" s="214" t="s">
        <v>451</v>
      </c>
      <c r="G308" s="201"/>
      <c r="H308" s="201"/>
      <c r="I308" s="204"/>
      <c r="J308" s="215">
        <f>BK308</f>
        <v>0</v>
      </c>
      <c r="K308" s="201"/>
      <c r="L308" s="206"/>
      <c r="M308" s="207"/>
      <c r="N308" s="208"/>
      <c r="O308" s="208"/>
      <c r="P308" s="209">
        <f>SUM(P309:P369)</f>
        <v>0</v>
      </c>
      <c r="Q308" s="208"/>
      <c r="R308" s="209">
        <f>SUM(R309:R369)</f>
        <v>587.88799991000008</v>
      </c>
      <c r="S308" s="208"/>
      <c r="T308" s="210">
        <f>SUM(T309:T369)</f>
        <v>48.708000000000006</v>
      </c>
      <c r="AR308" s="211" t="s">
        <v>75</v>
      </c>
      <c r="AT308" s="212" t="s">
        <v>68</v>
      </c>
      <c r="AU308" s="212" t="s">
        <v>75</v>
      </c>
      <c r="AY308" s="211" t="s">
        <v>147</v>
      </c>
      <c r="BK308" s="213">
        <f>SUM(BK309:BK369)</f>
        <v>0</v>
      </c>
    </row>
    <row r="309" s="1" customFormat="1" ht="16.5" customHeight="1">
      <c r="B309" s="37"/>
      <c r="C309" s="216" t="s">
        <v>452</v>
      </c>
      <c r="D309" s="216" t="s">
        <v>150</v>
      </c>
      <c r="E309" s="217" t="s">
        <v>453</v>
      </c>
      <c r="F309" s="218" t="s">
        <v>454</v>
      </c>
      <c r="G309" s="219" t="s">
        <v>225</v>
      </c>
      <c r="H309" s="220">
        <v>22.140000000000001</v>
      </c>
      <c r="I309" s="221"/>
      <c r="J309" s="222">
        <f>ROUND(I309*H309,2)</f>
        <v>0</v>
      </c>
      <c r="K309" s="218" t="s">
        <v>212</v>
      </c>
      <c r="L309" s="42"/>
      <c r="M309" s="223" t="s">
        <v>1</v>
      </c>
      <c r="N309" s="224" t="s">
        <v>40</v>
      </c>
      <c r="O309" s="78"/>
      <c r="P309" s="225">
        <f>O309*H309</f>
        <v>0</v>
      </c>
      <c r="Q309" s="225">
        <v>0</v>
      </c>
      <c r="R309" s="225">
        <f>Q309*H309</f>
        <v>0</v>
      </c>
      <c r="S309" s="225">
        <v>2.2000000000000002</v>
      </c>
      <c r="T309" s="226">
        <f>S309*H309</f>
        <v>48.708000000000006</v>
      </c>
      <c r="AR309" s="16" t="s">
        <v>181</v>
      </c>
      <c r="AT309" s="16" t="s">
        <v>150</v>
      </c>
      <c r="AU309" s="16" t="s">
        <v>77</v>
      </c>
      <c r="AY309" s="16" t="s">
        <v>147</v>
      </c>
      <c r="BE309" s="227">
        <f>IF(N309="základní",J309,0)</f>
        <v>0</v>
      </c>
      <c r="BF309" s="227">
        <f>IF(N309="snížená",J309,0)</f>
        <v>0</v>
      </c>
      <c r="BG309" s="227">
        <f>IF(N309="zákl. přenesená",J309,0)</f>
        <v>0</v>
      </c>
      <c r="BH309" s="227">
        <f>IF(N309="sníž. přenesená",J309,0)</f>
        <v>0</v>
      </c>
      <c r="BI309" s="227">
        <f>IF(N309="nulová",J309,0)</f>
        <v>0</v>
      </c>
      <c r="BJ309" s="16" t="s">
        <v>75</v>
      </c>
      <c r="BK309" s="227">
        <f>ROUND(I309*H309,2)</f>
        <v>0</v>
      </c>
      <c r="BL309" s="16" t="s">
        <v>181</v>
      </c>
      <c r="BM309" s="16" t="s">
        <v>455</v>
      </c>
    </row>
    <row r="310" s="1" customFormat="1">
      <c r="B310" s="37"/>
      <c r="C310" s="38"/>
      <c r="D310" s="228" t="s">
        <v>156</v>
      </c>
      <c r="E310" s="38"/>
      <c r="F310" s="229" t="s">
        <v>456</v>
      </c>
      <c r="G310" s="38"/>
      <c r="H310" s="38"/>
      <c r="I310" s="143"/>
      <c r="J310" s="38"/>
      <c r="K310" s="38"/>
      <c r="L310" s="42"/>
      <c r="M310" s="230"/>
      <c r="N310" s="78"/>
      <c r="O310" s="78"/>
      <c r="P310" s="78"/>
      <c r="Q310" s="78"/>
      <c r="R310" s="78"/>
      <c r="S310" s="78"/>
      <c r="T310" s="79"/>
      <c r="AT310" s="16" t="s">
        <v>156</v>
      </c>
      <c r="AU310" s="16" t="s">
        <v>77</v>
      </c>
    </row>
    <row r="311" s="1" customFormat="1">
      <c r="B311" s="37"/>
      <c r="C311" s="38"/>
      <c r="D311" s="228" t="s">
        <v>157</v>
      </c>
      <c r="E311" s="38"/>
      <c r="F311" s="231" t="s">
        <v>183</v>
      </c>
      <c r="G311" s="38"/>
      <c r="H311" s="38"/>
      <c r="I311" s="143"/>
      <c r="J311" s="38"/>
      <c r="K311" s="38"/>
      <c r="L311" s="42"/>
      <c r="M311" s="230"/>
      <c r="N311" s="78"/>
      <c r="O311" s="78"/>
      <c r="P311" s="78"/>
      <c r="Q311" s="78"/>
      <c r="R311" s="78"/>
      <c r="S311" s="78"/>
      <c r="T311" s="79"/>
      <c r="AT311" s="16" t="s">
        <v>157</v>
      </c>
      <c r="AU311" s="16" t="s">
        <v>77</v>
      </c>
    </row>
    <row r="312" s="13" customFormat="1">
      <c r="B312" s="246"/>
      <c r="C312" s="247"/>
      <c r="D312" s="228" t="s">
        <v>159</v>
      </c>
      <c r="E312" s="248" t="s">
        <v>1</v>
      </c>
      <c r="F312" s="249" t="s">
        <v>457</v>
      </c>
      <c r="G312" s="247"/>
      <c r="H312" s="248" t="s">
        <v>1</v>
      </c>
      <c r="I312" s="250"/>
      <c r="J312" s="247"/>
      <c r="K312" s="247"/>
      <c r="L312" s="251"/>
      <c r="M312" s="252"/>
      <c r="N312" s="253"/>
      <c r="O312" s="253"/>
      <c r="P312" s="253"/>
      <c r="Q312" s="253"/>
      <c r="R312" s="253"/>
      <c r="S312" s="253"/>
      <c r="T312" s="254"/>
      <c r="AT312" s="255" t="s">
        <v>159</v>
      </c>
      <c r="AU312" s="255" t="s">
        <v>77</v>
      </c>
      <c r="AV312" s="13" t="s">
        <v>75</v>
      </c>
      <c r="AW312" s="13" t="s">
        <v>32</v>
      </c>
      <c r="AX312" s="13" t="s">
        <v>69</v>
      </c>
      <c r="AY312" s="255" t="s">
        <v>147</v>
      </c>
    </row>
    <row r="313" s="12" customFormat="1">
      <c r="B313" s="232"/>
      <c r="C313" s="233"/>
      <c r="D313" s="228" t="s">
        <v>159</v>
      </c>
      <c r="E313" s="234" t="s">
        <v>1</v>
      </c>
      <c r="F313" s="235" t="s">
        <v>458</v>
      </c>
      <c r="G313" s="233"/>
      <c r="H313" s="236">
        <v>22.140000000000001</v>
      </c>
      <c r="I313" s="237"/>
      <c r="J313" s="233"/>
      <c r="K313" s="233"/>
      <c r="L313" s="238"/>
      <c r="M313" s="243"/>
      <c r="N313" s="244"/>
      <c r="O313" s="244"/>
      <c r="P313" s="244"/>
      <c r="Q313" s="244"/>
      <c r="R313" s="244"/>
      <c r="S313" s="244"/>
      <c r="T313" s="245"/>
      <c r="AT313" s="242" t="s">
        <v>159</v>
      </c>
      <c r="AU313" s="242" t="s">
        <v>77</v>
      </c>
      <c r="AV313" s="12" t="s">
        <v>77</v>
      </c>
      <c r="AW313" s="12" t="s">
        <v>32</v>
      </c>
      <c r="AX313" s="12" t="s">
        <v>75</v>
      </c>
      <c r="AY313" s="242" t="s">
        <v>147</v>
      </c>
    </row>
    <row r="314" s="1" customFormat="1" ht="22.5" customHeight="1">
      <c r="B314" s="37"/>
      <c r="C314" s="216" t="s">
        <v>189</v>
      </c>
      <c r="D314" s="216" t="s">
        <v>150</v>
      </c>
      <c r="E314" s="217" t="s">
        <v>459</v>
      </c>
      <c r="F314" s="218" t="s">
        <v>460</v>
      </c>
      <c r="G314" s="219" t="s">
        <v>225</v>
      </c>
      <c r="H314" s="220">
        <v>56.158000000000001</v>
      </c>
      <c r="I314" s="221"/>
      <c r="J314" s="222">
        <f>ROUND(I314*H314,2)</f>
        <v>0</v>
      </c>
      <c r="K314" s="218" t="s">
        <v>1</v>
      </c>
      <c r="L314" s="42"/>
      <c r="M314" s="223" t="s">
        <v>1</v>
      </c>
      <c r="N314" s="224" t="s">
        <v>40</v>
      </c>
      <c r="O314" s="78"/>
      <c r="P314" s="225">
        <f>O314*H314</f>
        <v>0</v>
      </c>
      <c r="Q314" s="225">
        <v>2.5125799999999998</v>
      </c>
      <c r="R314" s="225">
        <f>Q314*H314</f>
        <v>141.10146763999998</v>
      </c>
      <c r="S314" s="225">
        <v>0</v>
      </c>
      <c r="T314" s="226">
        <f>S314*H314</f>
        <v>0</v>
      </c>
      <c r="AR314" s="16" t="s">
        <v>181</v>
      </c>
      <c r="AT314" s="16" t="s">
        <v>150</v>
      </c>
      <c r="AU314" s="16" t="s">
        <v>77</v>
      </c>
      <c r="AY314" s="16" t="s">
        <v>147</v>
      </c>
      <c r="BE314" s="227">
        <f>IF(N314="základní",J314,0)</f>
        <v>0</v>
      </c>
      <c r="BF314" s="227">
        <f>IF(N314="snížená",J314,0)</f>
        <v>0</v>
      </c>
      <c r="BG314" s="227">
        <f>IF(N314="zákl. přenesená",J314,0)</f>
        <v>0</v>
      </c>
      <c r="BH314" s="227">
        <f>IF(N314="sníž. přenesená",J314,0)</f>
        <v>0</v>
      </c>
      <c r="BI314" s="227">
        <f>IF(N314="nulová",J314,0)</f>
        <v>0</v>
      </c>
      <c r="BJ314" s="16" t="s">
        <v>75</v>
      </c>
      <c r="BK314" s="227">
        <f>ROUND(I314*H314,2)</f>
        <v>0</v>
      </c>
      <c r="BL314" s="16" t="s">
        <v>181</v>
      </c>
      <c r="BM314" s="16" t="s">
        <v>461</v>
      </c>
    </row>
    <row r="315" s="1" customFormat="1">
      <c r="B315" s="37"/>
      <c r="C315" s="38"/>
      <c r="D315" s="228" t="s">
        <v>156</v>
      </c>
      <c r="E315" s="38"/>
      <c r="F315" s="229" t="s">
        <v>462</v>
      </c>
      <c r="G315" s="38"/>
      <c r="H315" s="38"/>
      <c r="I315" s="143"/>
      <c r="J315" s="38"/>
      <c r="K315" s="38"/>
      <c r="L315" s="42"/>
      <c r="M315" s="230"/>
      <c r="N315" s="78"/>
      <c r="O315" s="78"/>
      <c r="P315" s="78"/>
      <c r="Q315" s="78"/>
      <c r="R315" s="78"/>
      <c r="S315" s="78"/>
      <c r="T315" s="79"/>
      <c r="AT315" s="16" t="s">
        <v>156</v>
      </c>
      <c r="AU315" s="16" t="s">
        <v>77</v>
      </c>
    </row>
    <row r="316" s="1" customFormat="1">
      <c r="B316" s="37"/>
      <c r="C316" s="38"/>
      <c r="D316" s="228" t="s">
        <v>157</v>
      </c>
      <c r="E316" s="38"/>
      <c r="F316" s="231" t="s">
        <v>463</v>
      </c>
      <c r="G316" s="38"/>
      <c r="H316" s="38"/>
      <c r="I316" s="143"/>
      <c r="J316" s="38"/>
      <c r="K316" s="38"/>
      <c r="L316" s="42"/>
      <c r="M316" s="230"/>
      <c r="N316" s="78"/>
      <c r="O316" s="78"/>
      <c r="P316" s="78"/>
      <c r="Q316" s="78"/>
      <c r="R316" s="78"/>
      <c r="S316" s="78"/>
      <c r="T316" s="79"/>
      <c r="AT316" s="16" t="s">
        <v>157</v>
      </c>
      <c r="AU316" s="16" t="s">
        <v>77</v>
      </c>
    </row>
    <row r="317" s="12" customFormat="1">
      <c r="B317" s="232"/>
      <c r="C317" s="233"/>
      <c r="D317" s="228" t="s">
        <v>159</v>
      </c>
      <c r="E317" s="234" t="s">
        <v>1</v>
      </c>
      <c r="F317" s="235" t="s">
        <v>464</v>
      </c>
      <c r="G317" s="233"/>
      <c r="H317" s="236">
        <v>5.6699999999999999</v>
      </c>
      <c r="I317" s="237"/>
      <c r="J317" s="233"/>
      <c r="K317" s="233"/>
      <c r="L317" s="238"/>
      <c r="M317" s="243"/>
      <c r="N317" s="244"/>
      <c r="O317" s="244"/>
      <c r="P317" s="244"/>
      <c r="Q317" s="244"/>
      <c r="R317" s="244"/>
      <c r="S317" s="244"/>
      <c r="T317" s="245"/>
      <c r="AT317" s="242" t="s">
        <v>159</v>
      </c>
      <c r="AU317" s="242" t="s">
        <v>77</v>
      </c>
      <c r="AV317" s="12" t="s">
        <v>77</v>
      </c>
      <c r="AW317" s="12" t="s">
        <v>32</v>
      </c>
      <c r="AX317" s="12" t="s">
        <v>69</v>
      </c>
      <c r="AY317" s="242" t="s">
        <v>147</v>
      </c>
    </row>
    <row r="318" s="12" customFormat="1">
      <c r="B318" s="232"/>
      <c r="C318" s="233"/>
      <c r="D318" s="228" t="s">
        <v>159</v>
      </c>
      <c r="E318" s="234" t="s">
        <v>1</v>
      </c>
      <c r="F318" s="235" t="s">
        <v>465</v>
      </c>
      <c r="G318" s="233"/>
      <c r="H318" s="236">
        <v>11.113</v>
      </c>
      <c r="I318" s="237"/>
      <c r="J318" s="233"/>
      <c r="K318" s="233"/>
      <c r="L318" s="238"/>
      <c r="M318" s="243"/>
      <c r="N318" s="244"/>
      <c r="O318" s="244"/>
      <c r="P318" s="244"/>
      <c r="Q318" s="244"/>
      <c r="R318" s="244"/>
      <c r="S318" s="244"/>
      <c r="T318" s="245"/>
      <c r="AT318" s="242" t="s">
        <v>159</v>
      </c>
      <c r="AU318" s="242" t="s">
        <v>77</v>
      </c>
      <c r="AV318" s="12" t="s">
        <v>77</v>
      </c>
      <c r="AW318" s="12" t="s">
        <v>32</v>
      </c>
      <c r="AX318" s="12" t="s">
        <v>69</v>
      </c>
      <c r="AY318" s="242" t="s">
        <v>147</v>
      </c>
    </row>
    <row r="319" s="12" customFormat="1">
      <c r="B319" s="232"/>
      <c r="C319" s="233"/>
      <c r="D319" s="228" t="s">
        <v>159</v>
      </c>
      <c r="E319" s="234" t="s">
        <v>1</v>
      </c>
      <c r="F319" s="235" t="s">
        <v>466</v>
      </c>
      <c r="G319" s="233"/>
      <c r="H319" s="236">
        <v>15</v>
      </c>
      <c r="I319" s="237"/>
      <c r="J319" s="233"/>
      <c r="K319" s="233"/>
      <c r="L319" s="238"/>
      <c r="M319" s="243"/>
      <c r="N319" s="244"/>
      <c r="O319" s="244"/>
      <c r="P319" s="244"/>
      <c r="Q319" s="244"/>
      <c r="R319" s="244"/>
      <c r="S319" s="244"/>
      <c r="T319" s="245"/>
      <c r="AT319" s="242" t="s">
        <v>159</v>
      </c>
      <c r="AU319" s="242" t="s">
        <v>77</v>
      </c>
      <c r="AV319" s="12" t="s">
        <v>77</v>
      </c>
      <c r="AW319" s="12" t="s">
        <v>32</v>
      </c>
      <c r="AX319" s="12" t="s">
        <v>69</v>
      </c>
      <c r="AY319" s="242" t="s">
        <v>147</v>
      </c>
    </row>
    <row r="320" s="12" customFormat="1">
      <c r="B320" s="232"/>
      <c r="C320" s="233"/>
      <c r="D320" s="228" t="s">
        <v>159</v>
      </c>
      <c r="E320" s="234" t="s">
        <v>1</v>
      </c>
      <c r="F320" s="235" t="s">
        <v>467</v>
      </c>
      <c r="G320" s="233"/>
      <c r="H320" s="236">
        <v>24.375</v>
      </c>
      <c r="I320" s="237"/>
      <c r="J320" s="233"/>
      <c r="K320" s="233"/>
      <c r="L320" s="238"/>
      <c r="M320" s="243"/>
      <c r="N320" s="244"/>
      <c r="O320" s="244"/>
      <c r="P320" s="244"/>
      <c r="Q320" s="244"/>
      <c r="R320" s="244"/>
      <c r="S320" s="244"/>
      <c r="T320" s="245"/>
      <c r="AT320" s="242" t="s">
        <v>159</v>
      </c>
      <c r="AU320" s="242" t="s">
        <v>77</v>
      </c>
      <c r="AV320" s="12" t="s">
        <v>77</v>
      </c>
      <c r="AW320" s="12" t="s">
        <v>32</v>
      </c>
      <c r="AX320" s="12" t="s">
        <v>69</v>
      </c>
      <c r="AY320" s="242" t="s">
        <v>147</v>
      </c>
    </row>
    <row r="321" s="14" customFormat="1">
      <c r="B321" s="256"/>
      <c r="C321" s="257"/>
      <c r="D321" s="228" t="s">
        <v>159</v>
      </c>
      <c r="E321" s="258" t="s">
        <v>1</v>
      </c>
      <c r="F321" s="259" t="s">
        <v>266</v>
      </c>
      <c r="G321" s="257"/>
      <c r="H321" s="260">
        <v>56.158000000000001</v>
      </c>
      <c r="I321" s="261"/>
      <c r="J321" s="257"/>
      <c r="K321" s="257"/>
      <c r="L321" s="262"/>
      <c r="M321" s="263"/>
      <c r="N321" s="264"/>
      <c r="O321" s="264"/>
      <c r="P321" s="264"/>
      <c r="Q321" s="264"/>
      <c r="R321" s="264"/>
      <c r="S321" s="264"/>
      <c r="T321" s="265"/>
      <c r="AT321" s="266" t="s">
        <v>159</v>
      </c>
      <c r="AU321" s="266" t="s">
        <v>77</v>
      </c>
      <c r="AV321" s="14" t="s">
        <v>181</v>
      </c>
      <c r="AW321" s="14" t="s">
        <v>32</v>
      </c>
      <c r="AX321" s="14" t="s">
        <v>75</v>
      </c>
      <c r="AY321" s="266" t="s">
        <v>147</v>
      </c>
    </row>
    <row r="322" s="1" customFormat="1" ht="16.5" customHeight="1">
      <c r="B322" s="37"/>
      <c r="C322" s="216" t="s">
        <v>468</v>
      </c>
      <c r="D322" s="216" t="s">
        <v>150</v>
      </c>
      <c r="E322" s="217" t="s">
        <v>469</v>
      </c>
      <c r="F322" s="218" t="s">
        <v>470</v>
      </c>
      <c r="G322" s="219" t="s">
        <v>225</v>
      </c>
      <c r="H322" s="220">
        <v>170.37299999999999</v>
      </c>
      <c r="I322" s="221"/>
      <c r="J322" s="222">
        <f>ROUND(I322*H322,2)</f>
        <v>0</v>
      </c>
      <c r="K322" s="218" t="s">
        <v>212</v>
      </c>
      <c r="L322" s="42"/>
      <c r="M322" s="223" t="s">
        <v>1</v>
      </c>
      <c r="N322" s="224" t="s">
        <v>40</v>
      </c>
      <c r="O322" s="78"/>
      <c r="P322" s="225">
        <f>O322*H322</f>
        <v>0</v>
      </c>
      <c r="Q322" s="225">
        <v>2.50745</v>
      </c>
      <c r="R322" s="225">
        <f>Q322*H322</f>
        <v>427.20177884999998</v>
      </c>
      <c r="S322" s="225">
        <v>0</v>
      </c>
      <c r="T322" s="226">
        <f>S322*H322</f>
        <v>0</v>
      </c>
      <c r="AR322" s="16" t="s">
        <v>181</v>
      </c>
      <c r="AT322" s="16" t="s">
        <v>150</v>
      </c>
      <c r="AU322" s="16" t="s">
        <v>77</v>
      </c>
      <c r="AY322" s="16" t="s">
        <v>147</v>
      </c>
      <c r="BE322" s="227">
        <f>IF(N322="základní",J322,0)</f>
        <v>0</v>
      </c>
      <c r="BF322" s="227">
        <f>IF(N322="snížená",J322,0)</f>
        <v>0</v>
      </c>
      <c r="BG322" s="227">
        <f>IF(N322="zákl. přenesená",J322,0)</f>
        <v>0</v>
      </c>
      <c r="BH322" s="227">
        <f>IF(N322="sníž. přenesená",J322,0)</f>
        <v>0</v>
      </c>
      <c r="BI322" s="227">
        <f>IF(N322="nulová",J322,0)</f>
        <v>0</v>
      </c>
      <c r="BJ322" s="16" t="s">
        <v>75</v>
      </c>
      <c r="BK322" s="227">
        <f>ROUND(I322*H322,2)</f>
        <v>0</v>
      </c>
      <c r="BL322" s="16" t="s">
        <v>181</v>
      </c>
      <c r="BM322" s="16" t="s">
        <v>471</v>
      </c>
    </row>
    <row r="323" s="1" customFormat="1">
      <c r="B323" s="37"/>
      <c r="C323" s="38"/>
      <c r="D323" s="228" t="s">
        <v>156</v>
      </c>
      <c r="E323" s="38"/>
      <c r="F323" s="229" t="s">
        <v>472</v>
      </c>
      <c r="G323" s="38"/>
      <c r="H323" s="38"/>
      <c r="I323" s="143"/>
      <c r="J323" s="38"/>
      <c r="K323" s="38"/>
      <c r="L323" s="42"/>
      <c r="M323" s="230"/>
      <c r="N323" s="78"/>
      <c r="O323" s="78"/>
      <c r="P323" s="78"/>
      <c r="Q323" s="78"/>
      <c r="R323" s="78"/>
      <c r="S323" s="78"/>
      <c r="T323" s="79"/>
      <c r="AT323" s="16" t="s">
        <v>156</v>
      </c>
      <c r="AU323" s="16" t="s">
        <v>77</v>
      </c>
    </row>
    <row r="324" s="1" customFormat="1">
      <c r="B324" s="37"/>
      <c r="C324" s="38"/>
      <c r="D324" s="228" t="s">
        <v>157</v>
      </c>
      <c r="E324" s="38"/>
      <c r="F324" s="231" t="s">
        <v>245</v>
      </c>
      <c r="G324" s="38"/>
      <c r="H324" s="38"/>
      <c r="I324" s="143"/>
      <c r="J324" s="38"/>
      <c r="K324" s="38"/>
      <c r="L324" s="42"/>
      <c r="M324" s="230"/>
      <c r="N324" s="78"/>
      <c r="O324" s="78"/>
      <c r="P324" s="78"/>
      <c r="Q324" s="78"/>
      <c r="R324" s="78"/>
      <c r="S324" s="78"/>
      <c r="T324" s="79"/>
      <c r="AT324" s="16" t="s">
        <v>157</v>
      </c>
      <c r="AU324" s="16" t="s">
        <v>77</v>
      </c>
    </row>
    <row r="325" s="12" customFormat="1">
      <c r="B325" s="232"/>
      <c r="C325" s="233"/>
      <c r="D325" s="228" t="s">
        <v>159</v>
      </c>
      <c r="E325" s="234" t="s">
        <v>1</v>
      </c>
      <c r="F325" s="235" t="s">
        <v>473</v>
      </c>
      <c r="G325" s="233"/>
      <c r="H325" s="236">
        <v>40.448</v>
      </c>
      <c r="I325" s="237"/>
      <c r="J325" s="233"/>
      <c r="K325" s="233"/>
      <c r="L325" s="238"/>
      <c r="M325" s="243"/>
      <c r="N325" s="244"/>
      <c r="O325" s="244"/>
      <c r="P325" s="244"/>
      <c r="Q325" s="244"/>
      <c r="R325" s="244"/>
      <c r="S325" s="244"/>
      <c r="T325" s="245"/>
      <c r="AT325" s="242" t="s">
        <v>159</v>
      </c>
      <c r="AU325" s="242" t="s">
        <v>77</v>
      </c>
      <c r="AV325" s="12" t="s">
        <v>77</v>
      </c>
      <c r="AW325" s="12" t="s">
        <v>32</v>
      </c>
      <c r="AX325" s="12" t="s">
        <v>69</v>
      </c>
      <c r="AY325" s="242" t="s">
        <v>147</v>
      </c>
    </row>
    <row r="326" s="12" customFormat="1">
      <c r="B326" s="232"/>
      <c r="C326" s="233"/>
      <c r="D326" s="228" t="s">
        <v>159</v>
      </c>
      <c r="E326" s="234" t="s">
        <v>1</v>
      </c>
      <c r="F326" s="235" t="s">
        <v>474</v>
      </c>
      <c r="G326" s="233"/>
      <c r="H326" s="236">
        <v>501.29399999999998</v>
      </c>
      <c r="I326" s="237"/>
      <c r="J326" s="233"/>
      <c r="K326" s="233"/>
      <c r="L326" s="238"/>
      <c r="M326" s="243"/>
      <c r="N326" s="244"/>
      <c r="O326" s="244"/>
      <c r="P326" s="244"/>
      <c r="Q326" s="244"/>
      <c r="R326" s="244"/>
      <c r="S326" s="244"/>
      <c r="T326" s="245"/>
      <c r="AT326" s="242" t="s">
        <v>159</v>
      </c>
      <c r="AU326" s="242" t="s">
        <v>77</v>
      </c>
      <c r="AV326" s="12" t="s">
        <v>77</v>
      </c>
      <c r="AW326" s="12" t="s">
        <v>32</v>
      </c>
      <c r="AX326" s="12" t="s">
        <v>69</v>
      </c>
      <c r="AY326" s="242" t="s">
        <v>147</v>
      </c>
    </row>
    <row r="327" s="12" customFormat="1">
      <c r="B327" s="232"/>
      <c r="C327" s="233"/>
      <c r="D327" s="228" t="s">
        <v>159</v>
      </c>
      <c r="E327" s="234" t="s">
        <v>1</v>
      </c>
      <c r="F327" s="235" t="s">
        <v>475</v>
      </c>
      <c r="G327" s="233"/>
      <c r="H327" s="236">
        <v>-92.988</v>
      </c>
      <c r="I327" s="237"/>
      <c r="J327" s="233"/>
      <c r="K327" s="233"/>
      <c r="L327" s="238"/>
      <c r="M327" s="243"/>
      <c r="N327" s="244"/>
      <c r="O327" s="244"/>
      <c r="P327" s="244"/>
      <c r="Q327" s="244"/>
      <c r="R327" s="244"/>
      <c r="S327" s="244"/>
      <c r="T327" s="245"/>
      <c r="AT327" s="242" t="s">
        <v>159</v>
      </c>
      <c r="AU327" s="242" t="s">
        <v>77</v>
      </c>
      <c r="AV327" s="12" t="s">
        <v>77</v>
      </c>
      <c r="AW327" s="12" t="s">
        <v>32</v>
      </c>
      <c r="AX327" s="12" t="s">
        <v>69</v>
      </c>
      <c r="AY327" s="242" t="s">
        <v>147</v>
      </c>
    </row>
    <row r="328" s="12" customFormat="1">
      <c r="B328" s="232"/>
      <c r="C328" s="233"/>
      <c r="D328" s="228" t="s">
        <v>159</v>
      </c>
      <c r="E328" s="234" t="s">
        <v>1</v>
      </c>
      <c r="F328" s="235" t="s">
        <v>476</v>
      </c>
      <c r="G328" s="233"/>
      <c r="H328" s="236">
        <v>-140.589</v>
      </c>
      <c r="I328" s="237"/>
      <c r="J328" s="233"/>
      <c r="K328" s="233"/>
      <c r="L328" s="238"/>
      <c r="M328" s="243"/>
      <c r="N328" s="244"/>
      <c r="O328" s="244"/>
      <c r="P328" s="244"/>
      <c r="Q328" s="244"/>
      <c r="R328" s="244"/>
      <c r="S328" s="244"/>
      <c r="T328" s="245"/>
      <c r="AT328" s="242" t="s">
        <v>159</v>
      </c>
      <c r="AU328" s="242" t="s">
        <v>77</v>
      </c>
      <c r="AV328" s="12" t="s">
        <v>77</v>
      </c>
      <c r="AW328" s="12" t="s">
        <v>32</v>
      </c>
      <c r="AX328" s="12" t="s">
        <v>69</v>
      </c>
      <c r="AY328" s="242" t="s">
        <v>147</v>
      </c>
    </row>
    <row r="329" s="12" customFormat="1">
      <c r="B329" s="232"/>
      <c r="C329" s="233"/>
      <c r="D329" s="228" t="s">
        <v>159</v>
      </c>
      <c r="E329" s="234" t="s">
        <v>1</v>
      </c>
      <c r="F329" s="235" t="s">
        <v>477</v>
      </c>
      <c r="G329" s="233"/>
      <c r="H329" s="236">
        <v>-49.200000000000003</v>
      </c>
      <c r="I329" s="237"/>
      <c r="J329" s="233"/>
      <c r="K329" s="233"/>
      <c r="L329" s="238"/>
      <c r="M329" s="243"/>
      <c r="N329" s="244"/>
      <c r="O329" s="244"/>
      <c r="P329" s="244"/>
      <c r="Q329" s="244"/>
      <c r="R329" s="244"/>
      <c r="S329" s="244"/>
      <c r="T329" s="245"/>
      <c r="AT329" s="242" t="s">
        <v>159</v>
      </c>
      <c r="AU329" s="242" t="s">
        <v>77</v>
      </c>
      <c r="AV329" s="12" t="s">
        <v>77</v>
      </c>
      <c r="AW329" s="12" t="s">
        <v>32</v>
      </c>
      <c r="AX329" s="12" t="s">
        <v>69</v>
      </c>
      <c r="AY329" s="242" t="s">
        <v>147</v>
      </c>
    </row>
    <row r="330" s="12" customFormat="1">
      <c r="B330" s="232"/>
      <c r="C330" s="233"/>
      <c r="D330" s="228" t="s">
        <v>159</v>
      </c>
      <c r="E330" s="234" t="s">
        <v>1</v>
      </c>
      <c r="F330" s="235" t="s">
        <v>478</v>
      </c>
      <c r="G330" s="233"/>
      <c r="H330" s="236">
        <v>-79.950000000000003</v>
      </c>
      <c r="I330" s="237"/>
      <c r="J330" s="233"/>
      <c r="K330" s="233"/>
      <c r="L330" s="238"/>
      <c r="M330" s="243"/>
      <c r="N330" s="244"/>
      <c r="O330" s="244"/>
      <c r="P330" s="244"/>
      <c r="Q330" s="244"/>
      <c r="R330" s="244"/>
      <c r="S330" s="244"/>
      <c r="T330" s="245"/>
      <c r="AT330" s="242" t="s">
        <v>159</v>
      </c>
      <c r="AU330" s="242" t="s">
        <v>77</v>
      </c>
      <c r="AV330" s="12" t="s">
        <v>77</v>
      </c>
      <c r="AW330" s="12" t="s">
        <v>32</v>
      </c>
      <c r="AX330" s="12" t="s">
        <v>69</v>
      </c>
      <c r="AY330" s="242" t="s">
        <v>147</v>
      </c>
    </row>
    <row r="331" s="13" customFormat="1">
      <c r="B331" s="246"/>
      <c r="C331" s="247"/>
      <c r="D331" s="228" t="s">
        <v>159</v>
      </c>
      <c r="E331" s="248" t="s">
        <v>1</v>
      </c>
      <c r="F331" s="249" t="s">
        <v>479</v>
      </c>
      <c r="G331" s="247"/>
      <c r="H331" s="248" t="s">
        <v>1</v>
      </c>
      <c r="I331" s="250"/>
      <c r="J331" s="247"/>
      <c r="K331" s="247"/>
      <c r="L331" s="251"/>
      <c r="M331" s="252"/>
      <c r="N331" s="253"/>
      <c r="O331" s="253"/>
      <c r="P331" s="253"/>
      <c r="Q331" s="253"/>
      <c r="R331" s="253"/>
      <c r="S331" s="253"/>
      <c r="T331" s="254"/>
      <c r="AT331" s="255" t="s">
        <v>159</v>
      </c>
      <c r="AU331" s="255" t="s">
        <v>77</v>
      </c>
      <c r="AV331" s="13" t="s">
        <v>75</v>
      </c>
      <c r="AW331" s="13" t="s">
        <v>32</v>
      </c>
      <c r="AX331" s="13" t="s">
        <v>69</v>
      </c>
      <c r="AY331" s="255" t="s">
        <v>147</v>
      </c>
    </row>
    <row r="332" s="12" customFormat="1">
      <c r="B332" s="232"/>
      <c r="C332" s="233"/>
      <c r="D332" s="228" t="s">
        <v>159</v>
      </c>
      <c r="E332" s="234" t="s">
        <v>1</v>
      </c>
      <c r="F332" s="235" t="s">
        <v>480</v>
      </c>
      <c r="G332" s="233"/>
      <c r="H332" s="236">
        <v>-3.3839999999999999</v>
      </c>
      <c r="I332" s="237"/>
      <c r="J332" s="233"/>
      <c r="K332" s="233"/>
      <c r="L332" s="238"/>
      <c r="M332" s="243"/>
      <c r="N332" s="244"/>
      <c r="O332" s="244"/>
      <c r="P332" s="244"/>
      <c r="Q332" s="244"/>
      <c r="R332" s="244"/>
      <c r="S332" s="244"/>
      <c r="T332" s="245"/>
      <c r="AT332" s="242" t="s">
        <v>159</v>
      </c>
      <c r="AU332" s="242" t="s">
        <v>77</v>
      </c>
      <c r="AV332" s="12" t="s">
        <v>77</v>
      </c>
      <c r="AW332" s="12" t="s">
        <v>32</v>
      </c>
      <c r="AX332" s="12" t="s">
        <v>69</v>
      </c>
      <c r="AY332" s="242" t="s">
        <v>147</v>
      </c>
    </row>
    <row r="333" s="12" customFormat="1">
      <c r="B333" s="232"/>
      <c r="C333" s="233"/>
      <c r="D333" s="228" t="s">
        <v>159</v>
      </c>
      <c r="E333" s="234" t="s">
        <v>1</v>
      </c>
      <c r="F333" s="235" t="s">
        <v>481</v>
      </c>
      <c r="G333" s="233"/>
      <c r="H333" s="236">
        <v>-2.0350000000000001</v>
      </c>
      <c r="I333" s="237"/>
      <c r="J333" s="233"/>
      <c r="K333" s="233"/>
      <c r="L333" s="238"/>
      <c r="M333" s="243"/>
      <c r="N333" s="244"/>
      <c r="O333" s="244"/>
      <c r="P333" s="244"/>
      <c r="Q333" s="244"/>
      <c r="R333" s="244"/>
      <c r="S333" s="244"/>
      <c r="T333" s="245"/>
      <c r="AT333" s="242" t="s">
        <v>159</v>
      </c>
      <c r="AU333" s="242" t="s">
        <v>77</v>
      </c>
      <c r="AV333" s="12" t="s">
        <v>77</v>
      </c>
      <c r="AW333" s="12" t="s">
        <v>32</v>
      </c>
      <c r="AX333" s="12" t="s">
        <v>69</v>
      </c>
      <c r="AY333" s="242" t="s">
        <v>147</v>
      </c>
    </row>
    <row r="334" s="12" customFormat="1">
      <c r="B334" s="232"/>
      <c r="C334" s="233"/>
      <c r="D334" s="228" t="s">
        <v>159</v>
      </c>
      <c r="E334" s="234" t="s">
        <v>1</v>
      </c>
      <c r="F334" s="235" t="s">
        <v>482</v>
      </c>
      <c r="G334" s="233"/>
      <c r="H334" s="236">
        <v>-1.528</v>
      </c>
      <c r="I334" s="237"/>
      <c r="J334" s="233"/>
      <c r="K334" s="233"/>
      <c r="L334" s="238"/>
      <c r="M334" s="243"/>
      <c r="N334" s="244"/>
      <c r="O334" s="244"/>
      <c r="P334" s="244"/>
      <c r="Q334" s="244"/>
      <c r="R334" s="244"/>
      <c r="S334" s="244"/>
      <c r="T334" s="245"/>
      <c r="AT334" s="242" t="s">
        <v>159</v>
      </c>
      <c r="AU334" s="242" t="s">
        <v>77</v>
      </c>
      <c r="AV334" s="12" t="s">
        <v>77</v>
      </c>
      <c r="AW334" s="12" t="s">
        <v>32</v>
      </c>
      <c r="AX334" s="12" t="s">
        <v>69</v>
      </c>
      <c r="AY334" s="242" t="s">
        <v>147</v>
      </c>
    </row>
    <row r="335" s="12" customFormat="1">
      <c r="B335" s="232"/>
      <c r="C335" s="233"/>
      <c r="D335" s="228" t="s">
        <v>159</v>
      </c>
      <c r="E335" s="234" t="s">
        <v>1</v>
      </c>
      <c r="F335" s="235" t="s">
        <v>483</v>
      </c>
      <c r="G335" s="233"/>
      <c r="H335" s="236">
        <v>-1.2</v>
      </c>
      <c r="I335" s="237"/>
      <c r="J335" s="233"/>
      <c r="K335" s="233"/>
      <c r="L335" s="238"/>
      <c r="M335" s="243"/>
      <c r="N335" s="244"/>
      <c r="O335" s="244"/>
      <c r="P335" s="244"/>
      <c r="Q335" s="244"/>
      <c r="R335" s="244"/>
      <c r="S335" s="244"/>
      <c r="T335" s="245"/>
      <c r="AT335" s="242" t="s">
        <v>159</v>
      </c>
      <c r="AU335" s="242" t="s">
        <v>77</v>
      </c>
      <c r="AV335" s="12" t="s">
        <v>77</v>
      </c>
      <c r="AW335" s="12" t="s">
        <v>32</v>
      </c>
      <c r="AX335" s="12" t="s">
        <v>69</v>
      </c>
      <c r="AY335" s="242" t="s">
        <v>147</v>
      </c>
    </row>
    <row r="336" s="12" customFormat="1">
      <c r="B336" s="232"/>
      <c r="C336" s="233"/>
      <c r="D336" s="228" t="s">
        <v>159</v>
      </c>
      <c r="E336" s="234" t="s">
        <v>1</v>
      </c>
      <c r="F336" s="235" t="s">
        <v>484</v>
      </c>
      <c r="G336" s="233"/>
      <c r="H336" s="236">
        <v>-0.495</v>
      </c>
      <c r="I336" s="237"/>
      <c r="J336" s="233"/>
      <c r="K336" s="233"/>
      <c r="L336" s="238"/>
      <c r="M336" s="243"/>
      <c r="N336" s="244"/>
      <c r="O336" s="244"/>
      <c r="P336" s="244"/>
      <c r="Q336" s="244"/>
      <c r="R336" s="244"/>
      <c r="S336" s="244"/>
      <c r="T336" s="245"/>
      <c r="AT336" s="242" t="s">
        <v>159</v>
      </c>
      <c r="AU336" s="242" t="s">
        <v>77</v>
      </c>
      <c r="AV336" s="12" t="s">
        <v>77</v>
      </c>
      <c r="AW336" s="12" t="s">
        <v>32</v>
      </c>
      <c r="AX336" s="12" t="s">
        <v>69</v>
      </c>
      <c r="AY336" s="242" t="s">
        <v>147</v>
      </c>
    </row>
    <row r="337" s="14" customFormat="1">
      <c r="B337" s="256"/>
      <c r="C337" s="257"/>
      <c r="D337" s="228" t="s">
        <v>159</v>
      </c>
      <c r="E337" s="258" t="s">
        <v>1</v>
      </c>
      <c r="F337" s="259" t="s">
        <v>266</v>
      </c>
      <c r="G337" s="257"/>
      <c r="H337" s="260">
        <v>170.37300000000002</v>
      </c>
      <c r="I337" s="261"/>
      <c r="J337" s="257"/>
      <c r="K337" s="257"/>
      <c r="L337" s="262"/>
      <c r="M337" s="263"/>
      <c r="N337" s="264"/>
      <c r="O337" s="264"/>
      <c r="P337" s="264"/>
      <c r="Q337" s="264"/>
      <c r="R337" s="264"/>
      <c r="S337" s="264"/>
      <c r="T337" s="265"/>
      <c r="AT337" s="266" t="s">
        <v>159</v>
      </c>
      <c r="AU337" s="266" t="s">
        <v>77</v>
      </c>
      <c r="AV337" s="14" t="s">
        <v>181</v>
      </c>
      <c r="AW337" s="14" t="s">
        <v>32</v>
      </c>
      <c r="AX337" s="14" t="s">
        <v>75</v>
      </c>
      <c r="AY337" s="266" t="s">
        <v>147</v>
      </c>
    </row>
    <row r="338" s="1" customFormat="1" ht="16.5" customHeight="1">
      <c r="B338" s="37"/>
      <c r="C338" s="216" t="s">
        <v>485</v>
      </c>
      <c r="D338" s="216" t="s">
        <v>150</v>
      </c>
      <c r="E338" s="217" t="s">
        <v>486</v>
      </c>
      <c r="F338" s="218" t="s">
        <v>487</v>
      </c>
      <c r="G338" s="219" t="s">
        <v>180</v>
      </c>
      <c r="H338" s="220">
        <v>698.81799999999998</v>
      </c>
      <c r="I338" s="221"/>
      <c r="J338" s="222">
        <f>ROUND(I338*H338,2)</f>
        <v>0</v>
      </c>
      <c r="K338" s="218" t="s">
        <v>212</v>
      </c>
      <c r="L338" s="42"/>
      <c r="M338" s="223" t="s">
        <v>1</v>
      </c>
      <c r="N338" s="224" t="s">
        <v>40</v>
      </c>
      <c r="O338" s="78"/>
      <c r="P338" s="225">
        <f>O338*H338</f>
        <v>0</v>
      </c>
      <c r="Q338" s="225">
        <v>0.00247</v>
      </c>
      <c r="R338" s="225">
        <f>Q338*H338</f>
        <v>1.7260804599999999</v>
      </c>
      <c r="S338" s="225">
        <v>0</v>
      </c>
      <c r="T338" s="226">
        <f>S338*H338</f>
        <v>0</v>
      </c>
      <c r="AR338" s="16" t="s">
        <v>181</v>
      </c>
      <c r="AT338" s="16" t="s">
        <v>150</v>
      </c>
      <c r="AU338" s="16" t="s">
        <v>77</v>
      </c>
      <c r="AY338" s="16" t="s">
        <v>147</v>
      </c>
      <c r="BE338" s="227">
        <f>IF(N338="základní",J338,0)</f>
        <v>0</v>
      </c>
      <c r="BF338" s="227">
        <f>IF(N338="snížená",J338,0)</f>
        <v>0</v>
      </c>
      <c r="BG338" s="227">
        <f>IF(N338="zákl. přenesená",J338,0)</f>
        <v>0</v>
      </c>
      <c r="BH338" s="227">
        <f>IF(N338="sníž. přenesená",J338,0)</f>
        <v>0</v>
      </c>
      <c r="BI338" s="227">
        <f>IF(N338="nulová",J338,0)</f>
        <v>0</v>
      </c>
      <c r="BJ338" s="16" t="s">
        <v>75</v>
      </c>
      <c r="BK338" s="227">
        <f>ROUND(I338*H338,2)</f>
        <v>0</v>
      </c>
      <c r="BL338" s="16" t="s">
        <v>181</v>
      </c>
      <c r="BM338" s="16" t="s">
        <v>488</v>
      </c>
    </row>
    <row r="339" s="1" customFormat="1">
      <c r="B339" s="37"/>
      <c r="C339" s="38"/>
      <c r="D339" s="228" t="s">
        <v>156</v>
      </c>
      <c r="E339" s="38"/>
      <c r="F339" s="229" t="s">
        <v>489</v>
      </c>
      <c r="G339" s="38"/>
      <c r="H339" s="38"/>
      <c r="I339" s="143"/>
      <c r="J339" s="38"/>
      <c r="K339" s="38"/>
      <c r="L339" s="42"/>
      <c r="M339" s="230"/>
      <c r="N339" s="78"/>
      <c r="O339" s="78"/>
      <c r="P339" s="78"/>
      <c r="Q339" s="78"/>
      <c r="R339" s="78"/>
      <c r="S339" s="78"/>
      <c r="T339" s="79"/>
      <c r="AT339" s="16" t="s">
        <v>156</v>
      </c>
      <c r="AU339" s="16" t="s">
        <v>77</v>
      </c>
    </row>
    <row r="340" s="1" customFormat="1">
      <c r="B340" s="37"/>
      <c r="C340" s="38"/>
      <c r="D340" s="228" t="s">
        <v>157</v>
      </c>
      <c r="E340" s="38"/>
      <c r="F340" s="231" t="s">
        <v>245</v>
      </c>
      <c r="G340" s="38"/>
      <c r="H340" s="38"/>
      <c r="I340" s="143"/>
      <c r="J340" s="38"/>
      <c r="K340" s="38"/>
      <c r="L340" s="42"/>
      <c r="M340" s="230"/>
      <c r="N340" s="78"/>
      <c r="O340" s="78"/>
      <c r="P340" s="78"/>
      <c r="Q340" s="78"/>
      <c r="R340" s="78"/>
      <c r="S340" s="78"/>
      <c r="T340" s="79"/>
      <c r="AT340" s="16" t="s">
        <v>157</v>
      </c>
      <c r="AU340" s="16" t="s">
        <v>77</v>
      </c>
    </row>
    <row r="341" s="12" customFormat="1">
      <c r="B341" s="232"/>
      <c r="C341" s="233"/>
      <c r="D341" s="228" t="s">
        <v>159</v>
      </c>
      <c r="E341" s="234" t="s">
        <v>1</v>
      </c>
      <c r="F341" s="235" t="s">
        <v>490</v>
      </c>
      <c r="G341" s="233"/>
      <c r="H341" s="236">
        <v>16.559999999999999</v>
      </c>
      <c r="I341" s="237"/>
      <c r="J341" s="233"/>
      <c r="K341" s="233"/>
      <c r="L341" s="238"/>
      <c r="M341" s="243"/>
      <c r="N341" s="244"/>
      <c r="O341" s="244"/>
      <c r="P341" s="244"/>
      <c r="Q341" s="244"/>
      <c r="R341" s="244"/>
      <c r="S341" s="244"/>
      <c r="T341" s="245"/>
      <c r="AT341" s="242" t="s">
        <v>159</v>
      </c>
      <c r="AU341" s="242" t="s">
        <v>77</v>
      </c>
      <c r="AV341" s="12" t="s">
        <v>77</v>
      </c>
      <c r="AW341" s="12" t="s">
        <v>32</v>
      </c>
      <c r="AX341" s="12" t="s">
        <v>69</v>
      </c>
      <c r="AY341" s="242" t="s">
        <v>147</v>
      </c>
    </row>
    <row r="342" s="12" customFormat="1">
      <c r="B342" s="232"/>
      <c r="C342" s="233"/>
      <c r="D342" s="228" t="s">
        <v>159</v>
      </c>
      <c r="E342" s="234" t="s">
        <v>1</v>
      </c>
      <c r="F342" s="235" t="s">
        <v>491</v>
      </c>
      <c r="G342" s="233"/>
      <c r="H342" s="236">
        <v>236.06999999999999</v>
      </c>
      <c r="I342" s="237"/>
      <c r="J342" s="233"/>
      <c r="K342" s="233"/>
      <c r="L342" s="238"/>
      <c r="M342" s="243"/>
      <c r="N342" s="244"/>
      <c r="O342" s="244"/>
      <c r="P342" s="244"/>
      <c r="Q342" s="244"/>
      <c r="R342" s="244"/>
      <c r="S342" s="244"/>
      <c r="T342" s="245"/>
      <c r="AT342" s="242" t="s">
        <v>159</v>
      </c>
      <c r="AU342" s="242" t="s">
        <v>77</v>
      </c>
      <c r="AV342" s="12" t="s">
        <v>77</v>
      </c>
      <c r="AW342" s="12" t="s">
        <v>32</v>
      </c>
      <c r="AX342" s="12" t="s">
        <v>69</v>
      </c>
      <c r="AY342" s="242" t="s">
        <v>147</v>
      </c>
    </row>
    <row r="343" s="12" customFormat="1">
      <c r="B343" s="232"/>
      <c r="C343" s="233"/>
      <c r="D343" s="228" t="s">
        <v>159</v>
      </c>
      <c r="E343" s="234" t="s">
        <v>1</v>
      </c>
      <c r="F343" s="235" t="s">
        <v>492</v>
      </c>
      <c r="G343" s="233"/>
      <c r="H343" s="236">
        <v>95.939999999999998</v>
      </c>
      <c r="I343" s="237"/>
      <c r="J343" s="233"/>
      <c r="K343" s="233"/>
      <c r="L343" s="238"/>
      <c r="M343" s="243"/>
      <c r="N343" s="244"/>
      <c r="O343" s="244"/>
      <c r="P343" s="244"/>
      <c r="Q343" s="244"/>
      <c r="R343" s="244"/>
      <c r="S343" s="244"/>
      <c r="T343" s="245"/>
      <c r="AT343" s="242" t="s">
        <v>159</v>
      </c>
      <c r="AU343" s="242" t="s">
        <v>77</v>
      </c>
      <c r="AV343" s="12" t="s">
        <v>77</v>
      </c>
      <c r="AW343" s="12" t="s">
        <v>32</v>
      </c>
      <c r="AX343" s="12" t="s">
        <v>69</v>
      </c>
      <c r="AY343" s="242" t="s">
        <v>147</v>
      </c>
    </row>
    <row r="344" s="12" customFormat="1">
      <c r="B344" s="232"/>
      <c r="C344" s="233"/>
      <c r="D344" s="228" t="s">
        <v>159</v>
      </c>
      <c r="E344" s="234" t="s">
        <v>1</v>
      </c>
      <c r="F344" s="235" t="s">
        <v>493</v>
      </c>
      <c r="G344" s="233"/>
      <c r="H344" s="236">
        <v>122.38500000000001</v>
      </c>
      <c r="I344" s="237"/>
      <c r="J344" s="233"/>
      <c r="K344" s="233"/>
      <c r="L344" s="238"/>
      <c r="M344" s="243"/>
      <c r="N344" s="244"/>
      <c r="O344" s="244"/>
      <c r="P344" s="244"/>
      <c r="Q344" s="244"/>
      <c r="R344" s="244"/>
      <c r="S344" s="244"/>
      <c r="T344" s="245"/>
      <c r="AT344" s="242" t="s">
        <v>159</v>
      </c>
      <c r="AU344" s="242" t="s">
        <v>77</v>
      </c>
      <c r="AV344" s="12" t="s">
        <v>77</v>
      </c>
      <c r="AW344" s="12" t="s">
        <v>32</v>
      </c>
      <c r="AX344" s="12" t="s">
        <v>69</v>
      </c>
      <c r="AY344" s="242" t="s">
        <v>147</v>
      </c>
    </row>
    <row r="345" s="12" customFormat="1">
      <c r="B345" s="232"/>
      <c r="C345" s="233"/>
      <c r="D345" s="228" t="s">
        <v>159</v>
      </c>
      <c r="E345" s="234" t="s">
        <v>1</v>
      </c>
      <c r="F345" s="235" t="s">
        <v>494</v>
      </c>
      <c r="G345" s="233"/>
      <c r="H345" s="236">
        <v>73.799999999999997</v>
      </c>
      <c r="I345" s="237"/>
      <c r="J345" s="233"/>
      <c r="K345" s="233"/>
      <c r="L345" s="238"/>
      <c r="M345" s="243"/>
      <c r="N345" s="244"/>
      <c r="O345" s="244"/>
      <c r="P345" s="244"/>
      <c r="Q345" s="244"/>
      <c r="R345" s="244"/>
      <c r="S345" s="244"/>
      <c r="T345" s="245"/>
      <c r="AT345" s="242" t="s">
        <v>159</v>
      </c>
      <c r="AU345" s="242" t="s">
        <v>77</v>
      </c>
      <c r="AV345" s="12" t="s">
        <v>77</v>
      </c>
      <c r="AW345" s="12" t="s">
        <v>32</v>
      </c>
      <c r="AX345" s="12" t="s">
        <v>69</v>
      </c>
      <c r="AY345" s="242" t="s">
        <v>147</v>
      </c>
    </row>
    <row r="346" s="12" customFormat="1">
      <c r="B346" s="232"/>
      <c r="C346" s="233"/>
      <c r="D346" s="228" t="s">
        <v>159</v>
      </c>
      <c r="E346" s="234" t="s">
        <v>1</v>
      </c>
      <c r="F346" s="235" t="s">
        <v>495</v>
      </c>
      <c r="G346" s="233"/>
      <c r="H346" s="236">
        <v>104.55</v>
      </c>
      <c r="I346" s="237"/>
      <c r="J346" s="233"/>
      <c r="K346" s="233"/>
      <c r="L346" s="238"/>
      <c r="M346" s="243"/>
      <c r="N346" s="244"/>
      <c r="O346" s="244"/>
      <c r="P346" s="244"/>
      <c r="Q346" s="244"/>
      <c r="R346" s="244"/>
      <c r="S346" s="244"/>
      <c r="T346" s="245"/>
      <c r="AT346" s="242" t="s">
        <v>159</v>
      </c>
      <c r="AU346" s="242" t="s">
        <v>77</v>
      </c>
      <c r="AV346" s="12" t="s">
        <v>77</v>
      </c>
      <c r="AW346" s="12" t="s">
        <v>32</v>
      </c>
      <c r="AX346" s="12" t="s">
        <v>69</v>
      </c>
      <c r="AY346" s="242" t="s">
        <v>147</v>
      </c>
    </row>
    <row r="347" s="12" customFormat="1">
      <c r="B347" s="232"/>
      <c r="C347" s="233"/>
      <c r="D347" s="228" t="s">
        <v>159</v>
      </c>
      <c r="E347" s="234" t="s">
        <v>1</v>
      </c>
      <c r="F347" s="235" t="s">
        <v>496</v>
      </c>
      <c r="G347" s="233"/>
      <c r="H347" s="236">
        <v>58.979999999999997</v>
      </c>
      <c r="I347" s="237"/>
      <c r="J347" s="233"/>
      <c r="K347" s="233"/>
      <c r="L347" s="238"/>
      <c r="M347" s="243"/>
      <c r="N347" s="244"/>
      <c r="O347" s="244"/>
      <c r="P347" s="244"/>
      <c r="Q347" s="244"/>
      <c r="R347" s="244"/>
      <c r="S347" s="244"/>
      <c r="T347" s="245"/>
      <c r="AT347" s="242" t="s">
        <v>159</v>
      </c>
      <c r="AU347" s="242" t="s">
        <v>77</v>
      </c>
      <c r="AV347" s="12" t="s">
        <v>77</v>
      </c>
      <c r="AW347" s="12" t="s">
        <v>32</v>
      </c>
      <c r="AX347" s="12" t="s">
        <v>69</v>
      </c>
      <c r="AY347" s="242" t="s">
        <v>147</v>
      </c>
    </row>
    <row r="348" s="13" customFormat="1">
      <c r="B348" s="246"/>
      <c r="C348" s="247"/>
      <c r="D348" s="228" t="s">
        <v>159</v>
      </c>
      <c r="E348" s="248" t="s">
        <v>1</v>
      </c>
      <c r="F348" s="249" t="s">
        <v>479</v>
      </c>
      <c r="G348" s="247"/>
      <c r="H348" s="248" t="s">
        <v>1</v>
      </c>
      <c r="I348" s="250"/>
      <c r="J348" s="247"/>
      <c r="K348" s="247"/>
      <c r="L348" s="251"/>
      <c r="M348" s="252"/>
      <c r="N348" s="253"/>
      <c r="O348" s="253"/>
      <c r="P348" s="253"/>
      <c r="Q348" s="253"/>
      <c r="R348" s="253"/>
      <c r="S348" s="253"/>
      <c r="T348" s="254"/>
      <c r="AT348" s="255" t="s">
        <v>159</v>
      </c>
      <c r="AU348" s="255" t="s">
        <v>77</v>
      </c>
      <c r="AV348" s="13" t="s">
        <v>75</v>
      </c>
      <c r="AW348" s="13" t="s">
        <v>32</v>
      </c>
      <c r="AX348" s="13" t="s">
        <v>69</v>
      </c>
      <c r="AY348" s="255" t="s">
        <v>147</v>
      </c>
    </row>
    <row r="349" s="12" customFormat="1">
      <c r="B349" s="232"/>
      <c r="C349" s="233"/>
      <c r="D349" s="228" t="s">
        <v>159</v>
      </c>
      <c r="E349" s="234" t="s">
        <v>1</v>
      </c>
      <c r="F349" s="235" t="s">
        <v>497</v>
      </c>
      <c r="G349" s="233"/>
      <c r="H349" s="236">
        <v>-11.279999999999999</v>
      </c>
      <c r="I349" s="237"/>
      <c r="J349" s="233"/>
      <c r="K349" s="233"/>
      <c r="L349" s="238"/>
      <c r="M349" s="243"/>
      <c r="N349" s="244"/>
      <c r="O349" s="244"/>
      <c r="P349" s="244"/>
      <c r="Q349" s="244"/>
      <c r="R349" s="244"/>
      <c r="S349" s="244"/>
      <c r="T349" s="245"/>
      <c r="AT349" s="242" t="s">
        <v>159</v>
      </c>
      <c r="AU349" s="242" t="s">
        <v>77</v>
      </c>
      <c r="AV349" s="12" t="s">
        <v>77</v>
      </c>
      <c r="AW349" s="12" t="s">
        <v>32</v>
      </c>
      <c r="AX349" s="12" t="s">
        <v>69</v>
      </c>
      <c r="AY349" s="242" t="s">
        <v>147</v>
      </c>
    </row>
    <row r="350" s="12" customFormat="1">
      <c r="B350" s="232"/>
      <c r="C350" s="233"/>
      <c r="D350" s="228" t="s">
        <v>159</v>
      </c>
      <c r="E350" s="234" t="s">
        <v>1</v>
      </c>
      <c r="F350" s="235" t="s">
        <v>498</v>
      </c>
      <c r="G350" s="233"/>
      <c r="H350" s="236">
        <v>13</v>
      </c>
      <c r="I350" s="237"/>
      <c r="J350" s="233"/>
      <c r="K350" s="233"/>
      <c r="L350" s="238"/>
      <c r="M350" s="243"/>
      <c r="N350" s="244"/>
      <c r="O350" s="244"/>
      <c r="P350" s="244"/>
      <c r="Q350" s="244"/>
      <c r="R350" s="244"/>
      <c r="S350" s="244"/>
      <c r="T350" s="245"/>
      <c r="AT350" s="242" t="s">
        <v>159</v>
      </c>
      <c r="AU350" s="242" t="s">
        <v>77</v>
      </c>
      <c r="AV350" s="12" t="s">
        <v>77</v>
      </c>
      <c r="AW350" s="12" t="s">
        <v>32</v>
      </c>
      <c r="AX350" s="12" t="s">
        <v>69</v>
      </c>
      <c r="AY350" s="242" t="s">
        <v>147</v>
      </c>
    </row>
    <row r="351" s="12" customFormat="1">
      <c r="B351" s="232"/>
      <c r="C351" s="233"/>
      <c r="D351" s="228" t="s">
        <v>159</v>
      </c>
      <c r="E351" s="234" t="s">
        <v>1</v>
      </c>
      <c r="F351" s="235" t="s">
        <v>499</v>
      </c>
      <c r="G351" s="233"/>
      <c r="H351" s="236">
        <v>-5.6520000000000001</v>
      </c>
      <c r="I351" s="237"/>
      <c r="J351" s="233"/>
      <c r="K351" s="233"/>
      <c r="L351" s="238"/>
      <c r="M351" s="243"/>
      <c r="N351" s="244"/>
      <c r="O351" s="244"/>
      <c r="P351" s="244"/>
      <c r="Q351" s="244"/>
      <c r="R351" s="244"/>
      <c r="S351" s="244"/>
      <c r="T351" s="245"/>
      <c r="AT351" s="242" t="s">
        <v>159</v>
      </c>
      <c r="AU351" s="242" t="s">
        <v>77</v>
      </c>
      <c r="AV351" s="12" t="s">
        <v>77</v>
      </c>
      <c r="AW351" s="12" t="s">
        <v>32</v>
      </c>
      <c r="AX351" s="12" t="s">
        <v>69</v>
      </c>
      <c r="AY351" s="242" t="s">
        <v>147</v>
      </c>
    </row>
    <row r="352" s="12" customFormat="1">
      <c r="B352" s="232"/>
      <c r="C352" s="233"/>
      <c r="D352" s="228" t="s">
        <v>159</v>
      </c>
      <c r="E352" s="234" t="s">
        <v>1</v>
      </c>
      <c r="F352" s="235" t="s">
        <v>500</v>
      </c>
      <c r="G352" s="233"/>
      <c r="H352" s="236">
        <v>-6.782</v>
      </c>
      <c r="I352" s="237"/>
      <c r="J352" s="233"/>
      <c r="K352" s="233"/>
      <c r="L352" s="238"/>
      <c r="M352" s="243"/>
      <c r="N352" s="244"/>
      <c r="O352" s="244"/>
      <c r="P352" s="244"/>
      <c r="Q352" s="244"/>
      <c r="R352" s="244"/>
      <c r="S352" s="244"/>
      <c r="T352" s="245"/>
      <c r="AT352" s="242" t="s">
        <v>159</v>
      </c>
      <c r="AU352" s="242" t="s">
        <v>77</v>
      </c>
      <c r="AV352" s="12" t="s">
        <v>77</v>
      </c>
      <c r="AW352" s="12" t="s">
        <v>32</v>
      </c>
      <c r="AX352" s="12" t="s">
        <v>69</v>
      </c>
      <c r="AY352" s="242" t="s">
        <v>147</v>
      </c>
    </row>
    <row r="353" s="12" customFormat="1">
      <c r="B353" s="232"/>
      <c r="C353" s="233"/>
      <c r="D353" s="228" t="s">
        <v>159</v>
      </c>
      <c r="E353" s="234" t="s">
        <v>1</v>
      </c>
      <c r="F353" s="235" t="s">
        <v>501</v>
      </c>
      <c r="G353" s="233"/>
      <c r="H353" s="236">
        <v>-0.83499999999999996</v>
      </c>
      <c r="I353" s="237"/>
      <c r="J353" s="233"/>
      <c r="K353" s="233"/>
      <c r="L353" s="238"/>
      <c r="M353" s="243"/>
      <c r="N353" s="244"/>
      <c r="O353" s="244"/>
      <c r="P353" s="244"/>
      <c r="Q353" s="244"/>
      <c r="R353" s="244"/>
      <c r="S353" s="244"/>
      <c r="T353" s="245"/>
      <c r="AT353" s="242" t="s">
        <v>159</v>
      </c>
      <c r="AU353" s="242" t="s">
        <v>77</v>
      </c>
      <c r="AV353" s="12" t="s">
        <v>77</v>
      </c>
      <c r="AW353" s="12" t="s">
        <v>32</v>
      </c>
      <c r="AX353" s="12" t="s">
        <v>69</v>
      </c>
      <c r="AY353" s="242" t="s">
        <v>147</v>
      </c>
    </row>
    <row r="354" s="12" customFormat="1">
      <c r="B354" s="232"/>
      <c r="C354" s="233"/>
      <c r="D354" s="228" t="s">
        <v>159</v>
      </c>
      <c r="E354" s="234" t="s">
        <v>1</v>
      </c>
      <c r="F354" s="235" t="s">
        <v>502</v>
      </c>
      <c r="G354" s="233"/>
      <c r="H354" s="236">
        <v>-1</v>
      </c>
      <c r="I354" s="237"/>
      <c r="J354" s="233"/>
      <c r="K354" s="233"/>
      <c r="L354" s="238"/>
      <c r="M354" s="243"/>
      <c r="N354" s="244"/>
      <c r="O354" s="244"/>
      <c r="P354" s="244"/>
      <c r="Q354" s="244"/>
      <c r="R354" s="244"/>
      <c r="S354" s="244"/>
      <c r="T354" s="245"/>
      <c r="AT354" s="242" t="s">
        <v>159</v>
      </c>
      <c r="AU354" s="242" t="s">
        <v>77</v>
      </c>
      <c r="AV354" s="12" t="s">
        <v>77</v>
      </c>
      <c r="AW354" s="12" t="s">
        <v>32</v>
      </c>
      <c r="AX354" s="12" t="s">
        <v>69</v>
      </c>
      <c r="AY354" s="242" t="s">
        <v>147</v>
      </c>
    </row>
    <row r="355" s="12" customFormat="1">
      <c r="B355" s="232"/>
      <c r="C355" s="233"/>
      <c r="D355" s="228" t="s">
        <v>159</v>
      </c>
      <c r="E355" s="234" t="s">
        <v>1</v>
      </c>
      <c r="F355" s="235" t="s">
        <v>503</v>
      </c>
      <c r="G355" s="233"/>
      <c r="H355" s="236">
        <v>-1.238</v>
      </c>
      <c r="I355" s="237"/>
      <c r="J355" s="233"/>
      <c r="K355" s="233"/>
      <c r="L355" s="238"/>
      <c r="M355" s="243"/>
      <c r="N355" s="244"/>
      <c r="O355" s="244"/>
      <c r="P355" s="244"/>
      <c r="Q355" s="244"/>
      <c r="R355" s="244"/>
      <c r="S355" s="244"/>
      <c r="T355" s="245"/>
      <c r="AT355" s="242" t="s">
        <v>159</v>
      </c>
      <c r="AU355" s="242" t="s">
        <v>77</v>
      </c>
      <c r="AV355" s="12" t="s">
        <v>77</v>
      </c>
      <c r="AW355" s="12" t="s">
        <v>32</v>
      </c>
      <c r="AX355" s="12" t="s">
        <v>69</v>
      </c>
      <c r="AY355" s="242" t="s">
        <v>147</v>
      </c>
    </row>
    <row r="356" s="12" customFormat="1">
      <c r="B356" s="232"/>
      <c r="C356" s="233"/>
      <c r="D356" s="228" t="s">
        <v>159</v>
      </c>
      <c r="E356" s="234" t="s">
        <v>1</v>
      </c>
      <c r="F356" s="235" t="s">
        <v>504</v>
      </c>
      <c r="G356" s="233"/>
      <c r="H356" s="236">
        <v>4.3200000000000003</v>
      </c>
      <c r="I356" s="237"/>
      <c r="J356" s="233"/>
      <c r="K356" s="233"/>
      <c r="L356" s="238"/>
      <c r="M356" s="243"/>
      <c r="N356" s="244"/>
      <c r="O356" s="244"/>
      <c r="P356" s="244"/>
      <c r="Q356" s="244"/>
      <c r="R356" s="244"/>
      <c r="S356" s="244"/>
      <c r="T356" s="245"/>
      <c r="AT356" s="242" t="s">
        <v>159</v>
      </c>
      <c r="AU356" s="242" t="s">
        <v>77</v>
      </c>
      <c r="AV356" s="12" t="s">
        <v>77</v>
      </c>
      <c r="AW356" s="12" t="s">
        <v>32</v>
      </c>
      <c r="AX356" s="12" t="s">
        <v>69</v>
      </c>
      <c r="AY356" s="242" t="s">
        <v>147</v>
      </c>
    </row>
    <row r="357" s="14" customFormat="1">
      <c r="B357" s="256"/>
      <c r="C357" s="257"/>
      <c r="D357" s="228" t="s">
        <v>159</v>
      </c>
      <c r="E357" s="258" t="s">
        <v>1</v>
      </c>
      <c r="F357" s="259" t="s">
        <v>266</v>
      </c>
      <c r="G357" s="257"/>
      <c r="H357" s="260">
        <v>698.81799999999987</v>
      </c>
      <c r="I357" s="261"/>
      <c r="J357" s="257"/>
      <c r="K357" s="257"/>
      <c r="L357" s="262"/>
      <c r="M357" s="263"/>
      <c r="N357" s="264"/>
      <c r="O357" s="264"/>
      <c r="P357" s="264"/>
      <c r="Q357" s="264"/>
      <c r="R357" s="264"/>
      <c r="S357" s="264"/>
      <c r="T357" s="265"/>
      <c r="AT357" s="266" t="s">
        <v>159</v>
      </c>
      <c r="AU357" s="266" t="s">
        <v>77</v>
      </c>
      <c r="AV357" s="14" t="s">
        <v>181</v>
      </c>
      <c r="AW357" s="14" t="s">
        <v>32</v>
      </c>
      <c r="AX357" s="14" t="s">
        <v>75</v>
      </c>
      <c r="AY357" s="266" t="s">
        <v>147</v>
      </c>
    </row>
    <row r="358" s="1" customFormat="1" ht="16.5" customHeight="1">
      <c r="B358" s="37"/>
      <c r="C358" s="216" t="s">
        <v>505</v>
      </c>
      <c r="D358" s="216" t="s">
        <v>150</v>
      </c>
      <c r="E358" s="217" t="s">
        <v>506</v>
      </c>
      <c r="F358" s="218" t="s">
        <v>507</v>
      </c>
      <c r="G358" s="219" t="s">
        <v>180</v>
      </c>
      <c r="H358" s="220">
        <v>698.81799999999998</v>
      </c>
      <c r="I358" s="221"/>
      <c r="J358" s="222">
        <f>ROUND(I358*H358,2)</f>
        <v>0</v>
      </c>
      <c r="K358" s="218" t="s">
        <v>212</v>
      </c>
      <c r="L358" s="42"/>
      <c r="M358" s="223" t="s">
        <v>1</v>
      </c>
      <c r="N358" s="224" t="s">
        <v>40</v>
      </c>
      <c r="O358" s="78"/>
      <c r="P358" s="225">
        <f>O358*H358</f>
        <v>0</v>
      </c>
      <c r="Q358" s="225">
        <v>0</v>
      </c>
      <c r="R358" s="225">
        <f>Q358*H358</f>
        <v>0</v>
      </c>
      <c r="S358" s="225">
        <v>0</v>
      </c>
      <c r="T358" s="226">
        <f>S358*H358</f>
        <v>0</v>
      </c>
      <c r="AR358" s="16" t="s">
        <v>181</v>
      </c>
      <c r="AT358" s="16" t="s">
        <v>150</v>
      </c>
      <c r="AU358" s="16" t="s">
        <v>77</v>
      </c>
      <c r="AY358" s="16" t="s">
        <v>147</v>
      </c>
      <c r="BE358" s="227">
        <f>IF(N358="základní",J358,0)</f>
        <v>0</v>
      </c>
      <c r="BF358" s="227">
        <f>IF(N358="snížená",J358,0)</f>
        <v>0</v>
      </c>
      <c r="BG358" s="227">
        <f>IF(N358="zákl. přenesená",J358,0)</f>
        <v>0</v>
      </c>
      <c r="BH358" s="227">
        <f>IF(N358="sníž. přenesená",J358,0)</f>
        <v>0</v>
      </c>
      <c r="BI358" s="227">
        <f>IF(N358="nulová",J358,0)</f>
        <v>0</v>
      </c>
      <c r="BJ358" s="16" t="s">
        <v>75</v>
      </c>
      <c r="BK358" s="227">
        <f>ROUND(I358*H358,2)</f>
        <v>0</v>
      </c>
      <c r="BL358" s="16" t="s">
        <v>181</v>
      </c>
      <c r="BM358" s="16" t="s">
        <v>508</v>
      </c>
    </row>
    <row r="359" s="1" customFormat="1">
      <c r="B359" s="37"/>
      <c r="C359" s="38"/>
      <c r="D359" s="228" t="s">
        <v>156</v>
      </c>
      <c r="E359" s="38"/>
      <c r="F359" s="229" t="s">
        <v>509</v>
      </c>
      <c r="G359" s="38"/>
      <c r="H359" s="38"/>
      <c r="I359" s="143"/>
      <c r="J359" s="38"/>
      <c r="K359" s="38"/>
      <c r="L359" s="42"/>
      <c r="M359" s="230"/>
      <c r="N359" s="78"/>
      <c r="O359" s="78"/>
      <c r="P359" s="78"/>
      <c r="Q359" s="78"/>
      <c r="R359" s="78"/>
      <c r="S359" s="78"/>
      <c r="T359" s="79"/>
      <c r="AT359" s="16" t="s">
        <v>156</v>
      </c>
      <c r="AU359" s="16" t="s">
        <v>77</v>
      </c>
    </row>
    <row r="360" s="1" customFormat="1" ht="16.5" customHeight="1">
      <c r="B360" s="37"/>
      <c r="C360" s="216" t="s">
        <v>510</v>
      </c>
      <c r="D360" s="216" t="s">
        <v>150</v>
      </c>
      <c r="E360" s="217" t="s">
        <v>511</v>
      </c>
      <c r="F360" s="218" t="s">
        <v>512</v>
      </c>
      <c r="G360" s="219" t="s">
        <v>187</v>
      </c>
      <c r="H360" s="220">
        <v>27</v>
      </c>
      <c r="I360" s="221"/>
      <c r="J360" s="222">
        <f>ROUND(I360*H360,2)</f>
        <v>0</v>
      </c>
      <c r="K360" s="218" t="s">
        <v>1</v>
      </c>
      <c r="L360" s="42"/>
      <c r="M360" s="223" t="s">
        <v>1</v>
      </c>
      <c r="N360" s="224" t="s">
        <v>40</v>
      </c>
      <c r="O360" s="78"/>
      <c r="P360" s="225">
        <f>O360*H360</f>
        <v>0</v>
      </c>
      <c r="Q360" s="225">
        <v>0</v>
      </c>
      <c r="R360" s="225">
        <f>Q360*H360</f>
        <v>0</v>
      </c>
      <c r="S360" s="225">
        <v>0</v>
      </c>
      <c r="T360" s="226">
        <f>S360*H360</f>
        <v>0</v>
      </c>
      <c r="AR360" s="16" t="s">
        <v>181</v>
      </c>
      <c r="AT360" s="16" t="s">
        <v>150</v>
      </c>
      <c r="AU360" s="16" t="s">
        <v>77</v>
      </c>
      <c r="AY360" s="16" t="s">
        <v>147</v>
      </c>
      <c r="BE360" s="227">
        <f>IF(N360="základní",J360,0)</f>
        <v>0</v>
      </c>
      <c r="BF360" s="227">
        <f>IF(N360="snížená",J360,0)</f>
        <v>0</v>
      </c>
      <c r="BG360" s="227">
        <f>IF(N360="zákl. přenesená",J360,0)</f>
        <v>0</v>
      </c>
      <c r="BH360" s="227">
        <f>IF(N360="sníž. přenesená",J360,0)</f>
        <v>0</v>
      </c>
      <c r="BI360" s="227">
        <f>IF(N360="nulová",J360,0)</f>
        <v>0</v>
      </c>
      <c r="BJ360" s="16" t="s">
        <v>75</v>
      </c>
      <c r="BK360" s="227">
        <f>ROUND(I360*H360,2)</f>
        <v>0</v>
      </c>
      <c r="BL360" s="16" t="s">
        <v>181</v>
      </c>
      <c r="BM360" s="16" t="s">
        <v>513</v>
      </c>
    </row>
    <row r="361" s="1" customFormat="1">
      <c r="B361" s="37"/>
      <c r="C361" s="38"/>
      <c r="D361" s="228" t="s">
        <v>156</v>
      </c>
      <c r="E361" s="38"/>
      <c r="F361" s="229" t="s">
        <v>512</v>
      </c>
      <c r="G361" s="38"/>
      <c r="H361" s="38"/>
      <c r="I361" s="143"/>
      <c r="J361" s="38"/>
      <c r="K361" s="38"/>
      <c r="L361" s="42"/>
      <c r="M361" s="230"/>
      <c r="N361" s="78"/>
      <c r="O361" s="78"/>
      <c r="P361" s="78"/>
      <c r="Q361" s="78"/>
      <c r="R361" s="78"/>
      <c r="S361" s="78"/>
      <c r="T361" s="79"/>
      <c r="AT361" s="16" t="s">
        <v>156</v>
      </c>
      <c r="AU361" s="16" t="s">
        <v>77</v>
      </c>
    </row>
    <row r="362" s="12" customFormat="1">
      <c r="B362" s="232"/>
      <c r="C362" s="233"/>
      <c r="D362" s="228" t="s">
        <v>159</v>
      </c>
      <c r="E362" s="234" t="s">
        <v>1</v>
      </c>
      <c r="F362" s="235" t="s">
        <v>514</v>
      </c>
      <c r="G362" s="233"/>
      <c r="H362" s="236">
        <v>27</v>
      </c>
      <c r="I362" s="237"/>
      <c r="J362" s="233"/>
      <c r="K362" s="233"/>
      <c r="L362" s="238"/>
      <c r="M362" s="243"/>
      <c r="N362" s="244"/>
      <c r="O362" s="244"/>
      <c r="P362" s="244"/>
      <c r="Q362" s="244"/>
      <c r="R362" s="244"/>
      <c r="S362" s="244"/>
      <c r="T362" s="245"/>
      <c r="AT362" s="242" t="s">
        <v>159</v>
      </c>
      <c r="AU362" s="242" t="s">
        <v>77</v>
      </c>
      <c r="AV362" s="12" t="s">
        <v>77</v>
      </c>
      <c r="AW362" s="12" t="s">
        <v>32</v>
      </c>
      <c r="AX362" s="12" t="s">
        <v>75</v>
      </c>
      <c r="AY362" s="242" t="s">
        <v>147</v>
      </c>
    </row>
    <row r="363" s="1" customFormat="1" ht="16.5" customHeight="1">
      <c r="B363" s="37"/>
      <c r="C363" s="216" t="s">
        <v>515</v>
      </c>
      <c r="D363" s="216" t="s">
        <v>150</v>
      </c>
      <c r="E363" s="217" t="s">
        <v>516</v>
      </c>
      <c r="F363" s="218" t="s">
        <v>517</v>
      </c>
      <c r="G363" s="219" t="s">
        <v>270</v>
      </c>
      <c r="H363" s="220">
        <v>16.096</v>
      </c>
      <c r="I363" s="221"/>
      <c r="J363" s="222">
        <f>ROUND(I363*H363,2)</f>
        <v>0</v>
      </c>
      <c r="K363" s="218" t="s">
        <v>212</v>
      </c>
      <c r="L363" s="42"/>
      <c r="M363" s="223" t="s">
        <v>1</v>
      </c>
      <c r="N363" s="224" t="s">
        <v>40</v>
      </c>
      <c r="O363" s="78"/>
      <c r="P363" s="225">
        <f>O363*H363</f>
        <v>0</v>
      </c>
      <c r="Q363" s="225">
        <v>1.10951</v>
      </c>
      <c r="R363" s="225">
        <f>Q363*H363</f>
        <v>17.85867296</v>
      </c>
      <c r="S363" s="225">
        <v>0</v>
      </c>
      <c r="T363" s="226">
        <f>S363*H363</f>
        <v>0</v>
      </c>
      <c r="AR363" s="16" t="s">
        <v>181</v>
      </c>
      <c r="AT363" s="16" t="s">
        <v>150</v>
      </c>
      <c r="AU363" s="16" t="s">
        <v>77</v>
      </c>
      <c r="AY363" s="16" t="s">
        <v>147</v>
      </c>
      <c r="BE363" s="227">
        <f>IF(N363="základní",J363,0)</f>
        <v>0</v>
      </c>
      <c r="BF363" s="227">
        <f>IF(N363="snížená",J363,0)</f>
        <v>0</v>
      </c>
      <c r="BG363" s="227">
        <f>IF(N363="zákl. přenesená",J363,0)</f>
        <v>0</v>
      </c>
      <c r="BH363" s="227">
        <f>IF(N363="sníž. přenesená",J363,0)</f>
        <v>0</v>
      </c>
      <c r="BI363" s="227">
        <f>IF(N363="nulová",J363,0)</f>
        <v>0</v>
      </c>
      <c r="BJ363" s="16" t="s">
        <v>75</v>
      </c>
      <c r="BK363" s="227">
        <f>ROUND(I363*H363,2)</f>
        <v>0</v>
      </c>
      <c r="BL363" s="16" t="s">
        <v>181</v>
      </c>
      <c r="BM363" s="16" t="s">
        <v>518</v>
      </c>
    </row>
    <row r="364" s="1" customFormat="1">
      <c r="B364" s="37"/>
      <c r="C364" s="38"/>
      <c r="D364" s="228" t="s">
        <v>156</v>
      </c>
      <c r="E364" s="38"/>
      <c r="F364" s="229" t="s">
        <v>519</v>
      </c>
      <c r="G364" s="38"/>
      <c r="H364" s="38"/>
      <c r="I364" s="143"/>
      <c r="J364" s="38"/>
      <c r="K364" s="38"/>
      <c r="L364" s="42"/>
      <c r="M364" s="230"/>
      <c r="N364" s="78"/>
      <c r="O364" s="78"/>
      <c r="P364" s="78"/>
      <c r="Q364" s="78"/>
      <c r="R364" s="78"/>
      <c r="S364" s="78"/>
      <c r="T364" s="79"/>
      <c r="AT364" s="16" t="s">
        <v>156</v>
      </c>
      <c r="AU364" s="16" t="s">
        <v>77</v>
      </c>
    </row>
    <row r="365" s="1" customFormat="1">
      <c r="B365" s="37"/>
      <c r="C365" s="38"/>
      <c r="D365" s="228" t="s">
        <v>157</v>
      </c>
      <c r="E365" s="38"/>
      <c r="F365" s="231" t="s">
        <v>245</v>
      </c>
      <c r="G365" s="38"/>
      <c r="H365" s="38"/>
      <c r="I365" s="143"/>
      <c r="J365" s="38"/>
      <c r="K365" s="38"/>
      <c r="L365" s="42"/>
      <c r="M365" s="230"/>
      <c r="N365" s="78"/>
      <c r="O365" s="78"/>
      <c r="P365" s="78"/>
      <c r="Q365" s="78"/>
      <c r="R365" s="78"/>
      <c r="S365" s="78"/>
      <c r="T365" s="79"/>
      <c r="AT365" s="16" t="s">
        <v>157</v>
      </c>
      <c r="AU365" s="16" t="s">
        <v>77</v>
      </c>
    </row>
    <row r="366" s="12" customFormat="1">
      <c r="B366" s="232"/>
      <c r="C366" s="233"/>
      <c r="D366" s="228" t="s">
        <v>159</v>
      </c>
      <c r="E366" s="234" t="s">
        <v>1</v>
      </c>
      <c r="F366" s="235" t="s">
        <v>520</v>
      </c>
      <c r="G366" s="233"/>
      <c r="H366" s="236">
        <v>4.266</v>
      </c>
      <c r="I366" s="237"/>
      <c r="J366" s="233"/>
      <c r="K366" s="233"/>
      <c r="L366" s="238"/>
      <c r="M366" s="243"/>
      <c r="N366" s="244"/>
      <c r="O366" s="244"/>
      <c r="P366" s="244"/>
      <c r="Q366" s="244"/>
      <c r="R366" s="244"/>
      <c r="S366" s="244"/>
      <c r="T366" s="245"/>
      <c r="AT366" s="242" t="s">
        <v>159</v>
      </c>
      <c r="AU366" s="242" t="s">
        <v>77</v>
      </c>
      <c r="AV366" s="12" t="s">
        <v>77</v>
      </c>
      <c r="AW366" s="12" t="s">
        <v>32</v>
      </c>
      <c r="AX366" s="12" t="s">
        <v>69</v>
      </c>
      <c r="AY366" s="242" t="s">
        <v>147</v>
      </c>
    </row>
    <row r="367" s="12" customFormat="1">
      <c r="B367" s="232"/>
      <c r="C367" s="233"/>
      <c r="D367" s="228" t="s">
        <v>159</v>
      </c>
      <c r="E367" s="234" t="s">
        <v>1</v>
      </c>
      <c r="F367" s="235" t="s">
        <v>521</v>
      </c>
      <c r="G367" s="233"/>
      <c r="H367" s="236">
        <v>10.077999999999999</v>
      </c>
      <c r="I367" s="237"/>
      <c r="J367" s="233"/>
      <c r="K367" s="233"/>
      <c r="L367" s="238"/>
      <c r="M367" s="243"/>
      <c r="N367" s="244"/>
      <c r="O367" s="244"/>
      <c r="P367" s="244"/>
      <c r="Q367" s="244"/>
      <c r="R367" s="244"/>
      <c r="S367" s="244"/>
      <c r="T367" s="245"/>
      <c r="AT367" s="242" t="s">
        <v>159</v>
      </c>
      <c r="AU367" s="242" t="s">
        <v>77</v>
      </c>
      <c r="AV367" s="12" t="s">
        <v>77</v>
      </c>
      <c r="AW367" s="12" t="s">
        <v>32</v>
      </c>
      <c r="AX367" s="12" t="s">
        <v>69</v>
      </c>
      <c r="AY367" s="242" t="s">
        <v>147</v>
      </c>
    </row>
    <row r="368" s="12" customFormat="1">
      <c r="B368" s="232"/>
      <c r="C368" s="233"/>
      <c r="D368" s="228" t="s">
        <v>159</v>
      </c>
      <c r="E368" s="234" t="s">
        <v>1</v>
      </c>
      <c r="F368" s="235" t="s">
        <v>522</v>
      </c>
      <c r="G368" s="233"/>
      <c r="H368" s="236">
        <v>1.752</v>
      </c>
      <c r="I368" s="237"/>
      <c r="J368" s="233"/>
      <c r="K368" s="233"/>
      <c r="L368" s="238"/>
      <c r="M368" s="243"/>
      <c r="N368" s="244"/>
      <c r="O368" s="244"/>
      <c r="P368" s="244"/>
      <c r="Q368" s="244"/>
      <c r="R368" s="244"/>
      <c r="S368" s="244"/>
      <c r="T368" s="245"/>
      <c r="AT368" s="242" t="s">
        <v>159</v>
      </c>
      <c r="AU368" s="242" t="s">
        <v>77</v>
      </c>
      <c r="AV368" s="12" t="s">
        <v>77</v>
      </c>
      <c r="AW368" s="12" t="s">
        <v>32</v>
      </c>
      <c r="AX368" s="12" t="s">
        <v>69</v>
      </c>
      <c r="AY368" s="242" t="s">
        <v>147</v>
      </c>
    </row>
    <row r="369" s="14" customFormat="1">
      <c r="B369" s="256"/>
      <c r="C369" s="257"/>
      <c r="D369" s="228" t="s">
        <v>159</v>
      </c>
      <c r="E369" s="258" t="s">
        <v>1</v>
      </c>
      <c r="F369" s="259" t="s">
        <v>266</v>
      </c>
      <c r="G369" s="257"/>
      <c r="H369" s="260">
        <v>16.096</v>
      </c>
      <c r="I369" s="261"/>
      <c r="J369" s="257"/>
      <c r="K369" s="257"/>
      <c r="L369" s="262"/>
      <c r="M369" s="263"/>
      <c r="N369" s="264"/>
      <c r="O369" s="264"/>
      <c r="P369" s="264"/>
      <c r="Q369" s="264"/>
      <c r="R369" s="264"/>
      <c r="S369" s="264"/>
      <c r="T369" s="265"/>
      <c r="AT369" s="266" t="s">
        <v>159</v>
      </c>
      <c r="AU369" s="266" t="s">
        <v>77</v>
      </c>
      <c r="AV369" s="14" t="s">
        <v>181</v>
      </c>
      <c r="AW369" s="14" t="s">
        <v>32</v>
      </c>
      <c r="AX369" s="14" t="s">
        <v>75</v>
      </c>
      <c r="AY369" s="266" t="s">
        <v>147</v>
      </c>
    </row>
    <row r="370" s="11" customFormat="1" ht="22.8" customHeight="1">
      <c r="B370" s="200"/>
      <c r="C370" s="201"/>
      <c r="D370" s="202" t="s">
        <v>68</v>
      </c>
      <c r="E370" s="214" t="s">
        <v>181</v>
      </c>
      <c r="F370" s="214" t="s">
        <v>523</v>
      </c>
      <c r="G370" s="201"/>
      <c r="H370" s="201"/>
      <c r="I370" s="204"/>
      <c r="J370" s="215">
        <f>BK370</f>
        <v>0</v>
      </c>
      <c r="K370" s="201"/>
      <c r="L370" s="206"/>
      <c r="M370" s="207"/>
      <c r="N370" s="208"/>
      <c r="O370" s="208"/>
      <c r="P370" s="209">
        <f>SUM(P371:P380)</f>
        <v>0</v>
      </c>
      <c r="Q370" s="208"/>
      <c r="R370" s="209">
        <f>SUM(R371:R380)</f>
        <v>0.042398400000000003</v>
      </c>
      <c r="S370" s="208"/>
      <c r="T370" s="210">
        <f>SUM(T371:T380)</f>
        <v>0</v>
      </c>
      <c r="AR370" s="211" t="s">
        <v>75</v>
      </c>
      <c r="AT370" s="212" t="s">
        <v>68</v>
      </c>
      <c r="AU370" s="212" t="s">
        <v>75</v>
      </c>
      <c r="AY370" s="211" t="s">
        <v>147</v>
      </c>
      <c r="BK370" s="213">
        <f>SUM(BK371:BK380)</f>
        <v>0</v>
      </c>
    </row>
    <row r="371" s="1" customFormat="1" ht="16.5" customHeight="1">
      <c r="B371" s="37"/>
      <c r="C371" s="216" t="s">
        <v>524</v>
      </c>
      <c r="D371" s="216" t="s">
        <v>150</v>
      </c>
      <c r="E371" s="217" t="s">
        <v>525</v>
      </c>
      <c r="F371" s="218" t="s">
        <v>526</v>
      </c>
      <c r="G371" s="219" t="s">
        <v>180</v>
      </c>
      <c r="H371" s="220">
        <v>48.18</v>
      </c>
      <c r="I371" s="221"/>
      <c r="J371" s="222">
        <f>ROUND(I371*H371,2)</f>
        <v>0</v>
      </c>
      <c r="K371" s="218" t="s">
        <v>212</v>
      </c>
      <c r="L371" s="42"/>
      <c r="M371" s="223" t="s">
        <v>1</v>
      </c>
      <c r="N371" s="224" t="s">
        <v>40</v>
      </c>
      <c r="O371" s="78"/>
      <c r="P371" s="225">
        <f>O371*H371</f>
        <v>0</v>
      </c>
      <c r="Q371" s="225">
        <v>0.00088000000000000003</v>
      </c>
      <c r="R371" s="225">
        <f>Q371*H371</f>
        <v>0.042398400000000003</v>
      </c>
      <c r="S371" s="225">
        <v>0</v>
      </c>
      <c r="T371" s="226">
        <f>S371*H371</f>
        <v>0</v>
      </c>
      <c r="AR371" s="16" t="s">
        <v>181</v>
      </c>
      <c r="AT371" s="16" t="s">
        <v>150</v>
      </c>
      <c r="AU371" s="16" t="s">
        <v>77</v>
      </c>
      <c r="AY371" s="16" t="s">
        <v>147</v>
      </c>
      <c r="BE371" s="227">
        <f>IF(N371="základní",J371,0)</f>
        <v>0</v>
      </c>
      <c r="BF371" s="227">
        <f>IF(N371="snížená",J371,0)</f>
        <v>0</v>
      </c>
      <c r="BG371" s="227">
        <f>IF(N371="zákl. přenesená",J371,0)</f>
        <v>0</v>
      </c>
      <c r="BH371" s="227">
        <f>IF(N371="sníž. přenesená",J371,0)</f>
        <v>0</v>
      </c>
      <c r="BI371" s="227">
        <f>IF(N371="nulová",J371,0)</f>
        <v>0</v>
      </c>
      <c r="BJ371" s="16" t="s">
        <v>75</v>
      </c>
      <c r="BK371" s="227">
        <f>ROUND(I371*H371,2)</f>
        <v>0</v>
      </c>
      <c r="BL371" s="16" t="s">
        <v>181</v>
      </c>
      <c r="BM371" s="16" t="s">
        <v>527</v>
      </c>
    </row>
    <row r="372" s="1" customFormat="1">
      <c r="B372" s="37"/>
      <c r="C372" s="38"/>
      <c r="D372" s="228" t="s">
        <v>156</v>
      </c>
      <c r="E372" s="38"/>
      <c r="F372" s="229" t="s">
        <v>528</v>
      </c>
      <c r="G372" s="38"/>
      <c r="H372" s="38"/>
      <c r="I372" s="143"/>
      <c r="J372" s="38"/>
      <c r="K372" s="38"/>
      <c r="L372" s="42"/>
      <c r="M372" s="230"/>
      <c r="N372" s="78"/>
      <c r="O372" s="78"/>
      <c r="P372" s="78"/>
      <c r="Q372" s="78"/>
      <c r="R372" s="78"/>
      <c r="S372" s="78"/>
      <c r="T372" s="79"/>
      <c r="AT372" s="16" t="s">
        <v>156</v>
      </c>
      <c r="AU372" s="16" t="s">
        <v>77</v>
      </c>
    </row>
    <row r="373" s="1" customFormat="1">
      <c r="B373" s="37"/>
      <c r="C373" s="38"/>
      <c r="D373" s="228" t="s">
        <v>157</v>
      </c>
      <c r="E373" s="38"/>
      <c r="F373" s="231" t="s">
        <v>245</v>
      </c>
      <c r="G373" s="38"/>
      <c r="H373" s="38"/>
      <c r="I373" s="143"/>
      <c r="J373" s="38"/>
      <c r="K373" s="38"/>
      <c r="L373" s="42"/>
      <c r="M373" s="230"/>
      <c r="N373" s="78"/>
      <c r="O373" s="78"/>
      <c r="P373" s="78"/>
      <c r="Q373" s="78"/>
      <c r="R373" s="78"/>
      <c r="S373" s="78"/>
      <c r="T373" s="79"/>
      <c r="AT373" s="16" t="s">
        <v>157</v>
      </c>
      <c r="AU373" s="16" t="s">
        <v>77</v>
      </c>
    </row>
    <row r="374" s="12" customFormat="1">
      <c r="B374" s="232"/>
      <c r="C374" s="233"/>
      <c r="D374" s="228" t="s">
        <v>159</v>
      </c>
      <c r="E374" s="234" t="s">
        <v>1</v>
      </c>
      <c r="F374" s="235" t="s">
        <v>529</v>
      </c>
      <c r="G374" s="233"/>
      <c r="H374" s="236">
        <v>14.16</v>
      </c>
      <c r="I374" s="237"/>
      <c r="J374" s="233"/>
      <c r="K374" s="233"/>
      <c r="L374" s="238"/>
      <c r="M374" s="243"/>
      <c r="N374" s="244"/>
      <c r="O374" s="244"/>
      <c r="P374" s="244"/>
      <c r="Q374" s="244"/>
      <c r="R374" s="244"/>
      <c r="S374" s="244"/>
      <c r="T374" s="245"/>
      <c r="AT374" s="242" t="s">
        <v>159</v>
      </c>
      <c r="AU374" s="242" t="s">
        <v>77</v>
      </c>
      <c r="AV374" s="12" t="s">
        <v>77</v>
      </c>
      <c r="AW374" s="12" t="s">
        <v>32</v>
      </c>
      <c r="AX374" s="12" t="s">
        <v>69</v>
      </c>
      <c r="AY374" s="242" t="s">
        <v>147</v>
      </c>
    </row>
    <row r="375" s="12" customFormat="1">
      <c r="B375" s="232"/>
      <c r="C375" s="233"/>
      <c r="D375" s="228" t="s">
        <v>159</v>
      </c>
      <c r="E375" s="234" t="s">
        <v>1</v>
      </c>
      <c r="F375" s="235" t="s">
        <v>530</v>
      </c>
      <c r="G375" s="233"/>
      <c r="H375" s="236">
        <v>14.699999999999999</v>
      </c>
      <c r="I375" s="237"/>
      <c r="J375" s="233"/>
      <c r="K375" s="233"/>
      <c r="L375" s="238"/>
      <c r="M375" s="243"/>
      <c r="N375" s="244"/>
      <c r="O375" s="244"/>
      <c r="P375" s="244"/>
      <c r="Q375" s="244"/>
      <c r="R375" s="244"/>
      <c r="S375" s="244"/>
      <c r="T375" s="245"/>
      <c r="AT375" s="242" t="s">
        <v>159</v>
      </c>
      <c r="AU375" s="242" t="s">
        <v>77</v>
      </c>
      <c r="AV375" s="12" t="s">
        <v>77</v>
      </c>
      <c r="AW375" s="12" t="s">
        <v>32</v>
      </c>
      <c r="AX375" s="12" t="s">
        <v>69</v>
      </c>
      <c r="AY375" s="242" t="s">
        <v>147</v>
      </c>
    </row>
    <row r="376" s="12" customFormat="1">
      <c r="B376" s="232"/>
      <c r="C376" s="233"/>
      <c r="D376" s="228" t="s">
        <v>159</v>
      </c>
      <c r="E376" s="234" t="s">
        <v>1</v>
      </c>
      <c r="F376" s="235" t="s">
        <v>531</v>
      </c>
      <c r="G376" s="233"/>
      <c r="H376" s="236">
        <v>7.5199999999999996</v>
      </c>
      <c r="I376" s="237"/>
      <c r="J376" s="233"/>
      <c r="K376" s="233"/>
      <c r="L376" s="238"/>
      <c r="M376" s="243"/>
      <c r="N376" s="244"/>
      <c r="O376" s="244"/>
      <c r="P376" s="244"/>
      <c r="Q376" s="244"/>
      <c r="R376" s="244"/>
      <c r="S376" s="244"/>
      <c r="T376" s="245"/>
      <c r="AT376" s="242" t="s">
        <v>159</v>
      </c>
      <c r="AU376" s="242" t="s">
        <v>77</v>
      </c>
      <c r="AV376" s="12" t="s">
        <v>77</v>
      </c>
      <c r="AW376" s="12" t="s">
        <v>32</v>
      </c>
      <c r="AX376" s="12" t="s">
        <v>69</v>
      </c>
      <c r="AY376" s="242" t="s">
        <v>147</v>
      </c>
    </row>
    <row r="377" s="12" customFormat="1">
      <c r="B377" s="232"/>
      <c r="C377" s="233"/>
      <c r="D377" s="228" t="s">
        <v>159</v>
      </c>
      <c r="E377" s="234" t="s">
        <v>1</v>
      </c>
      <c r="F377" s="235" t="s">
        <v>532</v>
      </c>
      <c r="G377" s="233"/>
      <c r="H377" s="236">
        <v>11.800000000000001</v>
      </c>
      <c r="I377" s="237"/>
      <c r="J377" s="233"/>
      <c r="K377" s="233"/>
      <c r="L377" s="238"/>
      <c r="M377" s="243"/>
      <c r="N377" s="244"/>
      <c r="O377" s="244"/>
      <c r="P377" s="244"/>
      <c r="Q377" s="244"/>
      <c r="R377" s="244"/>
      <c r="S377" s="244"/>
      <c r="T377" s="245"/>
      <c r="AT377" s="242" t="s">
        <v>159</v>
      </c>
      <c r="AU377" s="242" t="s">
        <v>77</v>
      </c>
      <c r="AV377" s="12" t="s">
        <v>77</v>
      </c>
      <c r="AW377" s="12" t="s">
        <v>32</v>
      </c>
      <c r="AX377" s="12" t="s">
        <v>69</v>
      </c>
      <c r="AY377" s="242" t="s">
        <v>147</v>
      </c>
    </row>
    <row r="378" s="14" customFormat="1">
      <c r="B378" s="256"/>
      <c r="C378" s="257"/>
      <c r="D378" s="228" t="s">
        <v>159</v>
      </c>
      <c r="E378" s="258" t="s">
        <v>1</v>
      </c>
      <c r="F378" s="259" t="s">
        <v>266</v>
      </c>
      <c r="G378" s="257"/>
      <c r="H378" s="260">
        <v>48.179999999999993</v>
      </c>
      <c r="I378" s="261"/>
      <c r="J378" s="257"/>
      <c r="K378" s="257"/>
      <c r="L378" s="262"/>
      <c r="M378" s="263"/>
      <c r="N378" s="264"/>
      <c r="O378" s="264"/>
      <c r="P378" s="264"/>
      <c r="Q378" s="264"/>
      <c r="R378" s="264"/>
      <c r="S378" s="264"/>
      <c r="T378" s="265"/>
      <c r="AT378" s="266" t="s">
        <v>159</v>
      </c>
      <c r="AU378" s="266" t="s">
        <v>77</v>
      </c>
      <c r="AV378" s="14" t="s">
        <v>181</v>
      </c>
      <c r="AW378" s="14" t="s">
        <v>32</v>
      </c>
      <c r="AX378" s="14" t="s">
        <v>75</v>
      </c>
      <c r="AY378" s="266" t="s">
        <v>147</v>
      </c>
    </row>
    <row r="379" s="1" customFormat="1" ht="16.5" customHeight="1">
      <c r="B379" s="37"/>
      <c r="C379" s="216" t="s">
        <v>533</v>
      </c>
      <c r="D379" s="216" t="s">
        <v>150</v>
      </c>
      <c r="E379" s="217" t="s">
        <v>534</v>
      </c>
      <c r="F379" s="218" t="s">
        <v>535</v>
      </c>
      <c r="G379" s="219" t="s">
        <v>180</v>
      </c>
      <c r="H379" s="220">
        <v>48.18</v>
      </c>
      <c r="I379" s="221"/>
      <c r="J379" s="222">
        <f>ROUND(I379*H379,2)</f>
        <v>0</v>
      </c>
      <c r="K379" s="218" t="s">
        <v>212</v>
      </c>
      <c r="L379" s="42"/>
      <c r="M379" s="223" t="s">
        <v>1</v>
      </c>
      <c r="N379" s="224" t="s">
        <v>40</v>
      </c>
      <c r="O379" s="78"/>
      <c r="P379" s="225">
        <f>O379*H379</f>
        <v>0</v>
      </c>
      <c r="Q379" s="225">
        <v>0</v>
      </c>
      <c r="R379" s="225">
        <f>Q379*H379</f>
        <v>0</v>
      </c>
      <c r="S379" s="225">
        <v>0</v>
      </c>
      <c r="T379" s="226">
        <f>S379*H379</f>
        <v>0</v>
      </c>
      <c r="AR379" s="16" t="s">
        <v>181</v>
      </c>
      <c r="AT379" s="16" t="s">
        <v>150</v>
      </c>
      <c r="AU379" s="16" t="s">
        <v>77</v>
      </c>
      <c r="AY379" s="16" t="s">
        <v>147</v>
      </c>
      <c r="BE379" s="227">
        <f>IF(N379="základní",J379,0)</f>
        <v>0</v>
      </c>
      <c r="BF379" s="227">
        <f>IF(N379="snížená",J379,0)</f>
        <v>0</v>
      </c>
      <c r="BG379" s="227">
        <f>IF(N379="zákl. přenesená",J379,0)</f>
        <v>0</v>
      </c>
      <c r="BH379" s="227">
        <f>IF(N379="sníž. přenesená",J379,0)</f>
        <v>0</v>
      </c>
      <c r="BI379" s="227">
        <f>IF(N379="nulová",J379,0)</f>
        <v>0</v>
      </c>
      <c r="BJ379" s="16" t="s">
        <v>75</v>
      </c>
      <c r="BK379" s="227">
        <f>ROUND(I379*H379,2)</f>
        <v>0</v>
      </c>
      <c r="BL379" s="16" t="s">
        <v>181</v>
      </c>
      <c r="BM379" s="16" t="s">
        <v>536</v>
      </c>
    </row>
    <row r="380" s="1" customFormat="1">
      <c r="B380" s="37"/>
      <c r="C380" s="38"/>
      <c r="D380" s="228" t="s">
        <v>156</v>
      </c>
      <c r="E380" s="38"/>
      <c r="F380" s="229" t="s">
        <v>537</v>
      </c>
      <c r="G380" s="38"/>
      <c r="H380" s="38"/>
      <c r="I380" s="143"/>
      <c r="J380" s="38"/>
      <c r="K380" s="38"/>
      <c r="L380" s="42"/>
      <c r="M380" s="230"/>
      <c r="N380" s="78"/>
      <c r="O380" s="78"/>
      <c r="P380" s="78"/>
      <c r="Q380" s="78"/>
      <c r="R380" s="78"/>
      <c r="S380" s="78"/>
      <c r="T380" s="79"/>
      <c r="AT380" s="16" t="s">
        <v>156</v>
      </c>
      <c r="AU380" s="16" t="s">
        <v>77</v>
      </c>
    </row>
    <row r="381" s="11" customFormat="1" ht="22.8" customHeight="1">
      <c r="B381" s="200"/>
      <c r="C381" s="201"/>
      <c r="D381" s="202" t="s">
        <v>68</v>
      </c>
      <c r="E381" s="214" t="s">
        <v>216</v>
      </c>
      <c r="F381" s="214" t="s">
        <v>538</v>
      </c>
      <c r="G381" s="201"/>
      <c r="H381" s="201"/>
      <c r="I381" s="204"/>
      <c r="J381" s="215">
        <f>BK381</f>
        <v>0</v>
      </c>
      <c r="K381" s="201"/>
      <c r="L381" s="206"/>
      <c r="M381" s="207"/>
      <c r="N381" s="208"/>
      <c r="O381" s="208"/>
      <c r="P381" s="209">
        <f>SUM(P382:P397)</f>
        <v>0</v>
      </c>
      <c r="Q381" s="208"/>
      <c r="R381" s="209">
        <f>SUM(R382:R397)</f>
        <v>1.0018</v>
      </c>
      <c r="S381" s="208"/>
      <c r="T381" s="210">
        <f>SUM(T382:T397)</f>
        <v>18.616</v>
      </c>
      <c r="AR381" s="211" t="s">
        <v>75</v>
      </c>
      <c r="AT381" s="212" t="s">
        <v>68</v>
      </c>
      <c r="AU381" s="212" t="s">
        <v>75</v>
      </c>
      <c r="AY381" s="211" t="s">
        <v>147</v>
      </c>
      <c r="BK381" s="213">
        <f>SUM(BK382:BK397)</f>
        <v>0</v>
      </c>
    </row>
    <row r="382" s="1" customFormat="1" ht="16.5" customHeight="1">
      <c r="B382" s="37"/>
      <c r="C382" s="216" t="s">
        <v>539</v>
      </c>
      <c r="D382" s="216" t="s">
        <v>150</v>
      </c>
      <c r="E382" s="217" t="s">
        <v>540</v>
      </c>
      <c r="F382" s="218" t="s">
        <v>541</v>
      </c>
      <c r="G382" s="219" t="s">
        <v>187</v>
      </c>
      <c r="H382" s="220">
        <v>10.800000000000001</v>
      </c>
      <c r="I382" s="221"/>
      <c r="J382" s="222">
        <f>ROUND(I382*H382,2)</f>
        <v>0</v>
      </c>
      <c r="K382" s="218" t="s">
        <v>1</v>
      </c>
      <c r="L382" s="42"/>
      <c r="M382" s="223" t="s">
        <v>1</v>
      </c>
      <c r="N382" s="224" t="s">
        <v>40</v>
      </c>
      <c r="O382" s="78"/>
      <c r="P382" s="225">
        <f>O382*H382</f>
        <v>0</v>
      </c>
      <c r="Q382" s="225">
        <v>0</v>
      </c>
      <c r="R382" s="225">
        <f>Q382*H382</f>
        <v>0</v>
      </c>
      <c r="S382" s="225">
        <v>1.7</v>
      </c>
      <c r="T382" s="226">
        <f>S382*H382</f>
        <v>18.359999999999999</v>
      </c>
      <c r="AR382" s="16" t="s">
        <v>181</v>
      </c>
      <c r="AT382" s="16" t="s">
        <v>150</v>
      </c>
      <c r="AU382" s="16" t="s">
        <v>77</v>
      </c>
      <c r="AY382" s="16" t="s">
        <v>147</v>
      </c>
      <c r="BE382" s="227">
        <f>IF(N382="základní",J382,0)</f>
        <v>0</v>
      </c>
      <c r="BF382" s="227">
        <f>IF(N382="snížená",J382,0)</f>
        <v>0</v>
      </c>
      <c r="BG382" s="227">
        <f>IF(N382="zákl. přenesená",J382,0)</f>
        <v>0</v>
      </c>
      <c r="BH382" s="227">
        <f>IF(N382="sníž. přenesená",J382,0)</f>
        <v>0</v>
      </c>
      <c r="BI382" s="227">
        <f>IF(N382="nulová",J382,0)</f>
        <v>0</v>
      </c>
      <c r="BJ382" s="16" t="s">
        <v>75</v>
      </c>
      <c r="BK382" s="227">
        <f>ROUND(I382*H382,2)</f>
        <v>0</v>
      </c>
      <c r="BL382" s="16" t="s">
        <v>181</v>
      </c>
      <c r="BM382" s="16" t="s">
        <v>542</v>
      </c>
    </row>
    <row r="383" s="1" customFormat="1">
      <c r="B383" s="37"/>
      <c r="C383" s="38"/>
      <c r="D383" s="228" t="s">
        <v>156</v>
      </c>
      <c r="E383" s="38"/>
      <c r="F383" s="229" t="s">
        <v>543</v>
      </c>
      <c r="G383" s="38"/>
      <c r="H383" s="38"/>
      <c r="I383" s="143"/>
      <c r="J383" s="38"/>
      <c r="K383" s="38"/>
      <c r="L383" s="42"/>
      <c r="M383" s="230"/>
      <c r="N383" s="78"/>
      <c r="O383" s="78"/>
      <c r="P383" s="78"/>
      <c r="Q383" s="78"/>
      <c r="R383" s="78"/>
      <c r="S383" s="78"/>
      <c r="T383" s="79"/>
      <c r="AT383" s="16" t="s">
        <v>156</v>
      </c>
      <c r="AU383" s="16" t="s">
        <v>77</v>
      </c>
    </row>
    <row r="384" s="1" customFormat="1">
      <c r="B384" s="37"/>
      <c r="C384" s="38"/>
      <c r="D384" s="228" t="s">
        <v>157</v>
      </c>
      <c r="E384" s="38"/>
      <c r="F384" s="231" t="s">
        <v>183</v>
      </c>
      <c r="G384" s="38"/>
      <c r="H384" s="38"/>
      <c r="I384" s="143"/>
      <c r="J384" s="38"/>
      <c r="K384" s="38"/>
      <c r="L384" s="42"/>
      <c r="M384" s="230"/>
      <c r="N384" s="78"/>
      <c r="O384" s="78"/>
      <c r="P384" s="78"/>
      <c r="Q384" s="78"/>
      <c r="R384" s="78"/>
      <c r="S384" s="78"/>
      <c r="T384" s="79"/>
      <c r="AT384" s="16" t="s">
        <v>157</v>
      </c>
      <c r="AU384" s="16" t="s">
        <v>77</v>
      </c>
    </row>
    <row r="385" s="12" customFormat="1">
      <c r="B385" s="232"/>
      <c r="C385" s="233"/>
      <c r="D385" s="228" t="s">
        <v>159</v>
      </c>
      <c r="E385" s="234" t="s">
        <v>1</v>
      </c>
      <c r="F385" s="235" t="s">
        <v>544</v>
      </c>
      <c r="G385" s="233"/>
      <c r="H385" s="236">
        <v>10.800000000000001</v>
      </c>
      <c r="I385" s="237"/>
      <c r="J385" s="233"/>
      <c r="K385" s="233"/>
      <c r="L385" s="238"/>
      <c r="M385" s="243"/>
      <c r="N385" s="244"/>
      <c r="O385" s="244"/>
      <c r="P385" s="244"/>
      <c r="Q385" s="244"/>
      <c r="R385" s="244"/>
      <c r="S385" s="244"/>
      <c r="T385" s="245"/>
      <c r="AT385" s="242" t="s">
        <v>159</v>
      </c>
      <c r="AU385" s="242" t="s">
        <v>77</v>
      </c>
      <c r="AV385" s="12" t="s">
        <v>77</v>
      </c>
      <c r="AW385" s="12" t="s">
        <v>32</v>
      </c>
      <c r="AX385" s="12" t="s">
        <v>75</v>
      </c>
      <c r="AY385" s="242" t="s">
        <v>147</v>
      </c>
    </row>
    <row r="386" s="1" customFormat="1" ht="16.5" customHeight="1">
      <c r="B386" s="37"/>
      <c r="C386" s="216" t="s">
        <v>545</v>
      </c>
      <c r="D386" s="216" t="s">
        <v>150</v>
      </c>
      <c r="E386" s="217" t="s">
        <v>546</v>
      </c>
      <c r="F386" s="218" t="s">
        <v>547</v>
      </c>
      <c r="G386" s="219" t="s">
        <v>199</v>
      </c>
      <c r="H386" s="220">
        <v>4</v>
      </c>
      <c r="I386" s="221"/>
      <c r="J386" s="222">
        <f>ROUND(I386*H386,2)</f>
        <v>0</v>
      </c>
      <c r="K386" s="218" t="s">
        <v>1</v>
      </c>
      <c r="L386" s="42"/>
      <c r="M386" s="223" t="s">
        <v>1</v>
      </c>
      <c r="N386" s="224" t="s">
        <v>40</v>
      </c>
      <c r="O386" s="78"/>
      <c r="P386" s="225">
        <f>O386*H386</f>
        <v>0</v>
      </c>
      <c r="Q386" s="225">
        <v>0.042770000000000002</v>
      </c>
      <c r="R386" s="225">
        <f>Q386*H386</f>
        <v>0.17108000000000001</v>
      </c>
      <c r="S386" s="225">
        <v>0</v>
      </c>
      <c r="T386" s="226">
        <f>S386*H386</f>
        <v>0</v>
      </c>
      <c r="AR386" s="16" t="s">
        <v>181</v>
      </c>
      <c r="AT386" s="16" t="s">
        <v>150</v>
      </c>
      <c r="AU386" s="16" t="s">
        <v>77</v>
      </c>
      <c r="AY386" s="16" t="s">
        <v>147</v>
      </c>
      <c r="BE386" s="227">
        <f>IF(N386="základní",J386,0)</f>
        <v>0</v>
      </c>
      <c r="BF386" s="227">
        <f>IF(N386="snížená",J386,0)</f>
        <v>0</v>
      </c>
      <c r="BG386" s="227">
        <f>IF(N386="zákl. přenesená",J386,0)</f>
        <v>0</v>
      </c>
      <c r="BH386" s="227">
        <f>IF(N386="sníž. přenesená",J386,0)</f>
        <v>0</v>
      </c>
      <c r="BI386" s="227">
        <f>IF(N386="nulová",J386,0)</f>
        <v>0</v>
      </c>
      <c r="BJ386" s="16" t="s">
        <v>75</v>
      </c>
      <c r="BK386" s="227">
        <f>ROUND(I386*H386,2)</f>
        <v>0</v>
      </c>
      <c r="BL386" s="16" t="s">
        <v>181</v>
      </c>
      <c r="BM386" s="16" t="s">
        <v>548</v>
      </c>
    </row>
    <row r="387" s="1" customFormat="1">
      <c r="B387" s="37"/>
      <c r="C387" s="38"/>
      <c r="D387" s="228" t="s">
        <v>156</v>
      </c>
      <c r="E387" s="38"/>
      <c r="F387" s="229" t="s">
        <v>547</v>
      </c>
      <c r="G387" s="38"/>
      <c r="H387" s="38"/>
      <c r="I387" s="143"/>
      <c r="J387" s="38"/>
      <c r="K387" s="38"/>
      <c r="L387" s="42"/>
      <c r="M387" s="230"/>
      <c r="N387" s="78"/>
      <c r="O387" s="78"/>
      <c r="P387" s="78"/>
      <c r="Q387" s="78"/>
      <c r="R387" s="78"/>
      <c r="S387" s="78"/>
      <c r="T387" s="79"/>
      <c r="AT387" s="16" t="s">
        <v>156</v>
      </c>
      <c r="AU387" s="16" t="s">
        <v>77</v>
      </c>
    </row>
    <row r="388" s="1" customFormat="1">
      <c r="B388" s="37"/>
      <c r="C388" s="38"/>
      <c r="D388" s="228" t="s">
        <v>157</v>
      </c>
      <c r="E388" s="38"/>
      <c r="F388" s="231" t="s">
        <v>245</v>
      </c>
      <c r="G388" s="38"/>
      <c r="H388" s="38"/>
      <c r="I388" s="143"/>
      <c r="J388" s="38"/>
      <c r="K388" s="38"/>
      <c r="L388" s="42"/>
      <c r="M388" s="230"/>
      <c r="N388" s="78"/>
      <c r="O388" s="78"/>
      <c r="P388" s="78"/>
      <c r="Q388" s="78"/>
      <c r="R388" s="78"/>
      <c r="S388" s="78"/>
      <c r="T388" s="79"/>
      <c r="AT388" s="16" t="s">
        <v>157</v>
      </c>
      <c r="AU388" s="16" t="s">
        <v>77</v>
      </c>
    </row>
    <row r="389" s="12" customFormat="1">
      <c r="B389" s="232"/>
      <c r="C389" s="233"/>
      <c r="D389" s="228" t="s">
        <v>159</v>
      </c>
      <c r="E389" s="234" t="s">
        <v>1</v>
      </c>
      <c r="F389" s="235" t="s">
        <v>181</v>
      </c>
      <c r="G389" s="233"/>
      <c r="H389" s="236">
        <v>4</v>
      </c>
      <c r="I389" s="237"/>
      <c r="J389" s="233"/>
      <c r="K389" s="233"/>
      <c r="L389" s="238"/>
      <c r="M389" s="243"/>
      <c r="N389" s="244"/>
      <c r="O389" s="244"/>
      <c r="P389" s="244"/>
      <c r="Q389" s="244"/>
      <c r="R389" s="244"/>
      <c r="S389" s="244"/>
      <c r="T389" s="245"/>
      <c r="AT389" s="242" t="s">
        <v>159</v>
      </c>
      <c r="AU389" s="242" t="s">
        <v>77</v>
      </c>
      <c r="AV389" s="12" t="s">
        <v>77</v>
      </c>
      <c r="AW389" s="12" t="s">
        <v>32</v>
      </c>
      <c r="AX389" s="12" t="s">
        <v>75</v>
      </c>
      <c r="AY389" s="242" t="s">
        <v>147</v>
      </c>
    </row>
    <row r="390" s="1" customFormat="1" ht="16.5" customHeight="1">
      <c r="B390" s="37"/>
      <c r="C390" s="216" t="s">
        <v>549</v>
      </c>
      <c r="D390" s="216" t="s">
        <v>150</v>
      </c>
      <c r="E390" s="217" t="s">
        <v>550</v>
      </c>
      <c r="F390" s="218" t="s">
        <v>551</v>
      </c>
      <c r="G390" s="219" t="s">
        <v>552</v>
      </c>
      <c r="H390" s="220">
        <v>64</v>
      </c>
      <c r="I390" s="221"/>
      <c r="J390" s="222">
        <f>ROUND(I390*H390,2)</f>
        <v>0</v>
      </c>
      <c r="K390" s="218" t="s">
        <v>212</v>
      </c>
      <c r="L390" s="42"/>
      <c r="M390" s="223" t="s">
        <v>1</v>
      </c>
      <c r="N390" s="224" t="s">
        <v>40</v>
      </c>
      <c r="O390" s="78"/>
      <c r="P390" s="225">
        <f>O390*H390</f>
        <v>0</v>
      </c>
      <c r="Q390" s="225">
        <v>0.01298</v>
      </c>
      <c r="R390" s="225">
        <f>Q390*H390</f>
        <v>0.83072000000000001</v>
      </c>
      <c r="S390" s="225">
        <v>0.0040000000000000001</v>
      </c>
      <c r="T390" s="226">
        <f>S390*H390</f>
        <v>0.25600000000000001</v>
      </c>
      <c r="AR390" s="16" t="s">
        <v>181</v>
      </c>
      <c r="AT390" s="16" t="s">
        <v>150</v>
      </c>
      <c r="AU390" s="16" t="s">
        <v>77</v>
      </c>
      <c r="AY390" s="16" t="s">
        <v>147</v>
      </c>
      <c r="BE390" s="227">
        <f>IF(N390="základní",J390,0)</f>
        <v>0</v>
      </c>
      <c r="BF390" s="227">
        <f>IF(N390="snížená",J390,0)</f>
        <v>0</v>
      </c>
      <c r="BG390" s="227">
        <f>IF(N390="zákl. přenesená",J390,0)</f>
        <v>0</v>
      </c>
      <c r="BH390" s="227">
        <f>IF(N390="sníž. přenesená",J390,0)</f>
        <v>0</v>
      </c>
      <c r="BI390" s="227">
        <f>IF(N390="nulová",J390,0)</f>
        <v>0</v>
      </c>
      <c r="BJ390" s="16" t="s">
        <v>75</v>
      </c>
      <c r="BK390" s="227">
        <f>ROUND(I390*H390,2)</f>
        <v>0</v>
      </c>
      <c r="BL390" s="16" t="s">
        <v>181</v>
      </c>
      <c r="BM390" s="16" t="s">
        <v>553</v>
      </c>
    </row>
    <row r="391" s="1" customFormat="1">
      <c r="B391" s="37"/>
      <c r="C391" s="38"/>
      <c r="D391" s="228" t="s">
        <v>156</v>
      </c>
      <c r="E391" s="38"/>
      <c r="F391" s="229" t="s">
        <v>554</v>
      </c>
      <c r="G391" s="38"/>
      <c r="H391" s="38"/>
      <c r="I391" s="143"/>
      <c r="J391" s="38"/>
      <c r="K391" s="38"/>
      <c r="L391" s="42"/>
      <c r="M391" s="230"/>
      <c r="N391" s="78"/>
      <c r="O391" s="78"/>
      <c r="P391" s="78"/>
      <c r="Q391" s="78"/>
      <c r="R391" s="78"/>
      <c r="S391" s="78"/>
      <c r="T391" s="79"/>
      <c r="AT391" s="16" t="s">
        <v>156</v>
      </c>
      <c r="AU391" s="16" t="s">
        <v>77</v>
      </c>
    </row>
    <row r="392" s="1" customFormat="1">
      <c r="B392" s="37"/>
      <c r="C392" s="38"/>
      <c r="D392" s="228" t="s">
        <v>157</v>
      </c>
      <c r="E392" s="38"/>
      <c r="F392" s="231" t="s">
        <v>245</v>
      </c>
      <c r="G392" s="38"/>
      <c r="H392" s="38"/>
      <c r="I392" s="143"/>
      <c r="J392" s="38"/>
      <c r="K392" s="38"/>
      <c r="L392" s="42"/>
      <c r="M392" s="230"/>
      <c r="N392" s="78"/>
      <c r="O392" s="78"/>
      <c r="P392" s="78"/>
      <c r="Q392" s="78"/>
      <c r="R392" s="78"/>
      <c r="S392" s="78"/>
      <c r="T392" s="79"/>
      <c r="AT392" s="16" t="s">
        <v>157</v>
      </c>
      <c r="AU392" s="16" t="s">
        <v>77</v>
      </c>
    </row>
    <row r="393" s="12" customFormat="1">
      <c r="B393" s="232"/>
      <c r="C393" s="233"/>
      <c r="D393" s="228" t="s">
        <v>159</v>
      </c>
      <c r="E393" s="234" t="s">
        <v>1</v>
      </c>
      <c r="F393" s="235" t="s">
        <v>555</v>
      </c>
      <c r="G393" s="233"/>
      <c r="H393" s="236">
        <v>23</v>
      </c>
      <c r="I393" s="237"/>
      <c r="J393" s="233"/>
      <c r="K393" s="233"/>
      <c r="L393" s="238"/>
      <c r="M393" s="243"/>
      <c r="N393" s="244"/>
      <c r="O393" s="244"/>
      <c r="P393" s="244"/>
      <c r="Q393" s="244"/>
      <c r="R393" s="244"/>
      <c r="S393" s="244"/>
      <c r="T393" s="245"/>
      <c r="AT393" s="242" t="s">
        <v>159</v>
      </c>
      <c r="AU393" s="242" t="s">
        <v>77</v>
      </c>
      <c r="AV393" s="12" t="s">
        <v>77</v>
      </c>
      <c r="AW393" s="12" t="s">
        <v>32</v>
      </c>
      <c r="AX393" s="12" t="s">
        <v>69</v>
      </c>
      <c r="AY393" s="242" t="s">
        <v>147</v>
      </c>
    </row>
    <row r="394" s="12" customFormat="1">
      <c r="B394" s="232"/>
      <c r="C394" s="233"/>
      <c r="D394" s="228" t="s">
        <v>159</v>
      </c>
      <c r="E394" s="234" t="s">
        <v>1</v>
      </c>
      <c r="F394" s="235" t="s">
        <v>556</v>
      </c>
      <c r="G394" s="233"/>
      <c r="H394" s="236">
        <v>17</v>
      </c>
      <c r="I394" s="237"/>
      <c r="J394" s="233"/>
      <c r="K394" s="233"/>
      <c r="L394" s="238"/>
      <c r="M394" s="243"/>
      <c r="N394" s="244"/>
      <c r="O394" s="244"/>
      <c r="P394" s="244"/>
      <c r="Q394" s="244"/>
      <c r="R394" s="244"/>
      <c r="S394" s="244"/>
      <c r="T394" s="245"/>
      <c r="AT394" s="242" t="s">
        <v>159</v>
      </c>
      <c r="AU394" s="242" t="s">
        <v>77</v>
      </c>
      <c r="AV394" s="12" t="s">
        <v>77</v>
      </c>
      <c r="AW394" s="12" t="s">
        <v>32</v>
      </c>
      <c r="AX394" s="12" t="s">
        <v>69</v>
      </c>
      <c r="AY394" s="242" t="s">
        <v>147</v>
      </c>
    </row>
    <row r="395" s="12" customFormat="1">
      <c r="B395" s="232"/>
      <c r="C395" s="233"/>
      <c r="D395" s="228" t="s">
        <v>159</v>
      </c>
      <c r="E395" s="234" t="s">
        <v>1</v>
      </c>
      <c r="F395" s="235" t="s">
        <v>557</v>
      </c>
      <c r="G395" s="233"/>
      <c r="H395" s="236">
        <v>12</v>
      </c>
      <c r="I395" s="237"/>
      <c r="J395" s="233"/>
      <c r="K395" s="233"/>
      <c r="L395" s="238"/>
      <c r="M395" s="243"/>
      <c r="N395" s="244"/>
      <c r="O395" s="244"/>
      <c r="P395" s="244"/>
      <c r="Q395" s="244"/>
      <c r="R395" s="244"/>
      <c r="S395" s="244"/>
      <c r="T395" s="245"/>
      <c r="AT395" s="242" t="s">
        <v>159</v>
      </c>
      <c r="AU395" s="242" t="s">
        <v>77</v>
      </c>
      <c r="AV395" s="12" t="s">
        <v>77</v>
      </c>
      <c r="AW395" s="12" t="s">
        <v>32</v>
      </c>
      <c r="AX395" s="12" t="s">
        <v>69</v>
      </c>
      <c r="AY395" s="242" t="s">
        <v>147</v>
      </c>
    </row>
    <row r="396" s="12" customFormat="1">
      <c r="B396" s="232"/>
      <c r="C396" s="233"/>
      <c r="D396" s="228" t="s">
        <v>159</v>
      </c>
      <c r="E396" s="234" t="s">
        <v>1</v>
      </c>
      <c r="F396" s="235" t="s">
        <v>558</v>
      </c>
      <c r="G396" s="233"/>
      <c r="H396" s="236">
        <v>12</v>
      </c>
      <c r="I396" s="237"/>
      <c r="J396" s="233"/>
      <c r="K396" s="233"/>
      <c r="L396" s="238"/>
      <c r="M396" s="243"/>
      <c r="N396" s="244"/>
      <c r="O396" s="244"/>
      <c r="P396" s="244"/>
      <c r="Q396" s="244"/>
      <c r="R396" s="244"/>
      <c r="S396" s="244"/>
      <c r="T396" s="245"/>
      <c r="AT396" s="242" t="s">
        <v>159</v>
      </c>
      <c r="AU396" s="242" t="s">
        <v>77</v>
      </c>
      <c r="AV396" s="12" t="s">
        <v>77</v>
      </c>
      <c r="AW396" s="12" t="s">
        <v>32</v>
      </c>
      <c r="AX396" s="12" t="s">
        <v>69</v>
      </c>
      <c r="AY396" s="242" t="s">
        <v>147</v>
      </c>
    </row>
    <row r="397" s="14" customFormat="1">
      <c r="B397" s="256"/>
      <c r="C397" s="257"/>
      <c r="D397" s="228" t="s">
        <v>159</v>
      </c>
      <c r="E397" s="258" t="s">
        <v>1</v>
      </c>
      <c r="F397" s="259" t="s">
        <v>266</v>
      </c>
      <c r="G397" s="257"/>
      <c r="H397" s="260">
        <v>64</v>
      </c>
      <c r="I397" s="261"/>
      <c r="J397" s="257"/>
      <c r="K397" s="257"/>
      <c r="L397" s="262"/>
      <c r="M397" s="263"/>
      <c r="N397" s="264"/>
      <c r="O397" s="264"/>
      <c r="P397" s="264"/>
      <c r="Q397" s="264"/>
      <c r="R397" s="264"/>
      <c r="S397" s="264"/>
      <c r="T397" s="265"/>
      <c r="AT397" s="266" t="s">
        <v>159</v>
      </c>
      <c r="AU397" s="266" t="s">
        <v>77</v>
      </c>
      <c r="AV397" s="14" t="s">
        <v>181</v>
      </c>
      <c r="AW397" s="14" t="s">
        <v>32</v>
      </c>
      <c r="AX397" s="14" t="s">
        <v>75</v>
      </c>
      <c r="AY397" s="266" t="s">
        <v>147</v>
      </c>
    </row>
    <row r="398" s="11" customFormat="1" ht="22.8" customHeight="1">
      <c r="B398" s="200"/>
      <c r="C398" s="201"/>
      <c r="D398" s="202" t="s">
        <v>68</v>
      </c>
      <c r="E398" s="214" t="s">
        <v>222</v>
      </c>
      <c r="F398" s="214" t="s">
        <v>559</v>
      </c>
      <c r="G398" s="201"/>
      <c r="H398" s="201"/>
      <c r="I398" s="204"/>
      <c r="J398" s="215">
        <f>BK398</f>
        <v>0</v>
      </c>
      <c r="K398" s="201"/>
      <c r="L398" s="206"/>
      <c r="M398" s="207"/>
      <c r="N398" s="208"/>
      <c r="O398" s="208"/>
      <c r="P398" s="209">
        <f>SUM(P399:P433)</f>
        <v>0</v>
      </c>
      <c r="Q398" s="208"/>
      <c r="R398" s="209">
        <f>SUM(R399:R433)</f>
        <v>0.76091892000000005</v>
      </c>
      <c r="S398" s="208"/>
      <c r="T398" s="210">
        <f>SUM(T399:T433)</f>
        <v>0</v>
      </c>
      <c r="AR398" s="211" t="s">
        <v>75</v>
      </c>
      <c r="AT398" s="212" t="s">
        <v>68</v>
      </c>
      <c r="AU398" s="212" t="s">
        <v>75</v>
      </c>
      <c r="AY398" s="211" t="s">
        <v>147</v>
      </c>
      <c r="BK398" s="213">
        <f>SUM(BK399:BK433)</f>
        <v>0</v>
      </c>
    </row>
    <row r="399" s="1" customFormat="1" ht="16.5" customHeight="1">
      <c r="B399" s="37"/>
      <c r="C399" s="216" t="s">
        <v>560</v>
      </c>
      <c r="D399" s="216" t="s">
        <v>150</v>
      </c>
      <c r="E399" s="217" t="s">
        <v>561</v>
      </c>
      <c r="F399" s="218" t="s">
        <v>562</v>
      </c>
      <c r="G399" s="219" t="s">
        <v>180</v>
      </c>
      <c r="H399" s="220">
        <v>14.300000000000001</v>
      </c>
      <c r="I399" s="221"/>
      <c r="J399" s="222">
        <f>ROUND(I399*H399,2)</f>
        <v>0</v>
      </c>
      <c r="K399" s="218" t="s">
        <v>1</v>
      </c>
      <c r="L399" s="42"/>
      <c r="M399" s="223" t="s">
        <v>1</v>
      </c>
      <c r="N399" s="224" t="s">
        <v>40</v>
      </c>
      <c r="O399" s="78"/>
      <c r="P399" s="225">
        <f>O399*H399</f>
        <v>0</v>
      </c>
      <c r="Q399" s="225">
        <v>0</v>
      </c>
      <c r="R399" s="225">
        <f>Q399*H399</f>
        <v>0</v>
      </c>
      <c r="S399" s="225">
        <v>0</v>
      </c>
      <c r="T399" s="226">
        <f>S399*H399</f>
        <v>0</v>
      </c>
      <c r="AR399" s="16" t="s">
        <v>181</v>
      </c>
      <c r="AT399" s="16" t="s">
        <v>150</v>
      </c>
      <c r="AU399" s="16" t="s">
        <v>77</v>
      </c>
      <c r="AY399" s="16" t="s">
        <v>147</v>
      </c>
      <c r="BE399" s="227">
        <f>IF(N399="základní",J399,0)</f>
        <v>0</v>
      </c>
      <c r="BF399" s="227">
        <f>IF(N399="snížená",J399,0)</f>
        <v>0</v>
      </c>
      <c r="BG399" s="227">
        <f>IF(N399="zákl. přenesená",J399,0)</f>
        <v>0</v>
      </c>
      <c r="BH399" s="227">
        <f>IF(N399="sníž. přenesená",J399,0)</f>
        <v>0</v>
      </c>
      <c r="BI399" s="227">
        <f>IF(N399="nulová",J399,0)</f>
        <v>0</v>
      </c>
      <c r="BJ399" s="16" t="s">
        <v>75</v>
      </c>
      <c r="BK399" s="227">
        <f>ROUND(I399*H399,2)</f>
        <v>0</v>
      </c>
      <c r="BL399" s="16" t="s">
        <v>181</v>
      </c>
      <c r="BM399" s="16" t="s">
        <v>563</v>
      </c>
    </row>
    <row r="400" s="1" customFormat="1">
      <c r="B400" s="37"/>
      <c r="C400" s="38"/>
      <c r="D400" s="228" t="s">
        <v>156</v>
      </c>
      <c r="E400" s="38"/>
      <c r="F400" s="229" t="s">
        <v>562</v>
      </c>
      <c r="G400" s="38"/>
      <c r="H400" s="38"/>
      <c r="I400" s="143"/>
      <c r="J400" s="38"/>
      <c r="K400" s="38"/>
      <c r="L400" s="42"/>
      <c r="M400" s="230"/>
      <c r="N400" s="78"/>
      <c r="O400" s="78"/>
      <c r="P400" s="78"/>
      <c r="Q400" s="78"/>
      <c r="R400" s="78"/>
      <c r="S400" s="78"/>
      <c r="T400" s="79"/>
      <c r="AT400" s="16" t="s">
        <v>156</v>
      </c>
      <c r="AU400" s="16" t="s">
        <v>77</v>
      </c>
    </row>
    <row r="401" s="1" customFormat="1">
      <c r="B401" s="37"/>
      <c r="C401" s="38"/>
      <c r="D401" s="228" t="s">
        <v>157</v>
      </c>
      <c r="E401" s="38"/>
      <c r="F401" s="231" t="s">
        <v>245</v>
      </c>
      <c r="G401" s="38"/>
      <c r="H401" s="38"/>
      <c r="I401" s="143"/>
      <c r="J401" s="38"/>
      <c r="K401" s="38"/>
      <c r="L401" s="42"/>
      <c r="M401" s="230"/>
      <c r="N401" s="78"/>
      <c r="O401" s="78"/>
      <c r="P401" s="78"/>
      <c r="Q401" s="78"/>
      <c r="R401" s="78"/>
      <c r="S401" s="78"/>
      <c r="T401" s="79"/>
      <c r="AT401" s="16" t="s">
        <v>157</v>
      </c>
      <c r="AU401" s="16" t="s">
        <v>77</v>
      </c>
    </row>
    <row r="402" s="12" customFormat="1">
      <c r="B402" s="232"/>
      <c r="C402" s="233"/>
      <c r="D402" s="228" t="s">
        <v>159</v>
      </c>
      <c r="E402" s="234" t="s">
        <v>1</v>
      </c>
      <c r="F402" s="235" t="s">
        <v>564</v>
      </c>
      <c r="G402" s="233"/>
      <c r="H402" s="236">
        <v>14.300000000000001</v>
      </c>
      <c r="I402" s="237"/>
      <c r="J402" s="233"/>
      <c r="K402" s="233"/>
      <c r="L402" s="238"/>
      <c r="M402" s="243"/>
      <c r="N402" s="244"/>
      <c r="O402" s="244"/>
      <c r="P402" s="244"/>
      <c r="Q402" s="244"/>
      <c r="R402" s="244"/>
      <c r="S402" s="244"/>
      <c r="T402" s="245"/>
      <c r="AT402" s="242" t="s">
        <v>159</v>
      </c>
      <c r="AU402" s="242" t="s">
        <v>77</v>
      </c>
      <c r="AV402" s="12" t="s">
        <v>77</v>
      </c>
      <c r="AW402" s="12" t="s">
        <v>32</v>
      </c>
      <c r="AX402" s="12" t="s">
        <v>75</v>
      </c>
      <c r="AY402" s="242" t="s">
        <v>147</v>
      </c>
    </row>
    <row r="403" s="1" customFormat="1" ht="16.5" customHeight="1">
      <c r="B403" s="37"/>
      <c r="C403" s="216" t="s">
        <v>565</v>
      </c>
      <c r="D403" s="216" t="s">
        <v>150</v>
      </c>
      <c r="E403" s="217" t="s">
        <v>566</v>
      </c>
      <c r="F403" s="218" t="s">
        <v>567</v>
      </c>
      <c r="G403" s="219" t="s">
        <v>199</v>
      </c>
      <c r="H403" s="220">
        <v>4</v>
      </c>
      <c r="I403" s="221"/>
      <c r="J403" s="222">
        <f>ROUND(I403*H403,2)</f>
        <v>0</v>
      </c>
      <c r="K403" s="218" t="s">
        <v>1</v>
      </c>
      <c r="L403" s="42"/>
      <c r="M403" s="223" t="s">
        <v>1</v>
      </c>
      <c r="N403" s="224" t="s">
        <v>40</v>
      </c>
      <c r="O403" s="78"/>
      <c r="P403" s="225">
        <f>O403*H403</f>
        <v>0</v>
      </c>
      <c r="Q403" s="225">
        <v>0</v>
      </c>
      <c r="R403" s="225">
        <f>Q403*H403</f>
        <v>0</v>
      </c>
      <c r="S403" s="225">
        <v>0</v>
      </c>
      <c r="T403" s="226">
        <f>S403*H403</f>
        <v>0</v>
      </c>
      <c r="AR403" s="16" t="s">
        <v>181</v>
      </c>
      <c r="AT403" s="16" t="s">
        <v>150</v>
      </c>
      <c r="AU403" s="16" t="s">
        <v>77</v>
      </c>
      <c r="AY403" s="16" t="s">
        <v>147</v>
      </c>
      <c r="BE403" s="227">
        <f>IF(N403="základní",J403,0)</f>
        <v>0</v>
      </c>
      <c r="BF403" s="227">
        <f>IF(N403="snížená",J403,0)</f>
        <v>0</v>
      </c>
      <c r="BG403" s="227">
        <f>IF(N403="zákl. přenesená",J403,0)</f>
        <v>0</v>
      </c>
      <c r="BH403" s="227">
        <f>IF(N403="sníž. přenesená",J403,0)</f>
        <v>0</v>
      </c>
      <c r="BI403" s="227">
        <f>IF(N403="nulová",J403,0)</f>
        <v>0</v>
      </c>
      <c r="BJ403" s="16" t="s">
        <v>75</v>
      </c>
      <c r="BK403" s="227">
        <f>ROUND(I403*H403,2)</f>
        <v>0</v>
      </c>
      <c r="BL403" s="16" t="s">
        <v>181</v>
      </c>
      <c r="BM403" s="16" t="s">
        <v>568</v>
      </c>
    </row>
    <row r="404" s="1" customFormat="1">
      <c r="B404" s="37"/>
      <c r="C404" s="38"/>
      <c r="D404" s="228" t="s">
        <v>156</v>
      </c>
      <c r="E404" s="38"/>
      <c r="F404" s="229" t="s">
        <v>567</v>
      </c>
      <c r="G404" s="38"/>
      <c r="H404" s="38"/>
      <c r="I404" s="143"/>
      <c r="J404" s="38"/>
      <c r="K404" s="38"/>
      <c r="L404" s="42"/>
      <c r="M404" s="230"/>
      <c r="N404" s="78"/>
      <c r="O404" s="78"/>
      <c r="P404" s="78"/>
      <c r="Q404" s="78"/>
      <c r="R404" s="78"/>
      <c r="S404" s="78"/>
      <c r="T404" s="79"/>
      <c r="AT404" s="16" t="s">
        <v>156</v>
      </c>
      <c r="AU404" s="16" t="s">
        <v>77</v>
      </c>
    </row>
    <row r="405" s="1" customFormat="1">
      <c r="B405" s="37"/>
      <c r="C405" s="38"/>
      <c r="D405" s="228" t="s">
        <v>157</v>
      </c>
      <c r="E405" s="38"/>
      <c r="F405" s="231" t="s">
        <v>245</v>
      </c>
      <c r="G405" s="38"/>
      <c r="H405" s="38"/>
      <c r="I405" s="143"/>
      <c r="J405" s="38"/>
      <c r="K405" s="38"/>
      <c r="L405" s="42"/>
      <c r="M405" s="230"/>
      <c r="N405" s="78"/>
      <c r="O405" s="78"/>
      <c r="P405" s="78"/>
      <c r="Q405" s="78"/>
      <c r="R405" s="78"/>
      <c r="S405" s="78"/>
      <c r="T405" s="79"/>
      <c r="AT405" s="16" t="s">
        <v>157</v>
      </c>
      <c r="AU405" s="16" t="s">
        <v>77</v>
      </c>
    </row>
    <row r="406" s="12" customFormat="1">
      <c r="B406" s="232"/>
      <c r="C406" s="233"/>
      <c r="D406" s="228" t="s">
        <v>159</v>
      </c>
      <c r="E406" s="234" t="s">
        <v>1</v>
      </c>
      <c r="F406" s="235" t="s">
        <v>181</v>
      </c>
      <c r="G406" s="233"/>
      <c r="H406" s="236">
        <v>4</v>
      </c>
      <c r="I406" s="237"/>
      <c r="J406" s="233"/>
      <c r="K406" s="233"/>
      <c r="L406" s="238"/>
      <c r="M406" s="243"/>
      <c r="N406" s="244"/>
      <c r="O406" s="244"/>
      <c r="P406" s="244"/>
      <c r="Q406" s="244"/>
      <c r="R406" s="244"/>
      <c r="S406" s="244"/>
      <c r="T406" s="245"/>
      <c r="AT406" s="242" t="s">
        <v>159</v>
      </c>
      <c r="AU406" s="242" t="s">
        <v>77</v>
      </c>
      <c r="AV406" s="12" t="s">
        <v>77</v>
      </c>
      <c r="AW406" s="12" t="s">
        <v>32</v>
      </c>
      <c r="AX406" s="12" t="s">
        <v>75</v>
      </c>
      <c r="AY406" s="242" t="s">
        <v>147</v>
      </c>
    </row>
    <row r="407" s="1" customFormat="1" ht="16.5" customHeight="1">
      <c r="B407" s="37"/>
      <c r="C407" s="216" t="s">
        <v>569</v>
      </c>
      <c r="D407" s="216" t="s">
        <v>150</v>
      </c>
      <c r="E407" s="217" t="s">
        <v>570</v>
      </c>
      <c r="F407" s="218" t="s">
        <v>571</v>
      </c>
      <c r="G407" s="219" t="s">
        <v>225</v>
      </c>
      <c r="H407" s="220">
        <v>362.72699999999998</v>
      </c>
      <c r="I407" s="221"/>
      <c r="J407" s="222">
        <f>ROUND(I407*H407,2)</f>
        <v>0</v>
      </c>
      <c r="K407" s="218" t="s">
        <v>212</v>
      </c>
      <c r="L407" s="42"/>
      <c r="M407" s="223" t="s">
        <v>1</v>
      </c>
      <c r="N407" s="224" t="s">
        <v>40</v>
      </c>
      <c r="O407" s="78"/>
      <c r="P407" s="225">
        <f>O407*H407</f>
        <v>0</v>
      </c>
      <c r="Q407" s="225">
        <v>0</v>
      </c>
      <c r="R407" s="225">
        <f>Q407*H407</f>
        <v>0</v>
      </c>
      <c r="S407" s="225">
        <v>0</v>
      </c>
      <c r="T407" s="226">
        <f>S407*H407</f>
        <v>0</v>
      </c>
      <c r="AR407" s="16" t="s">
        <v>181</v>
      </c>
      <c r="AT407" s="16" t="s">
        <v>150</v>
      </c>
      <c r="AU407" s="16" t="s">
        <v>77</v>
      </c>
      <c r="AY407" s="16" t="s">
        <v>147</v>
      </c>
      <c r="BE407" s="227">
        <f>IF(N407="základní",J407,0)</f>
        <v>0</v>
      </c>
      <c r="BF407" s="227">
        <f>IF(N407="snížená",J407,0)</f>
        <v>0</v>
      </c>
      <c r="BG407" s="227">
        <f>IF(N407="zákl. přenesená",J407,0)</f>
        <v>0</v>
      </c>
      <c r="BH407" s="227">
        <f>IF(N407="sníž. přenesená",J407,0)</f>
        <v>0</v>
      </c>
      <c r="BI407" s="227">
        <f>IF(N407="nulová",J407,0)</f>
        <v>0</v>
      </c>
      <c r="BJ407" s="16" t="s">
        <v>75</v>
      </c>
      <c r="BK407" s="227">
        <f>ROUND(I407*H407,2)</f>
        <v>0</v>
      </c>
      <c r="BL407" s="16" t="s">
        <v>181</v>
      </c>
      <c r="BM407" s="16" t="s">
        <v>572</v>
      </c>
    </row>
    <row r="408" s="1" customFormat="1">
      <c r="B408" s="37"/>
      <c r="C408" s="38"/>
      <c r="D408" s="228" t="s">
        <v>156</v>
      </c>
      <c r="E408" s="38"/>
      <c r="F408" s="229" t="s">
        <v>573</v>
      </c>
      <c r="G408" s="38"/>
      <c r="H408" s="38"/>
      <c r="I408" s="143"/>
      <c r="J408" s="38"/>
      <c r="K408" s="38"/>
      <c r="L408" s="42"/>
      <c r="M408" s="230"/>
      <c r="N408" s="78"/>
      <c r="O408" s="78"/>
      <c r="P408" s="78"/>
      <c r="Q408" s="78"/>
      <c r="R408" s="78"/>
      <c r="S408" s="78"/>
      <c r="T408" s="79"/>
      <c r="AT408" s="16" t="s">
        <v>156</v>
      </c>
      <c r="AU408" s="16" t="s">
        <v>77</v>
      </c>
    </row>
    <row r="409" s="1" customFormat="1">
      <c r="B409" s="37"/>
      <c r="C409" s="38"/>
      <c r="D409" s="228" t="s">
        <v>157</v>
      </c>
      <c r="E409" s="38"/>
      <c r="F409" s="231" t="s">
        <v>245</v>
      </c>
      <c r="G409" s="38"/>
      <c r="H409" s="38"/>
      <c r="I409" s="143"/>
      <c r="J409" s="38"/>
      <c r="K409" s="38"/>
      <c r="L409" s="42"/>
      <c r="M409" s="230"/>
      <c r="N409" s="78"/>
      <c r="O409" s="78"/>
      <c r="P409" s="78"/>
      <c r="Q409" s="78"/>
      <c r="R409" s="78"/>
      <c r="S409" s="78"/>
      <c r="T409" s="79"/>
      <c r="AT409" s="16" t="s">
        <v>157</v>
      </c>
      <c r="AU409" s="16" t="s">
        <v>77</v>
      </c>
    </row>
    <row r="410" s="12" customFormat="1">
      <c r="B410" s="232"/>
      <c r="C410" s="233"/>
      <c r="D410" s="228" t="s">
        <v>159</v>
      </c>
      <c r="E410" s="234" t="s">
        <v>1</v>
      </c>
      <c r="F410" s="235" t="s">
        <v>574</v>
      </c>
      <c r="G410" s="233"/>
      <c r="H410" s="236">
        <v>92.988</v>
      </c>
      <c r="I410" s="237"/>
      <c r="J410" s="233"/>
      <c r="K410" s="233"/>
      <c r="L410" s="238"/>
      <c r="M410" s="243"/>
      <c r="N410" s="244"/>
      <c r="O410" s="244"/>
      <c r="P410" s="244"/>
      <c r="Q410" s="244"/>
      <c r="R410" s="244"/>
      <c r="S410" s="244"/>
      <c r="T410" s="245"/>
      <c r="AT410" s="242" t="s">
        <v>159</v>
      </c>
      <c r="AU410" s="242" t="s">
        <v>77</v>
      </c>
      <c r="AV410" s="12" t="s">
        <v>77</v>
      </c>
      <c r="AW410" s="12" t="s">
        <v>32</v>
      </c>
      <c r="AX410" s="12" t="s">
        <v>69</v>
      </c>
      <c r="AY410" s="242" t="s">
        <v>147</v>
      </c>
    </row>
    <row r="411" s="12" customFormat="1">
      <c r="B411" s="232"/>
      <c r="C411" s="233"/>
      <c r="D411" s="228" t="s">
        <v>159</v>
      </c>
      <c r="E411" s="234" t="s">
        <v>1</v>
      </c>
      <c r="F411" s="235" t="s">
        <v>575</v>
      </c>
      <c r="G411" s="233"/>
      <c r="H411" s="236">
        <v>49.200000000000003</v>
      </c>
      <c r="I411" s="237"/>
      <c r="J411" s="233"/>
      <c r="K411" s="233"/>
      <c r="L411" s="238"/>
      <c r="M411" s="243"/>
      <c r="N411" s="244"/>
      <c r="O411" s="244"/>
      <c r="P411" s="244"/>
      <c r="Q411" s="244"/>
      <c r="R411" s="244"/>
      <c r="S411" s="244"/>
      <c r="T411" s="245"/>
      <c r="AT411" s="242" t="s">
        <v>159</v>
      </c>
      <c r="AU411" s="242" t="s">
        <v>77</v>
      </c>
      <c r="AV411" s="12" t="s">
        <v>77</v>
      </c>
      <c r="AW411" s="12" t="s">
        <v>32</v>
      </c>
      <c r="AX411" s="12" t="s">
        <v>69</v>
      </c>
      <c r="AY411" s="242" t="s">
        <v>147</v>
      </c>
    </row>
    <row r="412" s="12" customFormat="1">
      <c r="B412" s="232"/>
      <c r="C412" s="233"/>
      <c r="D412" s="228" t="s">
        <v>159</v>
      </c>
      <c r="E412" s="234" t="s">
        <v>1</v>
      </c>
      <c r="F412" s="235" t="s">
        <v>576</v>
      </c>
      <c r="G412" s="233"/>
      <c r="H412" s="236">
        <v>140.589</v>
      </c>
      <c r="I412" s="237"/>
      <c r="J412" s="233"/>
      <c r="K412" s="233"/>
      <c r="L412" s="238"/>
      <c r="M412" s="243"/>
      <c r="N412" s="244"/>
      <c r="O412" s="244"/>
      <c r="P412" s="244"/>
      <c r="Q412" s="244"/>
      <c r="R412" s="244"/>
      <c r="S412" s="244"/>
      <c r="T412" s="245"/>
      <c r="AT412" s="242" t="s">
        <v>159</v>
      </c>
      <c r="AU412" s="242" t="s">
        <v>77</v>
      </c>
      <c r="AV412" s="12" t="s">
        <v>77</v>
      </c>
      <c r="AW412" s="12" t="s">
        <v>32</v>
      </c>
      <c r="AX412" s="12" t="s">
        <v>69</v>
      </c>
      <c r="AY412" s="242" t="s">
        <v>147</v>
      </c>
    </row>
    <row r="413" s="12" customFormat="1">
      <c r="B413" s="232"/>
      <c r="C413" s="233"/>
      <c r="D413" s="228" t="s">
        <v>159</v>
      </c>
      <c r="E413" s="234" t="s">
        <v>1</v>
      </c>
      <c r="F413" s="235" t="s">
        <v>577</v>
      </c>
      <c r="G413" s="233"/>
      <c r="H413" s="236">
        <v>79.950000000000003</v>
      </c>
      <c r="I413" s="237"/>
      <c r="J413" s="233"/>
      <c r="K413" s="233"/>
      <c r="L413" s="238"/>
      <c r="M413" s="243"/>
      <c r="N413" s="244"/>
      <c r="O413" s="244"/>
      <c r="P413" s="244"/>
      <c r="Q413" s="244"/>
      <c r="R413" s="244"/>
      <c r="S413" s="244"/>
      <c r="T413" s="245"/>
      <c r="AT413" s="242" t="s">
        <v>159</v>
      </c>
      <c r="AU413" s="242" t="s">
        <v>77</v>
      </c>
      <c r="AV413" s="12" t="s">
        <v>77</v>
      </c>
      <c r="AW413" s="12" t="s">
        <v>32</v>
      </c>
      <c r="AX413" s="12" t="s">
        <v>69</v>
      </c>
      <c r="AY413" s="242" t="s">
        <v>147</v>
      </c>
    </row>
    <row r="414" s="14" customFormat="1">
      <c r="B414" s="256"/>
      <c r="C414" s="257"/>
      <c r="D414" s="228" t="s">
        <v>159</v>
      </c>
      <c r="E414" s="258" t="s">
        <v>1</v>
      </c>
      <c r="F414" s="259" t="s">
        <v>266</v>
      </c>
      <c r="G414" s="257"/>
      <c r="H414" s="260">
        <v>362.72699999999998</v>
      </c>
      <c r="I414" s="261"/>
      <c r="J414" s="257"/>
      <c r="K414" s="257"/>
      <c r="L414" s="262"/>
      <c r="M414" s="263"/>
      <c r="N414" s="264"/>
      <c r="O414" s="264"/>
      <c r="P414" s="264"/>
      <c r="Q414" s="264"/>
      <c r="R414" s="264"/>
      <c r="S414" s="264"/>
      <c r="T414" s="265"/>
      <c r="AT414" s="266" t="s">
        <v>159</v>
      </c>
      <c r="AU414" s="266" t="s">
        <v>77</v>
      </c>
      <c r="AV414" s="14" t="s">
        <v>181</v>
      </c>
      <c r="AW414" s="14" t="s">
        <v>32</v>
      </c>
      <c r="AX414" s="14" t="s">
        <v>75</v>
      </c>
      <c r="AY414" s="266" t="s">
        <v>147</v>
      </c>
    </row>
    <row r="415" s="1" customFormat="1" ht="16.5" customHeight="1">
      <c r="B415" s="37"/>
      <c r="C415" s="267" t="s">
        <v>578</v>
      </c>
      <c r="D415" s="267" t="s">
        <v>267</v>
      </c>
      <c r="E415" s="268" t="s">
        <v>579</v>
      </c>
      <c r="F415" s="269" t="s">
        <v>580</v>
      </c>
      <c r="G415" s="270" t="s">
        <v>225</v>
      </c>
      <c r="H415" s="271">
        <v>362.72699999999998</v>
      </c>
      <c r="I415" s="272"/>
      <c r="J415" s="273">
        <f>ROUND(I415*H415,2)</f>
        <v>0</v>
      </c>
      <c r="K415" s="269" t="s">
        <v>212</v>
      </c>
      <c r="L415" s="274"/>
      <c r="M415" s="275" t="s">
        <v>1</v>
      </c>
      <c r="N415" s="276" t="s">
        <v>40</v>
      </c>
      <c r="O415" s="78"/>
      <c r="P415" s="225">
        <f>O415*H415</f>
        <v>0</v>
      </c>
      <c r="Q415" s="225">
        <v>0</v>
      </c>
      <c r="R415" s="225">
        <f>Q415*H415</f>
        <v>0</v>
      </c>
      <c r="S415" s="225">
        <v>0</v>
      </c>
      <c r="T415" s="226">
        <f>S415*H415</f>
        <v>0</v>
      </c>
      <c r="AR415" s="16" t="s">
        <v>216</v>
      </c>
      <c r="AT415" s="16" t="s">
        <v>267</v>
      </c>
      <c r="AU415" s="16" t="s">
        <v>77</v>
      </c>
      <c r="AY415" s="16" t="s">
        <v>147</v>
      </c>
      <c r="BE415" s="227">
        <f>IF(N415="základní",J415,0)</f>
        <v>0</v>
      </c>
      <c r="BF415" s="227">
        <f>IF(N415="snížená",J415,0)</f>
        <v>0</v>
      </c>
      <c r="BG415" s="227">
        <f>IF(N415="zákl. přenesená",J415,0)</f>
        <v>0</v>
      </c>
      <c r="BH415" s="227">
        <f>IF(N415="sníž. přenesená",J415,0)</f>
        <v>0</v>
      </c>
      <c r="BI415" s="227">
        <f>IF(N415="nulová",J415,0)</f>
        <v>0</v>
      </c>
      <c r="BJ415" s="16" t="s">
        <v>75</v>
      </c>
      <c r="BK415" s="227">
        <f>ROUND(I415*H415,2)</f>
        <v>0</v>
      </c>
      <c r="BL415" s="16" t="s">
        <v>181</v>
      </c>
      <c r="BM415" s="16" t="s">
        <v>581</v>
      </c>
    </row>
    <row r="416" s="1" customFormat="1">
      <c r="B416" s="37"/>
      <c r="C416" s="38"/>
      <c r="D416" s="228" t="s">
        <v>156</v>
      </c>
      <c r="E416" s="38"/>
      <c r="F416" s="229" t="s">
        <v>580</v>
      </c>
      <c r="G416" s="38"/>
      <c r="H416" s="38"/>
      <c r="I416" s="143"/>
      <c r="J416" s="38"/>
      <c r="K416" s="38"/>
      <c r="L416" s="42"/>
      <c r="M416" s="230"/>
      <c r="N416" s="78"/>
      <c r="O416" s="78"/>
      <c r="P416" s="78"/>
      <c r="Q416" s="78"/>
      <c r="R416" s="78"/>
      <c r="S416" s="78"/>
      <c r="T416" s="79"/>
      <c r="AT416" s="16" t="s">
        <v>156</v>
      </c>
      <c r="AU416" s="16" t="s">
        <v>77</v>
      </c>
    </row>
    <row r="417" s="1" customFormat="1" ht="16.5" customHeight="1">
      <c r="B417" s="37"/>
      <c r="C417" s="216" t="s">
        <v>582</v>
      </c>
      <c r="D417" s="216" t="s">
        <v>150</v>
      </c>
      <c r="E417" s="217" t="s">
        <v>583</v>
      </c>
      <c r="F417" s="218" t="s">
        <v>584</v>
      </c>
      <c r="G417" s="219" t="s">
        <v>187</v>
      </c>
      <c r="H417" s="220">
        <v>66.203999999999994</v>
      </c>
      <c r="I417" s="221"/>
      <c r="J417" s="222">
        <f>ROUND(I417*H417,2)</f>
        <v>0</v>
      </c>
      <c r="K417" s="218" t="s">
        <v>212</v>
      </c>
      <c r="L417" s="42"/>
      <c r="M417" s="223" t="s">
        <v>1</v>
      </c>
      <c r="N417" s="224" t="s">
        <v>40</v>
      </c>
      <c r="O417" s="78"/>
      <c r="P417" s="225">
        <f>O417*H417</f>
        <v>0</v>
      </c>
      <c r="Q417" s="225">
        <v>0.00097999999999999997</v>
      </c>
      <c r="R417" s="225">
        <f>Q417*H417</f>
        <v>0.064879919999999994</v>
      </c>
      <c r="S417" s="225">
        <v>0</v>
      </c>
      <c r="T417" s="226">
        <f>S417*H417</f>
        <v>0</v>
      </c>
      <c r="AR417" s="16" t="s">
        <v>181</v>
      </c>
      <c r="AT417" s="16" t="s">
        <v>150</v>
      </c>
      <c r="AU417" s="16" t="s">
        <v>77</v>
      </c>
      <c r="AY417" s="16" t="s">
        <v>147</v>
      </c>
      <c r="BE417" s="227">
        <f>IF(N417="základní",J417,0)</f>
        <v>0</v>
      </c>
      <c r="BF417" s="227">
        <f>IF(N417="snížená",J417,0)</f>
        <v>0</v>
      </c>
      <c r="BG417" s="227">
        <f>IF(N417="zákl. přenesená",J417,0)</f>
        <v>0</v>
      </c>
      <c r="BH417" s="227">
        <f>IF(N417="sníž. přenesená",J417,0)</f>
        <v>0</v>
      </c>
      <c r="BI417" s="227">
        <f>IF(N417="nulová",J417,0)</f>
        <v>0</v>
      </c>
      <c r="BJ417" s="16" t="s">
        <v>75</v>
      </c>
      <c r="BK417" s="227">
        <f>ROUND(I417*H417,2)</f>
        <v>0</v>
      </c>
      <c r="BL417" s="16" t="s">
        <v>181</v>
      </c>
      <c r="BM417" s="16" t="s">
        <v>585</v>
      </c>
    </row>
    <row r="418" s="1" customFormat="1">
      <c r="B418" s="37"/>
      <c r="C418" s="38"/>
      <c r="D418" s="228" t="s">
        <v>156</v>
      </c>
      <c r="E418" s="38"/>
      <c r="F418" s="229" t="s">
        <v>586</v>
      </c>
      <c r="G418" s="38"/>
      <c r="H418" s="38"/>
      <c r="I418" s="143"/>
      <c r="J418" s="38"/>
      <c r="K418" s="38"/>
      <c r="L418" s="42"/>
      <c r="M418" s="230"/>
      <c r="N418" s="78"/>
      <c r="O418" s="78"/>
      <c r="P418" s="78"/>
      <c r="Q418" s="78"/>
      <c r="R418" s="78"/>
      <c r="S418" s="78"/>
      <c r="T418" s="79"/>
      <c r="AT418" s="16" t="s">
        <v>156</v>
      </c>
      <c r="AU418" s="16" t="s">
        <v>77</v>
      </c>
    </row>
    <row r="419" s="1" customFormat="1">
      <c r="B419" s="37"/>
      <c r="C419" s="38"/>
      <c r="D419" s="228" t="s">
        <v>157</v>
      </c>
      <c r="E419" s="38"/>
      <c r="F419" s="231" t="s">
        <v>245</v>
      </c>
      <c r="G419" s="38"/>
      <c r="H419" s="38"/>
      <c r="I419" s="143"/>
      <c r="J419" s="38"/>
      <c r="K419" s="38"/>
      <c r="L419" s="42"/>
      <c r="M419" s="230"/>
      <c r="N419" s="78"/>
      <c r="O419" s="78"/>
      <c r="P419" s="78"/>
      <c r="Q419" s="78"/>
      <c r="R419" s="78"/>
      <c r="S419" s="78"/>
      <c r="T419" s="79"/>
      <c r="AT419" s="16" t="s">
        <v>157</v>
      </c>
      <c r="AU419" s="16" t="s">
        <v>77</v>
      </c>
    </row>
    <row r="420" s="12" customFormat="1">
      <c r="B420" s="232"/>
      <c r="C420" s="233"/>
      <c r="D420" s="228" t="s">
        <v>159</v>
      </c>
      <c r="E420" s="234" t="s">
        <v>1</v>
      </c>
      <c r="F420" s="235" t="s">
        <v>587</v>
      </c>
      <c r="G420" s="233"/>
      <c r="H420" s="236">
        <v>36.600000000000001</v>
      </c>
      <c r="I420" s="237"/>
      <c r="J420" s="233"/>
      <c r="K420" s="233"/>
      <c r="L420" s="238"/>
      <c r="M420" s="243"/>
      <c r="N420" s="244"/>
      <c r="O420" s="244"/>
      <c r="P420" s="244"/>
      <c r="Q420" s="244"/>
      <c r="R420" s="244"/>
      <c r="S420" s="244"/>
      <c r="T420" s="245"/>
      <c r="AT420" s="242" t="s">
        <v>159</v>
      </c>
      <c r="AU420" s="242" t="s">
        <v>77</v>
      </c>
      <c r="AV420" s="12" t="s">
        <v>77</v>
      </c>
      <c r="AW420" s="12" t="s">
        <v>32</v>
      </c>
      <c r="AX420" s="12" t="s">
        <v>69</v>
      </c>
      <c r="AY420" s="242" t="s">
        <v>147</v>
      </c>
    </row>
    <row r="421" s="12" customFormat="1">
      <c r="B421" s="232"/>
      <c r="C421" s="233"/>
      <c r="D421" s="228" t="s">
        <v>159</v>
      </c>
      <c r="E421" s="234" t="s">
        <v>1</v>
      </c>
      <c r="F421" s="235" t="s">
        <v>588</v>
      </c>
      <c r="G421" s="233"/>
      <c r="H421" s="236">
        <v>18.300000000000001</v>
      </c>
      <c r="I421" s="237"/>
      <c r="J421" s="233"/>
      <c r="K421" s="233"/>
      <c r="L421" s="238"/>
      <c r="M421" s="243"/>
      <c r="N421" s="244"/>
      <c r="O421" s="244"/>
      <c r="P421" s="244"/>
      <c r="Q421" s="244"/>
      <c r="R421" s="244"/>
      <c r="S421" s="244"/>
      <c r="T421" s="245"/>
      <c r="AT421" s="242" t="s">
        <v>159</v>
      </c>
      <c r="AU421" s="242" t="s">
        <v>77</v>
      </c>
      <c r="AV421" s="12" t="s">
        <v>77</v>
      </c>
      <c r="AW421" s="12" t="s">
        <v>32</v>
      </c>
      <c r="AX421" s="12" t="s">
        <v>69</v>
      </c>
      <c r="AY421" s="242" t="s">
        <v>147</v>
      </c>
    </row>
    <row r="422" s="12" customFormat="1">
      <c r="B422" s="232"/>
      <c r="C422" s="233"/>
      <c r="D422" s="228" t="s">
        <v>159</v>
      </c>
      <c r="E422" s="234" t="s">
        <v>1</v>
      </c>
      <c r="F422" s="235" t="s">
        <v>589</v>
      </c>
      <c r="G422" s="233"/>
      <c r="H422" s="236">
        <v>11.304</v>
      </c>
      <c r="I422" s="237"/>
      <c r="J422" s="233"/>
      <c r="K422" s="233"/>
      <c r="L422" s="238"/>
      <c r="M422" s="243"/>
      <c r="N422" s="244"/>
      <c r="O422" s="244"/>
      <c r="P422" s="244"/>
      <c r="Q422" s="244"/>
      <c r="R422" s="244"/>
      <c r="S422" s="244"/>
      <c r="T422" s="245"/>
      <c r="AT422" s="242" t="s">
        <v>159</v>
      </c>
      <c r="AU422" s="242" t="s">
        <v>77</v>
      </c>
      <c r="AV422" s="12" t="s">
        <v>77</v>
      </c>
      <c r="AW422" s="12" t="s">
        <v>32</v>
      </c>
      <c r="AX422" s="12" t="s">
        <v>69</v>
      </c>
      <c r="AY422" s="242" t="s">
        <v>147</v>
      </c>
    </row>
    <row r="423" s="14" customFormat="1">
      <c r="B423" s="256"/>
      <c r="C423" s="257"/>
      <c r="D423" s="228" t="s">
        <v>159</v>
      </c>
      <c r="E423" s="258" t="s">
        <v>1</v>
      </c>
      <c r="F423" s="259" t="s">
        <v>266</v>
      </c>
      <c r="G423" s="257"/>
      <c r="H423" s="260">
        <v>66.204000000000008</v>
      </c>
      <c r="I423" s="261"/>
      <c r="J423" s="257"/>
      <c r="K423" s="257"/>
      <c r="L423" s="262"/>
      <c r="M423" s="263"/>
      <c r="N423" s="264"/>
      <c r="O423" s="264"/>
      <c r="P423" s="264"/>
      <c r="Q423" s="264"/>
      <c r="R423" s="264"/>
      <c r="S423" s="264"/>
      <c r="T423" s="265"/>
      <c r="AT423" s="266" t="s">
        <v>159</v>
      </c>
      <c r="AU423" s="266" t="s">
        <v>77</v>
      </c>
      <c r="AV423" s="14" t="s">
        <v>181</v>
      </c>
      <c r="AW423" s="14" t="s">
        <v>32</v>
      </c>
      <c r="AX423" s="14" t="s">
        <v>75</v>
      </c>
      <c r="AY423" s="266" t="s">
        <v>147</v>
      </c>
    </row>
    <row r="424" s="1" customFormat="1" ht="16.5" customHeight="1">
      <c r="B424" s="37"/>
      <c r="C424" s="216" t="s">
        <v>590</v>
      </c>
      <c r="D424" s="216" t="s">
        <v>150</v>
      </c>
      <c r="E424" s="217" t="s">
        <v>591</v>
      </c>
      <c r="F424" s="218" t="s">
        <v>592</v>
      </c>
      <c r="G424" s="219" t="s">
        <v>187</v>
      </c>
      <c r="H424" s="220">
        <v>53.299999999999997</v>
      </c>
      <c r="I424" s="221"/>
      <c r="J424" s="222">
        <f>ROUND(I424*H424,2)</f>
        <v>0</v>
      </c>
      <c r="K424" s="218" t="s">
        <v>212</v>
      </c>
      <c r="L424" s="42"/>
      <c r="M424" s="223" t="s">
        <v>1</v>
      </c>
      <c r="N424" s="224" t="s">
        <v>40</v>
      </c>
      <c r="O424" s="78"/>
      <c r="P424" s="225">
        <f>O424*H424</f>
        <v>0</v>
      </c>
      <c r="Q424" s="225">
        <v>0.0011999999999999999</v>
      </c>
      <c r="R424" s="225">
        <f>Q424*H424</f>
        <v>0.063959999999999989</v>
      </c>
      <c r="S424" s="225">
        <v>0</v>
      </c>
      <c r="T424" s="226">
        <f>S424*H424</f>
        <v>0</v>
      </c>
      <c r="AR424" s="16" t="s">
        <v>181</v>
      </c>
      <c r="AT424" s="16" t="s">
        <v>150</v>
      </c>
      <c r="AU424" s="16" t="s">
        <v>77</v>
      </c>
      <c r="AY424" s="16" t="s">
        <v>147</v>
      </c>
      <c r="BE424" s="227">
        <f>IF(N424="základní",J424,0)</f>
        <v>0</v>
      </c>
      <c r="BF424" s="227">
        <f>IF(N424="snížená",J424,0)</f>
        <v>0</v>
      </c>
      <c r="BG424" s="227">
        <f>IF(N424="zákl. přenesená",J424,0)</f>
        <v>0</v>
      </c>
      <c r="BH424" s="227">
        <f>IF(N424="sníž. přenesená",J424,0)</f>
        <v>0</v>
      </c>
      <c r="BI424" s="227">
        <f>IF(N424="nulová",J424,0)</f>
        <v>0</v>
      </c>
      <c r="BJ424" s="16" t="s">
        <v>75</v>
      </c>
      <c r="BK424" s="227">
        <f>ROUND(I424*H424,2)</f>
        <v>0</v>
      </c>
      <c r="BL424" s="16" t="s">
        <v>181</v>
      </c>
      <c r="BM424" s="16" t="s">
        <v>593</v>
      </c>
    </row>
    <row r="425" s="1" customFormat="1">
      <c r="B425" s="37"/>
      <c r="C425" s="38"/>
      <c r="D425" s="228" t="s">
        <v>156</v>
      </c>
      <c r="E425" s="38"/>
      <c r="F425" s="229" t="s">
        <v>594</v>
      </c>
      <c r="G425" s="38"/>
      <c r="H425" s="38"/>
      <c r="I425" s="143"/>
      <c r="J425" s="38"/>
      <c r="K425" s="38"/>
      <c r="L425" s="42"/>
      <c r="M425" s="230"/>
      <c r="N425" s="78"/>
      <c r="O425" s="78"/>
      <c r="P425" s="78"/>
      <c r="Q425" s="78"/>
      <c r="R425" s="78"/>
      <c r="S425" s="78"/>
      <c r="T425" s="79"/>
      <c r="AT425" s="16" t="s">
        <v>156</v>
      </c>
      <c r="AU425" s="16" t="s">
        <v>77</v>
      </c>
    </row>
    <row r="426" s="1" customFormat="1">
      <c r="B426" s="37"/>
      <c r="C426" s="38"/>
      <c r="D426" s="228" t="s">
        <v>157</v>
      </c>
      <c r="E426" s="38"/>
      <c r="F426" s="231" t="s">
        <v>245</v>
      </c>
      <c r="G426" s="38"/>
      <c r="H426" s="38"/>
      <c r="I426" s="143"/>
      <c r="J426" s="38"/>
      <c r="K426" s="38"/>
      <c r="L426" s="42"/>
      <c r="M426" s="230"/>
      <c r="N426" s="78"/>
      <c r="O426" s="78"/>
      <c r="P426" s="78"/>
      <c r="Q426" s="78"/>
      <c r="R426" s="78"/>
      <c r="S426" s="78"/>
      <c r="T426" s="79"/>
      <c r="AT426" s="16" t="s">
        <v>157</v>
      </c>
      <c r="AU426" s="16" t="s">
        <v>77</v>
      </c>
    </row>
    <row r="427" s="12" customFormat="1">
      <c r="B427" s="232"/>
      <c r="C427" s="233"/>
      <c r="D427" s="228" t="s">
        <v>159</v>
      </c>
      <c r="E427" s="234" t="s">
        <v>1</v>
      </c>
      <c r="F427" s="235" t="s">
        <v>595</v>
      </c>
      <c r="G427" s="233"/>
      <c r="H427" s="236">
        <v>53.299999999999997</v>
      </c>
      <c r="I427" s="237"/>
      <c r="J427" s="233"/>
      <c r="K427" s="233"/>
      <c r="L427" s="238"/>
      <c r="M427" s="243"/>
      <c r="N427" s="244"/>
      <c r="O427" s="244"/>
      <c r="P427" s="244"/>
      <c r="Q427" s="244"/>
      <c r="R427" s="244"/>
      <c r="S427" s="244"/>
      <c r="T427" s="245"/>
      <c r="AT427" s="242" t="s">
        <v>159</v>
      </c>
      <c r="AU427" s="242" t="s">
        <v>77</v>
      </c>
      <c r="AV427" s="12" t="s">
        <v>77</v>
      </c>
      <c r="AW427" s="12" t="s">
        <v>32</v>
      </c>
      <c r="AX427" s="12" t="s">
        <v>75</v>
      </c>
      <c r="AY427" s="242" t="s">
        <v>147</v>
      </c>
    </row>
    <row r="428" s="1" customFormat="1" ht="16.5" customHeight="1">
      <c r="B428" s="37"/>
      <c r="C428" s="216" t="s">
        <v>596</v>
      </c>
      <c r="D428" s="216" t="s">
        <v>150</v>
      </c>
      <c r="E428" s="217" t="s">
        <v>597</v>
      </c>
      <c r="F428" s="218" t="s">
        <v>598</v>
      </c>
      <c r="G428" s="219" t="s">
        <v>187</v>
      </c>
      <c r="H428" s="220">
        <v>165.90000000000001</v>
      </c>
      <c r="I428" s="221"/>
      <c r="J428" s="222">
        <f>ROUND(I428*H428,2)</f>
        <v>0</v>
      </c>
      <c r="K428" s="218" t="s">
        <v>212</v>
      </c>
      <c r="L428" s="42"/>
      <c r="M428" s="223" t="s">
        <v>1</v>
      </c>
      <c r="N428" s="224" t="s">
        <v>40</v>
      </c>
      <c r="O428" s="78"/>
      <c r="P428" s="225">
        <f>O428*H428</f>
        <v>0</v>
      </c>
      <c r="Q428" s="225">
        <v>0.00381</v>
      </c>
      <c r="R428" s="225">
        <f>Q428*H428</f>
        <v>0.63207900000000006</v>
      </c>
      <c r="S428" s="225">
        <v>0</v>
      </c>
      <c r="T428" s="226">
        <f>S428*H428</f>
        <v>0</v>
      </c>
      <c r="AR428" s="16" t="s">
        <v>181</v>
      </c>
      <c r="AT428" s="16" t="s">
        <v>150</v>
      </c>
      <c r="AU428" s="16" t="s">
        <v>77</v>
      </c>
      <c r="AY428" s="16" t="s">
        <v>147</v>
      </c>
      <c r="BE428" s="227">
        <f>IF(N428="základní",J428,0)</f>
        <v>0</v>
      </c>
      <c r="BF428" s="227">
        <f>IF(N428="snížená",J428,0)</f>
        <v>0</v>
      </c>
      <c r="BG428" s="227">
        <f>IF(N428="zákl. přenesená",J428,0)</f>
        <v>0</v>
      </c>
      <c r="BH428" s="227">
        <f>IF(N428="sníž. přenesená",J428,0)</f>
        <v>0</v>
      </c>
      <c r="BI428" s="227">
        <f>IF(N428="nulová",J428,0)</f>
        <v>0</v>
      </c>
      <c r="BJ428" s="16" t="s">
        <v>75</v>
      </c>
      <c r="BK428" s="227">
        <f>ROUND(I428*H428,2)</f>
        <v>0</v>
      </c>
      <c r="BL428" s="16" t="s">
        <v>181</v>
      </c>
      <c r="BM428" s="16" t="s">
        <v>599</v>
      </c>
    </row>
    <row r="429" s="1" customFormat="1">
      <c r="B429" s="37"/>
      <c r="C429" s="38"/>
      <c r="D429" s="228" t="s">
        <v>156</v>
      </c>
      <c r="E429" s="38"/>
      <c r="F429" s="229" t="s">
        <v>600</v>
      </c>
      <c r="G429" s="38"/>
      <c r="H429" s="38"/>
      <c r="I429" s="143"/>
      <c r="J429" s="38"/>
      <c r="K429" s="38"/>
      <c r="L429" s="42"/>
      <c r="M429" s="230"/>
      <c r="N429" s="78"/>
      <c r="O429" s="78"/>
      <c r="P429" s="78"/>
      <c r="Q429" s="78"/>
      <c r="R429" s="78"/>
      <c r="S429" s="78"/>
      <c r="T429" s="79"/>
      <c r="AT429" s="16" t="s">
        <v>156</v>
      </c>
      <c r="AU429" s="16" t="s">
        <v>77</v>
      </c>
    </row>
    <row r="430" s="1" customFormat="1">
      <c r="B430" s="37"/>
      <c r="C430" s="38"/>
      <c r="D430" s="228" t="s">
        <v>157</v>
      </c>
      <c r="E430" s="38"/>
      <c r="F430" s="231" t="s">
        <v>245</v>
      </c>
      <c r="G430" s="38"/>
      <c r="H430" s="38"/>
      <c r="I430" s="143"/>
      <c r="J430" s="38"/>
      <c r="K430" s="38"/>
      <c r="L430" s="42"/>
      <c r="M430" s="230"/>
      <c r="N430" s="78"/>
      <c r="O430" s="78"/>
      <c r="P430" s="78"/>
      <c r="Q430" s="78"/>
      <c r="R430" s="78"/>
      <c r="S430" s="78"/>
      <c r="T430" s="79"/>
      <c r="AT430" s="16" t="s">
        <v>157</v>
      </c>
      <c r="AU430" s="16" t="s">
        <v>77</v>
      </c>
    </row>
    <row r="431" s="12" customFormat="1">
      <c r="B431" s="232"/>
      <c r="C431" s="233"/>
      <c r="D431" s="228" t="s">
        <v>159</v>
      </c>
      <c r="E431" s="234" t="s">
        <v>1</v>
      </c>
      <c r="F431" s="235" t="s">
        <v>601</v>
      </c>
      <c r="G431" s="233"/>
      <c r="H431" s="236">
        <v>6</v>
      </c>
      <c r="I431" s="237"/>
      <c r="J431" s="233"/>
      <c r="K431" s="233"/>
      <c r="L431" s="238"/>
      <c r="M431" s="243"/>
      <c r="N431" s="244"/>
      <c r="O431" s="244"/>
      <c r="P431" s="244"/>
      <c r="Q431" s="244"/>
      <c r="R431" s="244"/>
      <c r="S431" s="244"/>
      <c r="T431" s="245"/>
      <c r="AT431" s="242" t="s">
        <v>159</v>
      </c>
      <c r="AU431" s="242" t="s">
        <v>77</v>
      </c>
      <c r="AV431" s="12" t="s">
        <v>77</v>
      </c>
      <c r="AW431" s="12" t="s">
        <v>32</v>
      </c>
      <c r="AX431" s="12" t="s">
        <v>69</v>
      </c>
      <c r="AY431" s="242" t="s">
        <v>147</v>
      </c>
    </row>
    <row r="432" s="12" customFormat="1">
      <c r="B432" s="232"/>
      <c r="C432" s="233"/>
      <c r="D432" s="228" t="s">
        <v>159</v>
      </c>
      <c r="E432" s="234" t="s">
        <v>1</v>
      </c>
      <c r="F432" s="235" t="s">
        <v>602</v>
      </c>
      <c r="G432" s="233"/>
      <c r="H432" s="236">
        <v>159.90000000000001</v>
      </c>
      <c r="I432" s="237"/>
      <c r="J432" s="233"/>
      <c r="K432" s="233"/>
      <c r="L432" s="238"/>
      <c r="M432" s="243"/>
      <c r="N432" s="244"/>
      <c r="O432" s="244"/>
      <c r="P432" s="244"/>
      <c r="Q432" s="244"/>
      <c r="R432" s="244"/>
      <c r="S432" s="244"/>
      <c r="T432" s="245"/>
      <c r="AT432" s="242" t="s">
        <v>159</v>
      </c>
      <c r="AU432" s="242" t="s">
        <v>77</v>
      </c>
      <c r="AV432" s="12" t="s">
        <v>77</v>
      </c>
      <c r="AW432" s="12" t="s">
        <v>32</v>
      </c>
      <c r="AX432" s="12" t="s">
        <v>69</v>
      </c>
      <c r="AY432" s="242" t="s">
        <v>147</v>
      </c>
    </row>
    <row r="433" s="14" customFormat="1">
      <c r="B433" s="256"/>
      <c r="C433" s="257"/>
      <c r="D433" s="228" t="s">
        <v>159</v>
      </c>
      <c r="E433" s="258" t="s">
        <v>1</v>
      </c>
      <c r="F433" s="259" t="s">
        <v>266</v>
      </c>
      <c r="G433" s="257"/>
      <c r="H433" s="260">
        <v>165.90000000000001</v>
      </c>
      <c r="I433" s="261"/>
      <c r="J433" s="257"/>
      <c r="K433" s="257"/>
      <c r="L433" s="262"/>
      <c r="M433" s="263"/>
      <c r="N433" s="264"/>
      <c r="O433" s="264"/>
      <c r="P433" s="264"/>
      <c r="Q433" s="264"/>
      <c r="R433" s="264"/>
      <c r="S433" s="264"/>
      <c r="T433" s="265"/>
      <c r="AT433" s="266" t="s">
        <v>159</v>
      </c>
      <c r="AU433" s="266" t="s">
        <v>77</v>
      </c>
      <c r="AV433" s="14" t="s">
        <v>181</v>
      </c>
      <c r="AW433" s="14" t="s">
        <v>32</v>
      </c>
      <c r="AX433" s="14" t="s">
        <v>75</v>
      </c>
      <c r="AY433" s="266" t="s">
        <v>147</v>
      </c>
    </row>
    <row r="434" s="11" customFormat="1" ht="22.8" customHeight="1">
      <c r="B434" s="200"/>
      <c r="C434" s="201"/>
      <c r="D434" s="202" t="s">
        <v>68</v>
      </c>
      <c r="E434" s="214" t="s">
        <v>603</v>
      </c>
      <c r="F434" s="214" t="s">
        <v>604</v>
      </c>
      <c r="G434" s="201"/>
      <c r="H434" s="201"/>
      <c r="I434" s="204"/>
      <c r="J434" s="215">
        <f>BK434</f>
        <v>0</v>
      </c>
      <c r="K434" s="201"/>
      <c r="L434" s="206"/>
      <c r="M434" s="207"/>
      <c r="N434" s="208"/>
      <c r="O434" s="208"/>
      <c r="P434" s="209">
        <f>SUM(P435:P442)</f>
        <v>0</v>
      </c>
      <c r="Q434" s="208"/>
      <c r="R434" s="209">
        <f>SUM(R435:R442)</f>
        <v>0</v>
      </c>
      <c r="S434" s="208"/>
      <c r="T434" s="210">
        <f>SUM(T435:T442)</f>
        <v>0</v>
      </c>
      <c r="AR434" s="211" t="s">
        <v>75</v>
      </c>
      <c r="AT434" s="212" t="s">
        <v>68</v>
      </c>
      <c r="AU434" s="212" t="s">
        <v>75</v>
      </c>
      <c r="AY434" s="211" t="s">
        <v>147</v>
      </c>
      <c r="BK434" s="213">
        <f>SUM(BK435:BK442)</f>
        <v>0</v>
      </c>
    </row>
    <row r="435" s="1" customFormat="1" ht="16.5" customHeight="1">
      <c r="B435" s="37"/>
      <c r="C435" s="216" t="s">
        <v>605</v>
      </c>
      <c r="D435" s="216" t="s">
        <v>150</v>
      </c>
      <c r="E435" s="217" t="s">
        <v>606</v>
      </c>
      <c r="F435" s="218" t="s">
        <v>607</v>
      </c>
      <c r="G435" s="219" t="s">
        <v>270</v>
      </c>
      <c r="H435" s="220">
        <v>67.323999999999998</v>
      </c>
      <c r="I435" s="221"/>
      <c r="J435" s="222">
        <f>ROUND(I435*H435,2)</f>
        <v>0</v>
      </c>
      <c r="K435" s="218" t="s">
        <v>212</v>
      </c>
      <c r="L435" s="42"/>
      <c r="M435" s="223" t="s">
        <v>1</v>
      </c>
      <c r="N435" s="224" t="s">
        <v>40</v>
      </c>
      <c r="O435" s="78"/>
      <c r="P435" s="225">
        <f>O435*H435</f>
        <v>0</v>
      </c>
      <c r="Q435" s="225">
        <v>0</v>
      </c>
      <c r="R435" s="225">
        <f>Q435*H435</f>
        <v>0</v>
      </c>
      <c r="S435" s="225">
        <v>0</v>
      </c>
      <c r="T435" s="226">
        <f>S435*H435</f>
        <v>0</v>
      </c>
      <c r="AR435" s="16" t="s">
        <v>181</v>
      </c>
      <c r="AT435" s="16" t="s">
        <v>150</v>
      </c>
      <c r="AU435" s="16" t="s">
        <v>77</v>
      </c>
      <c r="AY435" s="16" t="s">
        <v>147</v>
      </c>
      <c r="BE435" s="227">
        <f>IF(N435="základní",J435,0)</f>
        <v>0</v>
      </c>
      <c r="BF435" s="227">
        <f>IF(N435="snížená",J435,0)</f>
        <v>0</v>
      </c>
      <c r="BG435" s="227">
        <f>IF(N435="zákl. přenesená",J435,0)</f>
        <v>0</v>
      </c>
      <c r="BH435" s="227">
        <f>IF(N435="sníž. přenesená",J435,0)</f>
        <v>0</v>
      </c>
      <c r="BI435" s="227">
        <f>IF(N435="nulová",J435,0)</f>
        <v>0</v>
      </c>
      <c r="BJ435" s="16" t="s">
        <v>75</v>
      </c>
      <c r="BK435" s="227">
        <f>ROUND(I435*H435,2)</f>
        <v>0</v>
      </c>
      <c r="BL435" s="16" t="s">
        <v>181</v>
      </c>
      <c r="BM435" s="16" t="s">
        <v>608</v>
      </c>
    </row>
    <row r="436" s="1" customFormat="1">
      <c r="B436" s="37"/>
      <c r="C436" s="38"/>
      <c r="D436" s="228" t="s">
        <v>156</v>
      </c>
      <c r="E436" s="38"/>
      <c r="F436" s="229" t="s">
        <v>609</v>
      </c>
      <c r="G436" s="38"/>
      <c r="H436" s="38"/>
      <c r="I436" s="143"/>
      <c r="J436" s="38"/>
      <c r="K436" s="38"/>
      <c r="L436" s="42"/>
      <c r="M436" s="230"/>
      <c r="N436" s="78"/>
      <c r="O436" s="78"/>
      <c r="P436" s="78"/>
      <c r="Q436" s="78"/>
      <c r="R436" s="78"/>
      <c r="S436" s="78"/>
      <c r="T436" s="79"/>
      <c r="AT436" s="16" t="s">
        <v>156</v>
      </c>
      <c r="AU436" s="16" t="s">
        <v>77</v>
      </c>
    </row>
    <row r="437" s="1" customFormat="1" ht="16.5" customHeight="1">
      <c r="B437" s="37"/>
      <c r="C437" s="216" t="s">
        <v>610</v>
      </c>
      <c r="D437" s="216" t="s">
        <v>150</v>
      </c>
      <c r="E437" s="217" t="s">
        <v>611</v>
      </c>
      <c r="F437" s="218" t="s">
        <v>612</v>
      </c>
      <c r="G437" s="219" t="s">
        <v>270</v>
      </c>
      <c r="H437" s="220">
        <v>134.648</v>
      </c>
      <c r="I437" s="221"/>
      <c r="J437" s="222">
        <f>ROUND(I437*H437,2)</f>
        <v>0</v>
      </c>
      <c r="K437" s="218" t="s">
        <v>212</v>
      </c>
      <c r="L437" s="42"/>
      <c r="M437" s="223" t="s">
        <v>1</v>
      </c>
      <c r="N437" s="224" t="s">
        <v>40</v>
      </c>
      <c r="O437" s="78"/>
      <c r="P437" s="225">
        <f>O437*H437</f>
        <v>0</v>
      </c>
      <c r="Q437" s="225">
        <v>0</v>
      </c>
      <c r="R437" s="225">
        <f>Q437*H437</f>
        <v>0</v>
      </c>
      <c r="S437" s="225">
        <v>0</v>
      </c>
      <c r="T437" s="226">
        <f>S437*H437</f>
        <v>0</v>
      </c>
      <c r="AR437" s="16" t="s">
        <v>181</v>
      </c>
      <c r="AT437" s="16" t="s">
        <v>150</v>
      </c>
      <c r="AU437" s="16" t="s">
        <v>77</v>
      </c>
      <c r="AY437" s="16" t="s">
        <v>147</v>
      </c>
      <c r="BE437" s="227">
        <f>IF(N437="základní",J437,0)</f>
        <v>0</v>
      </c>
      <c r="BF437" s="227">
        <f>IF(N437="snížená",J437,0)</f>
        <v>0</v>
      </c>
      <c r="BG437" s="227">
        <f>IF(N437="zákl. přenesená",J437,0)</f>
        <v>0</v>
      </c>
      <c r="BH437" s="227">
        <f>IF(N437="sníž. přenesená",J437,0)</f>
        <v>0</v>
      </c>
      <c r="BI437" s="227">
        <f>IF(N437="nulová",J437,0)</f>
        <v>0</v>
      </c>
      <c r="BJ437" s="16" t="s">
        <v>75</v>
      </c>
      <c r="BK437" s="227">
        <f>ROUND(I437*H437,2)</f>
        <v>0</v>
      </c>
      <c r="BL437" s="16" t="s">
        <v>181</v>
      </c>
      <c r="BM437" s="16" t="s">
        <v>613</v>
      </c>
    </row>
    <row r="438" s="1" customFormat="1">
      <c r="B438" s="37"/>
      <c r="C438" s="38"/>
      <c r="D438" s="228" t="s">
        <v>156</v>
      </c>
      <c r="E438" s="38"/>
      <c r="F438" s="229" t="s">
        <v>614</v>
      </c>
      <c r="G438" s="38"/>
      <c r="H438" s="38"/>
      <c r="I438" s="143"/>
      <c r="J438" s="38"/>
      <c r="K438" s="38"/>
      <c r="L438" s="42"/>
      <c r="M438" s="230"/>
      <c r="N438" s="78"/>
      <c r="O438" s="78"/>
      <c r="P438" s="78"/>
      <c r="Q438" s="78"/>
      <c r="R438" s="78"/>
      <c r="S438" s="78"/>
      <c r="T438" s="79"/>
      <c r="AT438" s="16" t="s">
        <v>156</v>
      </c>
      <c r="AU438" s="16" t="s">
        <v>77</v>
      </c>
    </row>
    <row r="439" s="1" customFormat="1">
      <c r="B439" s="37"/>
      <c r="C439" s="38"/>
      <c r="D439" s="228" t="s">
        <v>157</v>
      </c>
      <c r="E439" s="38"/>
      <c r="F439" s="231" t="s">
        <v>615</v>
      </c>
      <c r="G439" s="38"/>
      <c r="H439" s="38"/>
      <c r="I439" s="143"/>
      <c r="J439" s="38"/>
      <c r="K439" s="38"/>
      <c r="L439" s="42"/>
      <c r="M439" s="230"/>
      <c r="N439" s="78"/>
      <c r="O439" s="78"/>
      <c r="P439" s="78"/>
      <c r="Q439" s="78"/>
      <c r="R439" s="78"/>
      <c r="S439" s="78"/>
      <c r="T439" s="79"/>
      <c r="AT439" s="16" t="s">
        <v>157</v>
      </c>
      <c r="AU439" s="16" t="s">
        <v>77</v>
      </c>
    </row>
    <row r="440" s="12" customFormat="1">
      <c r="B440" s="232"/>
      <c r="C440" s="233"/>
      <c r="D440" s="228" t="s">
        <v>159</v>
      </c>
      <c r="E440" s="233"/>
      <c r="F440" s="235" t="s">
        <v>616</v>
      </c>
      <c r="G440" s="233"/>
      <c r="H440" s="236">
        <v>134.648</v>
      </c>
      <c r="I440" s="237"/>
      <c r="J440" s="233"/>
      <c r="K440" s="233"/>
      <c r="L440" s="238"/>
      <c r="M440" s="243"/>
      <c r="N440" s="244"/>
      <c r="O440" s="244"/>
      <c r="P440" s="244"/>
      <c r="Q440" s="244"/>
      <c r="R440" s="244"/>
      <c r="S440" s="244"/>
      <c r="T440" s="245"/>
      <c r="AT440" s="242" t="s">
        <v>159</v>
      </c>
      <c r="AU440" s="242" t="s">
        <v>77</v>
      </c>
      <c r="AV440" s="12" t="s">
        <v>77</v>
      </c>
      <c r="AW440" s="12" t="s">
        <v>4</v>
      </c>
      <c r="AX440" s="12" t="s">
        <v>75</v>
      </c>
      <c r="AY440" s="242" t="s">
        <v>147</v>
      </c>
    </row>
    <row r="441" s="1" customFormat="1" ht="16.5" customHeight="1">
      <c r="B441" s="37"/>
      <c r="C441" s="216" t="s">
        <v>617</v>
      </c>
      <c r="D441" s="216" t="s">
        <v>150</v>
      </c>
      <c r="E441" s="217" t="s">
        <v>618</v>
      </c>
      <c r="F441" s="218" t="s">
        <v>619</v>
      </c>
      <c r="G441" s="219" t="s">
        <v>270</v>
      </c>
      <c r="H441" s="220">
        <v>67.067999999999998</v>
      </c>
      <c r="I441" s="221"/>
      <c r="J441" s="222">
        <f>ROUND(I441*H441,2)</f>
        <v>0</v>
      </c>
      <c r="K441" s="218" t="s">
        <v>212</v>
      </c>
      <c r="L441" s="42"/>
      <c r="M441" s="223" t="s">
        <v>1</v>
      </c>
      <c r="N441" s="224" t="s">
        <v>40</v>
      </c>
      <c r="O441" s="78"/>
      <c r="P441" s="225">
        <f>O441*H441</f>
        <v>0</v>
      </c>
      <c r="Q441" s="225">
        <v>0</v>
      </c>
      <c r="R441" s="225">
        <f>Q441*H441</f>
        <v>0</v>
      </c>
      <c r="S441" s="225">
        <v>0</v>
      </c>
      <c r="T441" s="226">
        <f>S441*H441</f>
        <v>0</v>
      </c>
      <c r="AR441" s="16" t="s">
        <v>181</v>
      </c>
      <c r="AT441" s="16" t="s">
        <v>150</v>
      </c>
      <c r="AU441" s="16" t="s">
        <v>77</v>
      </c>
      <c r="AY441" s="16" t="s">
        <v>147</v>
      </c>
      <c r="BE441" s="227">
        <f>IF(N441="základní",J441,0)</f>
        <v>0</v>
      </c>
      <c r="BF441" s="227">
        <f>IF(N441="snížená",J441,0)</f>
        <v>0</v>
      </c>
      <c r="BG441" s="227">
        <f>IF(N441="zákl. přenesená",J441,0)</f>
        <v>0</v>
      </c>
      <c r="BH441" s="227">
        <f>IF(N441="sníž. přenesená",J441,0)</f>
        <v>0</v>
      </c>
      <c r="BI441" s="227">
        <f>IF(N441="nulová",J441,0)</f>
        <v>0</v>
      </c>
      <c r="BJ441" s="16" t="s">
        <v>75</v>
      </c>
      <c r="BK441" s="227">
        <f>ROUND(I441*H441,2)</f>
        <v>0</v>
      </c>
      <c r="BL441" s="16" t="s">
        <v>181</v>
      </c>
      <c r="BM441" s="16" t="s">
        <v>620</v>
      </c>
    </row>
    <row r="442" s="1" customFormat="1">
      <c r="B442" s="37"/>
      <c r="C442" s="38"/>
      <c r="D442" s="228" t="s">
        <v>156</v>
      </c>
      <c r="E442" s="38"/>
      <c r="F442" s="229" t="s">
        <v>621</v>
      </c>
      <c r="G442" s="38"/>
      <c r="H442" s="38"/>
      <c r="I442" s="143"/>
      <c r="J442" s="38"/>
      <c r="K442" s="38"/>
      <c r="L442" s="42"/>
      <c r="M442" s="230"/>
      <c r="N442" s="78"/>
      <c r="O442" s="78"/>
      <c r="P442" s="78"/>
      <c r="Q442" s="78"/>
      <c r="R442" s="78"/>
      <c r="S442" s="78"/>
      <c r="T442" s="79"/>
      <c r="AT442" s="16" t="s">
        <v>156</v>
      </c>
      <c r="AU442" s="16" t="s">
        <v>77</v>
      </c>
    </row>
    <row r="443" s="11" customFormat="1" ht="22.8" customHeight="1">
      <c r="B443" s="200"/>
      <c r="C443" s="201"/>
      <c r="D443" s="202" t="s">
        <v>68</v>
      </c>
      <c r="E443" s="214" t="s">
        <v>622</v>
      </c>
      <c r="F443" s="214" t="s">
        <v>623</v>
      </c>
      <c r="G443" s="201"/>
      <c r="H443" s="201"/>
      <c r="I443" s="204"/>
      <c r="J443" s="215">
        <f>BK443</f>
        <v>0</v>
      </c>
      <c r="K443" s="201"/>
      <c r="L443" s="206"/>
      <c r="M443" s="207"/>
      <c r="N443" s="208"/>
      <c r="O443" s="208"/>
      <c r="P443" s="209">
        <f>SUM(P444:P445)</f>
        <v>0</v>
      </c>
      <c r="Q443" s="208"/>
      <c r="R443" s="209">
        <f>SUM(R444:R445)</f>
        <v>0</v>
      </c>
      <c r="S443" s="208"/>
      <c r="T443" s="210">
        <f>SUM(T444:T445)</f>
        <v>0</v>
      </c>
      <c r="AR443" s="211" t="s">
        <v>75</v>
      </c>
      <c r="AT443" s="212" t="s">
        <v>68</v>
      </c>
      <c r="AU443" s="212" t="s">
        <v>75</v>
      </c>
      <c r="AY443" s="211" t="s">
        <v>147</v>
      </c>
      <c r="BK443" s="213">
        <f>SUM(BK444:BK445)</f>
        <v>0</v>
      </c>
    </row>
    <row r="444" s="1" customFormat="1" ht="16.5" customHeight="1">
      <c r="B444" s="37"/>
      <c r="C444" s="216" t="s">
        <v>624</v>
      </c>
      <c r="D444" s="216" t="s">
        <v>150</v>
      </c>
      <c r="E444" s="217" t="s">
        <v>625</v>
      </c>
      <c r="F444" s="218" t="s">
        <v>626</v>
      </c>
      <c r="G444" s="219" t="s">
        <v>270</v>
      </c>
      <c r="H444" s="220">
        <v>990.24800000000005</v>
      </c>
      <c r="I444" s="221"/>
      <c r="J444" s="222">
        <f>ROUND(I444*H444,2)</f>
        <v>0</v>
      </c>
      <c r="K444" s="218" t="s">
        <v>212</v>
      </c>
      <c r="L444" s="42"/>
      <c r="M444" s="223" t="s">
        <v>1</v>
      </c>
      <c r="N444" s="224" t="s">
        <v>40</v>
      </c>
      <c r="O444" s="78"/>
      <c r="P444" s="225">
        <f>O444*H444</f>
        <v>0</v>
      </c>
      <c r="Q444" s="225">
        <v>0</v>
      </c>
      <c r="R444" s="225">
        <f>Q444*H444</f>
        <v>0</v>
      </c>
      <c r="S444" s="225">
        <v>0</v>
      </c>
      <c r="T444" s="226">
        <f>S444*H444</f>
        <v>0</v>
      </c>
      <c r="AR444" s="16" t="s">
        <v>181</v>
      </c>
      <c r="AT444" s="16" t="s">
        <v>150</v>
      </c>
      <c r="AU444" s="16" t="s">
        <v>77</v>
      </c>
      <c r="AY444" s="16" t="s">
        <v>147</v>
      </c>
      <c r="BE444" s="227">
        <f>IF(N444="základní",J444,0)</f>
        <v>0</v>
      </c>
      <c r="BF444" s="227">
        <f>IF(N444="snížená",J444,0)</f>
        <v>0</v>
      </c>
      <c r="BG444" s="227">
        <f>IF(N444="zákl. přenesená",J444,0)</f>
        <v>0</v>
      </c>
      <c r="BH444" s="227">
        <f>IF(N444="sníž. přenesená",J444,0)</f>
        <v>0</v>
      </c>
      <c r="BI444" s="227">
        <f>IF(N444="nulová",J444,0)</f>
        <v>0</v>
      </c>
      <c r="BJ444" s="16" t="s">
        <v>75</v>
      </c>
      <c r="BK444" s="227">
        <f>ROUND(I444*H444,2)</f>
        <v>0</v>
      </c>
      <c r="BL444" s="16" t="s">
        <v>181</v>
      </c>
      <c r="BM444" s="16" t="s">
        <v>627</v>
      </c>
    </row>
    <row r="445" s="1" customFormat="1">
      <c r="B445" s="37"/>
      <c r="C445" s="38"/>
      <c r="D445" s="228" t="s">
        <v>156</v>
      </c>
      <c r="E445" s="38"/>
      <c r="F445" s="229" t="s">
        <v>628</v>
      </c>
      <c r="G445" s="38"/>
      <c r="H445" s="38"/>
      <c r="I445" s="143"/>
      <c r="J445" s="38"/>
      <c r="K445" s="38"/>
      <c r="L445" s="42"/>
      <c r="M445" s="230"/>
      <c r="N445" s="78"/>
      <c r="O445" s="78"/>
      <c r="P445" s="78"/>
      <c r="Q445" s="78"/>
      <c r="R445" s="78"/>
      <c r="S445" s="78"/>
      <c r="T445" s="79"/>
      <c r="AT445" s="16" t="s">
        <v>156</v>
      </c>
      <c r="AU445" s="16" t="s">
        <v>77</v>
      </c>
    </row>
    <row r="446" s="11" customFormat="1" ht="25.92" customHeight="1">
      <c r="B446" s="200"/>
      <c r="C446" s="201"/>
      <c r="D446" s="202" t="s">
        <v>68</v>
      </c>
      <c r="E446" s="203" t="s">
        <v>145</v>
      </c>
      <c r="F446" s="203" t="s">
        <v>146</v>
      </c>
      <c r="G446" s="201"/>
      <c r="H446" s="201"/>
      <c r="I446" s="204"/>
      <c r="J446" s="205">
        <f>BK446</f>
        <v>0</v>
      </c>
      <c r="K446" s="201"/>
      <c r="L446" s="206"/>
      <c r="M446" s="207"/>
      <c r="N446" s="208"/>
      <c r="O446" s="208"/>
      <c r="P446" s="209">
        <f>P447+P454</f>
        <v>0</v>
      </c>
      <c r="Q446" s="208"/>
      <c r="R446" s="209">
        <f>R447+R454</f>
        <v>0.050599999999999999</v>
      </c>
      <c r="S446" s="208"/>
      <c r="T446" s="210">
        <f>T447+T454</f>
        <v>0</v>
      </c>
      <c r="AR446" s="211" t="s">
        <v>77</v>
      </c>
      <c r="AT446" s="212" t="s">
        <v>68</v>
      </c>
      <c r="AU446" s="212" t="s">
        <v>69</v>
      </c>
      <c r="AY446" s="211" t="s">
        <v>147</v>
      </c>
      <c r="BK446" s="213">
        <f>BK447+BK454</f>
        <v>0</v>
      </c>
    </row>
    <row r="447" s="11" customFormat="1" ht="22.8" customHeight="1">
      <c r="B447" s="200"/>
      <c r="C447" s="201"/>
      <c r="D447" s="202" t="s">
        <v>68</v>
      </c>
      <c r="E447" s="214" t="s">
        <v>629</v>
      </c>
      <c r="F447" s="214" t="s">
        <v>630</v>
      </c>
      <c r="G447" s="201"/>
      <c r="H447" s="201"/>
      <c r="I447" s="204"/>
      <c r="J447" s="215">
        <f>BK447</f>
        <v>0</v>
      </c>
      <c r="K447" s="201"/>
      <c r="L447" s="206"/>
      <c r="M447" s="207"/>
      <c r="N447" s="208"/>
      <c r="O447" s="208"/>
      <c r="P447" s="209">
        <f>SUM(P448:P453)</f>
        <v>0</v>
      </c>
      <c r="Q447" s="208"/>
      <c r="R447" s="209">
        <f>SUM(R448:R453)</f>
        <v>0.050599999999999999</v>
      </c>
      <c r="S447" s="208"/>
      <c r="T447" s="210">
        <f>SUM(T448:T453)</f>
        <v>0</v>
      </c>
      <c r="AR447" s="211" t="s">
        <v>77</v>
      </c>
      <c r="AT447" s="212" t="s">
        <v>68</v>
      </c>
      <c r="AU447" s="212" t="s">
        <v>75</v>
      </c>
      <c r="AY447" s="211" t="s">
        <v>147</v>
      </c>
      <c r="BK447" s="213">
        <f>SUM(BK448:BK453)</f>
        <v>0</v>
      </c>
    </row>
    <row r="448" s="1" customFormat="1" ht="16.5" customHeight="1">
      <c r="B448" s="37"/>
      <c r="C448" s="216" t="s">
        <v>631</v>
      </c>
      <c r="D448" s="216" t="s">
        <v>150</v>
      </c>
      <c r="E448" s="217" t="s">
        <v>632</v>
      </c>
      <c r="F448" s="218" t="s">
        <v>633</v>
      </c>
      <c r="G448" s="219" t="s">
        <v>187</v>
      </c>
      <c r="H448" s="220">
        <v>50.600000000000001</v>
      </c>
      <c r="I448" s="221"/>
      <c r="J448" s="222">
        <f>ROUND(I448*H448,2)</f>
        <v>0</v>
      </c>
      <c r="K448" s="218" t="s">
        <v>212</v>
      </c>
      <c r="L448" s="42"/>
      <c r="M448" s="223" t="s">
        <v>1</v>
      </c>
      <c r="N448" s="224" t="s">
        <v>40</v>
      </c>
      <c r="O448" s="78"/>
      <c r="P448" s="225">
        <f>O448*H448</f>
        <v>0</v>
      </c>
      <c r="Q448" s="225">
        <v>0</v>
      </c>
      <c r="R448" s="225">
        <f>Q448*H448</f>
        <v>0</v>
      </c>
      <c r="S448" s="225">
        <v>0</v>
      </c>
      <c r="T448" s="226">
        <f>S448*H448</f>
        <v>0</v>
      </c>
      <c r="AR448" s="16" t="s">
        <v>154</v>
      </c>
      <c r="AT448" s="16" t="s">
        <v>150</v>
      </c>
      <c r="AU448" s="16" t="s">
        <v>77</v>
      </c>
      <c r="AY448" s="16" t="s">
        <v>147</v>
      </c>
      <c r="BE448" s="227">
        <f>IF(N448="základní",J448,0)</f>
        <v>0</v>
      </c>
      <c r="BF448" s="227">
        <f>IF(N448="snížená",J448,0)</f>
        <v>0</v>
      </c>
      <c r="BG448" s="227">
        <f>IF(N448="zákl. přenesená",J448,0)</f>
        <v>0</v>
      </c>
      <c r="BH448" s="227">
        <f>IF(N448="sníž. přenesená",J448,0)</f>
        <v>0</v>
      </c>
      <c r="BI448" s="227">
        <f>IF(N448="nulová",J448,0)</f>
        <v>0</v>
      </c>
      <c r="BJ448" s="16" t="s">
        <v>75</v>
      </c>
      <c r="BK448" s="227">
        <f>ROUND(I448*H448,2)</f>
        <v>0</v>
      </c>
      <c r="BL448" s="16" t="s">
        <v>154</v>
      </c>
      <c r="BM448" s="16" t="s">
        <v>634</v>
      </c>
    </row>
    <row r="449" s="1" customFormat="1">
      <c r="B449" s="37"/>
      <c r="C449" s="38"/>
      <c r="D449" s="228" t="s">
        <v>156</v>
      </c>
      <c r="E449" s="38"/>
      <c r="F449" s="229" t="s">
        <v>635</v>
      </c>
      <c r="G449" s="38"/>
      <c r="H449" s="38"/>
      <c r="I449" s="143"/>
      <c r="J449" s="38"/>
      <c r="K449" s="38"/>
      <c r="L449" s="42"/>
      <c r="M449" s="230"/>
      <c r="N449" s="78"/>
      <c r="O449" s="78"/>
      <c r="P449" s="78"/>
      <c r="Q449" s="78"/>
      <c r="R449" s="78"/>
      <c r="S449" s="78"/>
      <c r="T449" s="79"/>
      <c r="AT449" s="16" t="s">
        <v>156</v>
      </c>
      <c r="AU449" s="16" t="s">
        <v>77</v>
      </c>
    </row>
    <row r="450" s="1" customFormat="1">
      <c r="B450" s="37"/>
      <c r="C450" s="38"/>
      <c r="D450" s="228" t="s">
        <v>157</v>
      </c>
      <c r="E450" s="38"/>
      <c r="F450" s="231" t="s">
        <v>245</v>
      </c>
      <c r="G450" s="38"/>
      <c r="H450" s="38"/>
      <c r="I450" s="143"/>
      <c r="J450" s="38"/>
      <c r="K450" s="38"/>
      <c r="L450" s="42"/>
      <c r="M450" s="230"/>
      <c r="N450" s="78"/>
      <c r="O450" s="78"/>
      <c r="P450" s="78"/>
      <c r="Q450" s="78"/>
      <c r="R450" s="78"/>
      <c r="S450" s="78"/>
      <c r="T450" s="79"/>
      <c r="AT450" s="16" t="s">
        <v>157</v>
      </c>
      <c r="AU450" s="16" t="s">
        <v>77</v>
      </c>
    </row>
    <row r="451" s="12" customFormat="1">
      <c r="B451" s="232"/>
      <c r="C451" s="233"/>
      <c r="D451" s="228" t="s">
        <v>159</v>
      </c>
      <c r="E451" s="234" t="s">
        <v>1</v>
      </c>
      <c r="F451" s="235" t="s">
        <v>636</v>
      </c>
      <c r="G451" s="233"/>
      <c r="H451" s="236">
        <v>50.600000000000001</v>
      </c>
      <c r="I451" s="237"/>
      <c r="J451" s="233"/>
      <c r="K451" s="233"/>
      <c r="L451" s="238"/>
      <c r="M451" s="243"/>
      <c r="N451" s="244"/>
      <c r="O451" s="244"/>
      <c r="P451" s="244"/>
      <c r="Q451" s="244"/>
      <c r="R451" s="244"/>
      <c r="S451" s="244"/>
      <c r="T451" s="245"/>
      <c r="AT451" s="242" t="s">
        <v>159</v>
      </c>
      <c r="AU451" s="242" t="s">
        <v>77</v>
      </c>
      <c r="AV451" s="12" t="s">
        <v>77</v>
      </c>
      <c r="AW451" s="12" t="s">
        <v>32</v>
      </c>
      <c r="AX451" s="12" t="s">
        <v>75</v>
      </c>
      <c r="AY451" s="242" t="s">
        <v>147</v>
      </c>
    </row>
    <row r="452" s="1" customFormat="1" ht="16.5" customHeight="1">
      <c r="B452" s="37"/>
      <c r="C452" s="267" t="s">
        <v>637</v>
      </c>
      <c r="D452" s="267" t="s">
        <v>267</v>
      </c>
      <c r="E452" s="268" t="s">
        <v>638</v>
      </c>
      <c r="F452" s="269" t="s">
        <v>639</v>
      </c>
      <c r="G452" s="270" t="s">
        <v>153</v>
      </c>
      <c r="H452" s="271">
        <v>50.600000000000001</v>
      </c>
      <c r="I452" s="272"/>
      <c r="J452" s="273">
        <f>ROUND(I452*H452,2)</f>
        <v>0</v>
      </c>
      <c r="K452" s="269" t="s">
        <v>212</v>
      </c>
      <c r="L452" s="274"/>
      <c r="M452" s="275" t="s">
        <v>1</v>
      </c>
      <c r="N452" s="276" t="s">
        <v>40</v>
      </c>
      <c r="O452" s="78"/>
      <c r="P452" s="225">
        <f>O452*H452</f>
        <v>0</v>
      </c>
      <c r="Q452" s="225">
        <v>0.001</v>
      </c>
      <c r="R452" s="225">
        <f>Q452*H452</f>
        <v>0.050599999999999999</v>
      </c>
      <c r="S452" s="225">
        <v>0</v>
      </c>
      <c r="T452" s="226">
        <f>S452*H452</f>
        <v>0</v>
      </c>
      <c r="AR452" s="16" t="s">
        <v>387</v>
      </c>
      <c r="AT452" s="16" t="s">
        <v>267</v>
      </c>
      <c r="AU452" s="16" t="s">
        <v>77</v>
      </c>
      <c r="AY452" s="16" t="s">
        <v>147</v>
      </c>
      <c r="BE452" s="227">
        <f>IF(N452="základní",J452,0)</f>
        <v>0</v>
      </c>
      <c r="BF452" s="227">
        <f>IF(N452="snížená",J452,0)</f>
        <v>0</v>
      </c>
      <c r="BG452" s="227">
        <f>IF(N452="zákl. přenesená",J452,0)</f>
        <v>0</v>
      </c>
      <c r="BH452" s="227">
        <f>IF(N452="sníž. přenesená",J452,0)</f>
        <v>0</v>
      </c>
      <c r="BI452" s="227">
        <f>IF(N452="nulová",J452,0)</f>
        <v>0</v>
      </c>
      <c r="BJ452" s="16" t="s">
        <v>75</v>
      </c>
      <c r="BK452" s="227">
        <f>ROUND(I452*H452,2)</f>
        <v>0</v>
      </c>
      <c r="BL452" s="16" t="s">
        <v>154</v>
      </c>
      <c r="BM452" s="16" t="s">
        <v>640</v>
      </c>
    </row>
    <row r="453" s="1" customFormat="1">
      <c r="B453" s="37"/>
      <c r="C453" s="38"/>
      <c r="D453" s="228" t="s">
        <v>156</v>
      </c>
      <c r="E453" s="38"/>
      <c r="F453" s="229" t="s">
        <v>639</v>
      </c>
      <c r="G453" s="38"/>
      <c r="H453" s="38"/>
      <c r="I453" s="143"/>
      <c r="J453" s="38"/>
      <c r="K453" s="38"/>
      <c r="L453" s="42"/>
      <c r="M453" s="230"/>
      <c r="N453" s="78"/>
      <c r="O453" s="78"/>
      <c r="P453" s="78"/>
      <c r="Q453" s="78"/>
      <c r="R453" s="78"/>
      <c r="S453" s="78"/>
      <c r="T453" s="79"/>
      <c r="AT453" s="16" t="s">
        <v>156</v>
      </c>
      <c r="AU453" s="16" t="s">
        <v>77</v>
      </c>
    </row>
    <row r="454" s="11" customFormat="1" ht="22.8" customHeight="1">
      <c r="B454" s="200"/>
      <c r="C454" s="201"/>
      <c r="D454" s="202" t="s">
        <v>68</v>
      </c>
      <c r="E454" s="214" t="s">
        <v>148</v>
      </c>
      <c r="F454" s="214" t="s">
        <v>149</v>
      </c>
      <c r="G454" s="201"/>
      <c r="H454" s="201"/>
      <c r="I454" s="204"/>
      <c r="J454" s="215">
        <f>BK454</f>
        <v>0</v>
      </c>
      <c r="K454" s="201"/>
      <c r="L454" s="206"/>
      <c r="M454" s="207"/>
      <c r="N454" s="208"/>
      <c r="O454" s="208"/>
      <c r="P454" s="209">
        <f>SUM(P455:P490)</f>
        <v>0</v>
      </c>
      <c r="Q454" s="208"/>
      <c r="R454" s="209">
        <f>SUM(R455:R490)</f>
        <v>0</v>
      </c>
      <c r="S454" s="208"/>
      <c r="T454" s="210">
        <f>SUM(T455:T490)</f>
        <v>0</v>
      </c>
      <c r="AR454" s="211" t="s">
        <v>77</v>
      </c>
      <c r="AT454" s="212" t="s">
        <v>68</v>
      </c>
      <c r="AU454" s="212" t="s">
        <v>75</v>
      </c>
      <c r="AY454" s="211" t="s">
        <v>147</v>
      </c>
      <c r="BK454" s="213">
        <f>SUM(BK455:BK490)</f>
        <v>0</v>
      </c>
    </row>
    <row r="455" s="1" customFormat="1" ht="22.5" customHeight="1">
      <c r="B455" s="37"/>
      <c r="C455" s="216" t="s">
        <v>641</v>
      </c>
      <c r="D455" s="216" t="s">
        <v>150</v>
      </c>
      <c r="E455" s="217" t="s">
        <v>151</v>
      </c>
      <c r="F455" s="218" t="s">
        <v>642</v>
      </c>
      <c r="G455" s="219" t="s">
        <v>153</v>
      </c>
      <c r="H455" s="220">
        <v>367.45999999999998</v>
      </c>
      <c r="I455" s="221"/>
      <c r="J455" s="222">
        <f>ROUND(I455*H455,2)</f>
        <v>0</v>
      </c>
      <c r="K455" s="218" t="s">
        <v>1</v>
      </c>
      <c r="L455" s="42"/>
      <c r="M455" s="223" t="s">
        <v>1</v>
      </c>
      <c r="N455" s="224" t="s">
        <v>40</v>
      </c>
      <c r="O455" s="78"/>
      <c r="P455" s="225">
        <f>O455*H455</f>
        <v>0</v>
      </c>
      <c r="Q455" s="225">
        <v>0</v>
      </c>
      <c r="R455" s="225">
        <f>Q455*H455</f>
        <v>0</v>
      </c>
      <c r="S455" s="225">
        <v>0</v>
      </c>
      <c r="T455" s="226">
        <f>S455*H455</f>
        <v>0</v>
      </c>
      <c r="AR455" s="16" t="s">
        <v>154</v>
      </c>
      <c r="AT455" s="16" t="s">
        <v>150</v>
      </c>
      <c r="AU455" s="16" t="s">
        <v>77</v>
      </c>
      <c r="AY455" s="16" t="s">
        <v>147</v>
      </c>
      <c r="BE455" s="227">
        <f>IF(N455="základní",J455,0)</f>
        <v>0</v>
      </c>
      <c r="BF455" s="227">
        <f>IF(N455="snížená",J455,0)</f>
        <v>0</v>
      </c>
      <c r="BG455" s="227">
        <f>IF(N455="zákl. přenesená",J455,0)</f>
        <v>0</v>
      </c>
      <c r="BH455" s="227">
        <f>IF(N455="sníž. přenesená",J455,0)</f>
        <v>0</v>
      </c>
      <c r="BI455" s="227">
        <f>IF(N455="nulová",J455,0)</f>
        <v>0</v>
      </c>
      <c r="BJ455" s="16" t="s">
        <v>75</v>
      </c>
      <c r="BK455" s="227">
        <f>ROUND(I455*H455,2)</f>
        <v>0</v>
      </c>
      <c r="BL455" s="16" t="s">
        <v>154</v>
      </c>
      <c r="BM455" s="16" t="s">
        <v>643</v>
      </c>
    </row>
    <row r="456" s="1" customFormat="1">
      <c r="B456" s="37"/>
      <c r="C456" s="38"/>
      <c r="D456" s="228" t="s">
        <v>156</v>
      </c>
      <c r="E456" s="38"/>
      <c r="F456" s="229" t="s">
        <v>644</v>
      </c>
      <c r="G456" s="38"/>
      <c r="H456" s="38"/>
      <c r="I456" s="143"/>
      <c r="J456" s="38"/>
      <c r="K456" s="38"/>
      <c r="L456" s="42"/>
      <c r="M456" s="230"/>
      <c r="N456" s="78"/>
      <c r="O456" s="78"/>
      <c r="P456" s="78"/>
      <c r="Q456" s="78"/>
      <c r="R456" s="78"/>
      <c r="S456" s="78"/>
      <c r="T456" s="79"/>
      <c r="AT456" s="16" t="s">
        <v>156</v>
      </c>
      <c r="AU456" s="16" t="s">
        <v>77</v>
      </c>
    </row>
    <row r="457" s="1" customFormat="1">
      <c r="B457" s="37"/>
      <c r="C457" s="38"/>
      <c r="D457" s="228" t="s">
        <v>157</v>
      </c>
      <c r="E457" s="38"/>
      <c r="F457" s="231" t="s">
        <v>183</v>
      </c>
      <c r="G457" s="38"/>
      <c r="H457" s="38"/>
      <c r="I457" s="143"/>
      <c r="J457" s="38"/>
      <c r="K457" s="38"/>
      <c r="L457" s="42"/>
      <c r="M457" s="230"/>
      <c r="N457" s="78"/>
      <c r="O457" s="78"/>
      <c r="P457" s="78"/>
      <c r="Q457" s="78"/>
      <c r="R457" s="78"/>
      <c r="S457" s="78"/>
      <c r="T457" s="79"/>
      <c r="AT457" s="16" t="s">
        <v>157</v>
      </c>
      <c r="AU457" s="16" t="s">
        <v>77</v>
      </c>
    </row>
    <row r="458" s="12" customFormat="1">
      <c r="B458" s="232"/>
      <c r="C458" s="233"/>
      <c r="D458" s="228" t="s">
        <v>159</v>
      </c>
      <c r="E458" s="234" t="s">
        <v>1</v>
      </c>
      <c r="F458" s="235" t="s">
        <v>645</v>
      </c>
      <c r="G458" s="233"/>
      <c r="H458" s="236">
        <v>367.45999999999998</v>
      </c>
      <c r="I458" s="237"/>
      <c r="J458" s="233"/>
      <c r="K458" s="233"/>
      <c r="L458" s="238"/>
      <c r="M458" s="243"/>
      <c r="N458" s="244"/>
      <c r="O458" s="244"/>
      <c r="P458" s="244"/>
      <c r="Q458" s="244"/>
      <c r="R458" s="244"/>
      <c r="S458" s="244"/>
      <c r="T458" s="245"/>
      <c r="AT458" s="242" t="s">
        <v>159</v>
      </c>
      <c r="AU458" s="242" t="s">
        <v>77</v>
      </c>
      <c r="AV458" s="12" t="s">
        <v>77</v>
      </c>
      <c r="AW458" s="12" t="s">
        <v>32</v>
      </c>
      <c r="AX458" s="12" t="s">
        <v>75</v>
      </c>
      <c r="AY458" s="242" t="s">
        <v>147</v>
      </c>
    </row>
    <row r="459" s="1" customFormat="1" ht="22.5" customHeight="1">
      <c r="B459" s="37"/>
      <c r="C459" s="216" t="s">
        <v>646</v>
      </c>
      <c r="D459" s="216" t="s">
        <v>150</v>
      </c>
      <c r="E459" s="217" t="s">
        <v>647</v>
      </c>
      <c r="F459" s="218" t="s">
        <v>648</v>
      </c>
      <c r="G459" s="219" t="s">
        <v>153</v>
      </c>
      <c r="H459" s="220">
        <v>79.400000000000006</v>
      </c>
      <c r="I459" s="221"/>
      <c r="J459" s="222">
        <f>ROUND(I459*H459,2)</f>
        <v>0</v>
      </c>
      <c r="K459" s="218" t="s">
        <v>1</v>
      </c>
      <c r="L459" s="42"/>
      <c r="M459" s="223" t="s">
        <v>1</v>
      </c>
      <c r="N459" s="224" t="s">
        <v>40</v>
      </c>
      <c r="O459" s="78"/>
      <c r="P459" s="225">
        <f>O459*H459</f>
        <v>0</v>
      </c>
      <c r="Q459" s="225">
        <v>0</v>
      </c>
      <c r="R459" s="225">
        <f>Q459*H459</f>
        <v>0</v>
      </c>
      <c r="S459" s="225">
        <v>0</v>
      </c>
      <c r="T459" s="226">
        <f>S459*H459</f>
        <v>0</v>
      </c>
      <c r="AR459" s="16" t="s">
        <v>154</v>
      </c>
      <c r="AT459" s="16" t="s">
        <v>150</v>
      </c>
      <c r="AU459" s="16" t="s">
        <v>77</v>
      </c>
      <c r="AY459" s="16" t="s">
        <v>147</v>
      </c>
      <c r="BE459" s="227">
        <f>IF(N459="základní",J459,0)</f>
        <v>0</v>
      </c>
      <c r="BF459" s="227">
        <f>IF(N459="snížená",J459,0)</f>
        <v>0</v>
      </c>
      <c r="BG459" s="227">
        <f>IF(N459="zákl. přenesená",J459,0)</f>
        <v>0</v>
      </c>
      <c r="BH459" s="227">
        <f>IF(N459="sníž. přenesená",J459,0)</f>
        <v>0</v>
      </c>
      <c r="BI459" s="227">
        <f>IF(N459="nulová",J459,0)</f>
        <v>0</v>
      </c>
      <c r="BJ459" s="16" t="s">
        <v>75</v>
      </c>
      <c r="BK459" s="227">
        <f>ROUND(I459*H459,2)</f>
        <v>0</v>
      </c>
      <c r="BL459" s="16" t="s">
        <v>154</v>
      </c>
      <c r="BM459" s="16" t="s">
        <v>649</v>
      </c>
    </row>
    <row r="460" s="1" customFormat="1">
      <c r="B460" s="37"/>
      <c r="C460" s="38"/>
      <c r="D460" s="228" t="s">
        <v>156</v>
      </c>
      <c r="E460" s="38"/>
      <c r="F460" s="229" t="s">
        <v>650</v>
      </c>
      <c r="G460" s="38"/>
      <c r="H460" s="38"/>
      <c r="I460" s="143"/>
      <c r="J460" s="38"/>
      <c r="K460" s="38"/>
      <c r="L460" s="42"/>
      <c r="M460" s="230"/>
      <c r="N460" s="78"/>
      <c r="O460" s="78"/>
      <c r="P460" s="78"/>
      <c r="Q460" s="78"/>
      <c r="R460" s="78"/>
      <c r="S460" s="78"/>
      <c r="T460" s="79"/>
      <c r="AT460" s="16" t="s">
        <v>156</v>
      </c>
      <c r="AU460" s="16" t="s">
        <v>77</v>
      </c>
    </row>
    <row r="461" s="1" customFormat="1">
      <c r="B461" s="37"/>
      <c r="C461" s="38"/>
      <c r="D461" s="228" t="s">
        <v>157</v>
      </c>
      <c r="E461" s="38"/>
      <c r="F461" s="231" t="s">
        <v>183</v>
      </c>
      <c r="G461" s="38"/>
      <c r="H461" s="38"/>
      <c r="I461" s="143"/>
      <c r="J461" s="38"/>
      <c r="K461" s="38"/>
      <c r="L461" s="42"/>
      <c r="M461" s="230"/>
      <c r="N461" s="78"/>
      <c r="O461" s="78"/>
      <c r="P461" s="78"/>
      <c r="Q461" s="78"/>
      <c r="R461" s="78"/>
      <c r="S461" s="78"/>
      <c r="T461" s="79"/>
      <c r="AT461" s="16" t="s">
        <v>157</v>
      </c>
      <c r="AU461" s="16" t="s">
        <v>77</v>
      </c>
    </row>
    <row r="462" s="12" customFormat="1">
      <c r="B462" s="232"/>
      <c r="C462" s="233"/>
      <c r="D462" s="228" t="s">
        <v>159</v>
      </c>
      <c r="E462" s="234" t="s">
        <v>1</v>
      </c>
      <c r="F462" s="235" t="s">
        <v>651</v>
      </c>
      <c r="G462" s="233"/>
      <c r="H462" s="236">
        <v>79.400000000000006</v>
      </c>
      <c r="I462" s="237"/>
      <c r="J462" s="233"/>
      <c r="K462" s="233"/>
      <c r="L462" s="238"/>
      <c r="M462" s="243"/>
      <c r="N462" s="244"/>
      <c r="O462" s="244"/>
      <c r="P462" s="244"/>
      <c r="Q462" s="244"/>
      <c r="R462" s="244"/>
      <c r="S462" s="244"/>
      <c r="T462" s="245"/>
      <c r="AT462" s="242" t="s">
        <v>159</v>
      </c>
      <c r="AU462" s="242" t="s">
        <v>77</v>
      </c>
      <c r="AV462" s="12" t="s">
        <v>77</v>
      </c>
      <c r="AW462" s="12" t="s">
        <v>32</v>
      </c>
      <c r="AX462" s="12" t="s">
        <v>75</v>
      </c>
      <c r="AY462" s="242" t="s">
        <v>147</v>
      </c>
    </row>
    <row r="463" s="1" customFormat="1" ht="22.5" customHeight="1">
      <c r="B463" s="37"/>
      <c r="C463" s="216" t="s">
        <v>652</v>
      </c>
      <c r="D463" s="216" t="s">
        <v>150</v>
      </c>
      <c r="E463" s="217" t="s">
        <v>653</v>
      </c>
      <c r="F463" s="218" t="s">
        <v>654</v>
      </c>
      <c r="G463" s="219" t="s">
        <v>153</v>
      </c>
      <c r="H463" s="220">
        <v>52.509999999999998</v>
      </c>
      <c r="I463" s="221"/>
      <c r="J463" s="222">
        <f>ROUND(I463*H463,2)</f>
        <v>0</v>
      </c>
      <c r="K463" s="218" t="s">
        <v>1</v>
      </c>
      <c r="L463" s="42"/>
      <c r="M463" s="223" t="s">
        <v>1</v>
      </c>
      <c r="N463" s="224" t="s">
        <v>40</v>
      </c>
      <c r="O463" s="78"/>
      <c r="P463" s="225">
        <f>O463*H463</f>
        <v>0</v>
      </c>
      <c r="Q463" s="225">
        <v>0</v>
      </c>
      <c r="R463" s="225">
        <f>Q463*H463</f>
        <v>0</v>
      </c>
      <c r="S463" s="225">
        <v>0</v>
      </c>
      <c r="T463" s="226">
        <f>S463*H463</f>
        <v>0</v>
      </c>
      <c r="AR463" s="16" t="s">
        <v>154</v>
      </c>
      <c r="AT463" s="16" t="s">
        <v>150</v>
      </c>
      <c r="AU463" s="16" t="s">
        <v>77</v>
      </c>
      <c r="AY463" s="16" t="s">
        <v>147</v>
      </c>
      <c r="BE463" s="227">
        <f>IF(N463="základní",J463,0)</f>
        <v>0</v>
      </c>
      <c r="BF463" s="227">
        <f>IF(N463="snížená",J463,0)</f>
        <v>0</v>
      </c>
      <c r="BG463" s="227">
        <f>IF(N463="zákl. přenesená",J463,0)</f>
        <v>0</v>
      </c>
      <c r="BH463" s="227">
        <f>IF(N463="sníž. přenesená",J463,0)</f>
        <v>0</v>
      </c>
      <c r="BI463" s="227">
        <f>IF(N463="nulová",J463,0)</f>
        <v>0</v>
      </c>
      <c r="BJ463" s="16" t="s">
        <v>75</v>
      </c>
      <c r="BK463" s="227">
        <f>ROUND(I463*H463,2)</f>
        <v>0</v>
      </c>
      <c r="BL463" s="16" t="s">
        <v>154</v>
      </c>
      <c r="BM463" s="16" t="s">
        <v>655</v>
      </c>
    </row>
    <row r="464" s="1" customFormat="1">
      <c r="B464" s="37"/>
      <c r="C464" s="38"/>
      <c r="D464" s="228" t="s">
        <v>156</v>
      </c>
      <c r="E464" s="38"/>
      <c r="F464" s="229" t="s">
        <v>656</v>
      </c>
      <c r="G464" s="38"/>
      <c r="H464" s="38"/>
      <c r="I464" s="143"/>
      <c r="J464" s="38"/>
      <c r="K464" s="38"/>
      <c r="L464" s="42"/>
      <c r="M464" s="230"/>
      <c r="N464" s="78"/>
      <c r="O464" s="78"/>
      <c r="P464" s="78"/>
      <c r="Q464" s="78"/>
      <c r="R464" s="78"/>
      <c r="S464" s="78"/>
      <c r="T464" s="79"/>
      <c r="AT464" s="16" t="s">
        <v>156</v>
      </c>
      <c r="AU464" s="16" t="s">
        <v>77</v>
      </c>
    </row>
    <row r="465" s="1" customFormat="1">
      <c r="B465" s="37"/>
      <c r="C465" s="38"/>
      <c r="D465" s="228" t="s">
        <v>157</v>
      </c>
      <c r="E465" s="38"/>
      <c r="F465" s="231" t="s">
        <v>183</v>
      </c>
      <c r="G465" s="38"/>
      <c r="H465" s="38"/>
      <c r="I465" s="143"/>
      <c r="J465" s="38"/>
      <c r="K465" s="38"/>
      <c r="L465" s="42"/>
      <c r="M465" s="230"/>
      <c r="N465" s="78"/>
      <c r="O465" s="78"/>
      <c r="P465" s="78"/>
      <c r="Q465" s="78"/>
      <c r="R465" s="78"/>
      <c r="S465" s="78"/>
      <c r="T465" s="79"/>
      <c r="AT465" s="16" t="s">
        <v>157</v>
      </c>
      <c r="AU465" s="16" t="s">
        <v>77</v>
      </c>
    </row>
    <row r="466" s="12" customFormat="1">
      <c r="B466" s="232"/>
      <c r="C466" s="233"/>
      <c r="D466" s="228" t="s">
        <v>159</v>
      </c>
      <c r="E466" s="234" t="s">
        <v>1</v>
      </c>
      <c r="F466" s="235" t="s">
        <v>657</v>
      </c>
      <c r="G466" s="233"/>
      <c r="H466" s="236">
        <v>52.509999999999998</v>
      </c>
      <c r="I466" s="237"/>
      <c r="J466" s="233"/>
      <c r="K466" s="233"/>
      <c r="L466" s="238"/>
      <c r="M466" s="243"/>
      <c r="N466" s="244"/>
      <c r="O466" s="244"/>
      <c r="P466" s="244"/>
      <c r="Q466" s="244"/>
      <c r="R466" s="244"/>
      <c r="S466" s="244"/>
      <c r="T466" s="245"/>
      <c r="AT466" s="242" t="s">
        <v>159</v>
      </c>
      <c r="AU466" s="242" t="s">
        <v>77</v>
      </c>
      <c r="AV466" s="12" t="s">
        <v>77</v>
      </c>
      <c r="AW466" s="12" t="s">
        <v>32</v>
      </c>
      <c r="AX466" s="12" t="s">
        <v>75</v>
      </c>
      <c r="AY466" s="242" t="s">
        <v>147</v>
      </c>
    </row>
    <row r="467" s="1" customFormat="1" ht="22.5" customHeight="1">
      <c r="B467" s="37"/>
      <c r="C467" s="216" t="s">
        <v>658</v>
      </c>
      <c r="D467" s="216" t="s">
        <v>150</v>
      </c>
      <c r="E467" s="217" t="s">
        <v>659</v>
      </c>
      <c r="F467" s="218" t="s">
        <v>660</v>
      </c>
      <c r="G467" s="219" t="s">
        <v>153</v>
      </c>
      <c r="H467" s="220">
        <v>19.350000000000001</v>
      </c>
      <c r="I467" s="221"/>
      <c r="J467" s="222">
        <f>ROUND(I467*H467,2)</f>
        <v>0</v>
      </c>
      <c r="K467" s="218" t="s">
        <v>1</v>
      </c>
      <c r="L467" s="42"/>
      <c r="M467" s="223" t="s">
        <v>1</v>
      </c>
      <c r="N467" s="224" t="s">
        <v>40</v>
      </c>
      <c r="O467" s="78"/>
      <c r="P467" s="225">
        <f>O467*H467</f>
        <v>0</v>
      </c>
      <c r="Q467" s="225">
        <v>0</v>
      </c>
      <c r="R467" s="225">
        <f>Q467*H467</f>
        <v>0</v>
      </c>
      <c r="S467" s="225">
        <v>0</v>
      </c>
      <c r="T467" s="226">
        <f>S467*H467</f>
        <v>0</v>
      </c>
      <c r="AR467" s="16" t="s">
        <v>154</v>
      </c>
      <c r="AT467" s="16" t="s">
        <v>150</v>
      </c>
      <c r="AU467" s="16" t="s">
        <v>77</v>
      </c>
      <c r="AY467" s="16" t="s">
        <v>147</v>
      </c>
      <c r="BE467" s="227">
        <f>IF(N467="základní",J467,0)</f>
        <v>0</v>
      </c>
      <c r="BF467" s="227">
        <f>IF(N467="snížená",J467,0)</f>
        <v>0</v>
      </c>
      <c r="BG467" s="227">
        <f>IF(N467="zákl. přenesená",J467,0)</f>
        <v>0</v>
      </c>
      <c r="BH467" s="227">
        <f>IF(N467="sníž. přenesená",J467,0)</f>
        <v>0</v>
      </c>
      <c r="BI467" s="227">
        <f>IF(N467="nulová",J467,0)</f>
        <v>0</v>
      </c>
      <c r="BJ467" s="16" t="s">
        <v>75</v>
      </c>
      <c r="BK467" s="227">
        <f>ROUND(I467*H467,2)</f>
        <v>0</v>
      </c>
      <c r="BL467" s="16" t="s">
        <v>154</v>
      </c>
      <c r="BM467" s="16" t="s">
        <v>661</v>
      </c>
    </row>
    <row r="468" s="1" customFormat="1">
      <c r="B468" s="37"/>
      <c r="C468" s="38"/>
      <c r="D468" s="228" t="s">
        <v>156</v>
      </c>
      <c r="E468" s="38"/>
      <c r="F468" s="229" t="s">
        <v>662</v>
      </c>
      <c r="G468" s="38"/>
      <c r="H468" s="38"/>
      <c r="I468" s="143"/>
      <c r="J468" s="38"/>
      <c r="K468" s="38"/>
      <c r="L468" s="42"/>
      <c r="M468" s="230"/>
      <c r="N468" s="78"/>
      <c r="O468" s="78"/>
      <c r="P468" s="78"/>
      <c r="Q468" s="78"/>
      <c r="R468" s="78"/>
      <c r="S468" s="78"/>
      <c r="T468" s="79"/>
      <c r="AT468" s="16" t="s">
        <v>156</v>
      </c>
      <c r="AU468" s="16" t="s">
        <v>77</v>
      </c>
    </row>
    <row r="469" s="1" customFormat="1">
      <c r="B469" s="37"/>
      <c r="C469" s="38"/>
      <c r="D469" s="228" t="s">
        <v>157</v>
      </c>
      <c r="E469" s="38"/>
      <c r="F469" s="231" t="s">
        <v>183</v>
      </c>
      <c r="G469" s="38"/>
      <c r="H469" s="38"/>
      <c r="I469" s="143"/>
      <c r="J469" s="38"/>
      <c r="K469" s="38"/>
      <c r="L469" s="42"/>
      <c r="M469" s="230"/>
      <c r="N469" s="78"/>
      <c r="O469" s="78"/>
      <c r="P469" s="78"/>
      <c r="Q469" s="78"/>
      <c r="R469" s="78"/>
      <c r="S469" s="78"/>
      <c r="T469" s="79"/>
      <c r="AT469" s="16" t="s">
        <v>157</v>
      </c>
      <c r="AU469" s="16" t="s">
        <v>77</v>
      </c>
    </row>
    <row r="470" s="12" customFormat="1">
      <c r="B470" s="232"/>
      <c r="C470" s="233"/>
      <c r="D470" s="228" t="s">
        <v>159</v>
      </c>
      <c r="E470" s="234" t="s">
        <v>1</v>
      </c>
      <c r="F470" s="235" t="s">
        <v>663</v>
      </c>
      <c r="G470" s="233"/>
      <c r="H470" s="236">
        <v>19.350000000000001</v>
      </c>
      <c r="I470" s="237"/>
      <c r="J470" s="233"/>
      <c r="K470" s="233"/>
      <c r="L470" s="238"/>
      <c r="M470" s="243"/>
      <c r="N470" s="244"/>
      <c r="O470" s="244"/>
      <c r="P470" s="244"/>
      <c r="Q470" s="244"/>
      <c r="R470" s="244"/>
      <c r="S470" s="244"/>
      <c r="T470" s="245"/>
      <c r="AT470" s="242" t="s">
        <v>159</v>
      </c>
      <c r="AU470" s="242" t="s">
        <v>77</v>
      </c>
      <c r="AV470" s="12" t="s">
        <v>77</v>
      </c>
      <c r="AW470" s="12" t="s">
        <v>32</v>
      </c>
      <c r="AX470" s="12" t="s">
        <v>75</v>
      </c>
      <c r="AY470" s="242" t="s">
        <v>147</v>
      </c>
    </row>
    <row r="471" s="1" customFormat="1" ht="22.5" customHeight="1">
      <c r="B471" s="37"/>
      <c r="C471" s="216" t="s">
        <v>664</v>
      </c>
      <c r="D471" s="216" t="s">
        <v>150</v>
      </c>
      <c r="E471" s="217" t="s">
        <v>665</v>
      </c>
      <c r="F471" s="218" t="s">
        <v>666</v>
      </c>
      <c r="G471" s="219" t="s">
        <v>199</v>
      </c>
      <c r="H471" s="220">
        <v>5</v>
      </c>
      <c r="I471" s="221"/>
      <c r="J471" s="222">
        <f>ROUND(I471*H471,2)</f>
        <v>0</v>
      </c>
      <c r="K471" s="218" t="s">
        <v>1</v>
      </c>
      <c r="L471" s="42"/>
      <c r="M471" s="223" t="s">
        <v>1</v>
      </c>
      <c r="N471" s="224" t="s">
        <v>40</v>
      </c>
      <c r="O471" s="78"/>
      <c r="P471" s="225">
        <f>O471*H471</f>
        <v>0</v>
      </c>
      <c r="Q471" s="225">
        <v>0</v>
      </c>
      <c r="R471" s="225">
        <f>Q471*H471</f>
        <v>0</v>
      </c>
      <c r="S471" s="225">
        <v>0</v>
      </c>
      <c r="T471" s="226">
        <f>S471*H471</f>
        <v>0</v>
      </c>
      <c r="AR471" s="16" t="s">
        <v>154</v>
      </c>
      <c r="AT471" s="16" t="s">
        <v>150</v>
      </c>
      <c r="AU471" s="16" t="s">
        <v>77</v>
      </c>
      <c r="AY471" s="16" t="s">
        <v>147</v>
      </c>
      <c r="BE471" s="227">
        <f>IF(N471="základní",J471,0)</f>
        <v>0</v>
      </c>
      <c r="BF471" s="227">
        <f>IF(N471="snížená",J471,0)</f>
        <v>0</v>
      </c>
      <c r="BG471" s="227">
        <f>IF(N471="zákl. přenesená",J471,0)</f>
        <v>0</v>
      </c>
      <c r="BH471" s="227">
        <f>IF(N471="sníž. přenesená",J471,0)</f>
        <v>0</v>
      </c>
      <c r="BI471" s="227">
        <f>IF(N471="nulová",J471,0)</f>
        <v>0</v>
      </c>
      <c r="BJ471" s="16" t="s">
        <v>75</v>
      </c>
      <c r="BK471" s="227">
        <f>ROUND(I471*H471,2)</f>
        <v>0</v>
      </c>
      <c r="BL471" s="16" t="s">
        <v>154</v>
      </c>
      <c r="BM471" s="16" t="s">
        <v>667</v>
      </c>
    </row>
    <row r="472" s="1" customFormat="1">
      <c r="B472" s="37"/>
      <c r="C472" s="38"/>
      <c r="D472" s="228" t="s">
        <v>156</v>
      </c>
      <c r="E472" s="38"/>
      <c r="F472" s="229" t="s">
        <v>668</v>
      </c>
      <c r="G472" s="38"/>
      <c r="H472" s="38"/>
      <c r="I472" s="143"/>
      <c r="J472" s="38"/>
      <c r="K472" s="38"/>
      <c r="L472" s="42"/>
      <c r="M472" s="230"/>
      <c r="N472" s="78"/>
      <c r="O472" s="78"/>
      <c r="P472" s="78"/>
      <c r="Q472" s="78"/>
      <c r="R472" s="78"/>
      <c r="S472" s="78"/>
      <c r="T472" s="79"/>
      <c r="AT472" s="16" t="s">
        <v>156</v>
      </c>
      <c r="AU472" s="16" t="s">
        <v>77</v>
      </c>
    </row>
    <row r="473" s="1" customFormat="1">
      <c r="B473" s="37"/>
      <c r="C473" s="38"/>
      <c r="D473" s="228" t="s">
        <v>157</v>
      </c>
      <c r="E473" s="38"/>
      <c r="F473" s="231" t="s">
        <v>183</v>
      </c>
      <c r="G473" s="38"/>
      <c r="H473" s="38"/>
      <c r="I473" s="143"/>
      <c r="J473" s="38"/>
      <c r="K473" s="38"/>
      <c r="L473" s="42"/>
      <c r="M473" s="230"/>
      <c r="N473" s="78"/>
      <c r="O473" s="78"/>
      <c r="P473" s="78"/>
      <c r="Q473" s="78"/>
      <c r="R473" s="78"/>
      <c r="S473" s="78"/>
      <c r="T473" s="79"/>
      <c r="AT473" s="16" t="s">
        <v>157</v>
      </c>
      <c r="AU473" s="16" t="s">
        <v>77</v>
      </c>
    </row>
    <row r="474" s="12" customFormat="1">
      <c r="B474" s="232"/>
      <c r="C474" s="233"/>
      <c r="D474" s="228" t="s">
        <v>159</v>
      </c>
      <c r="E474" s="234" t="s">
        <v>1</v>
      </c>
      <c r="F474" s="235" t="s">
        <v>196</v>
      </c>
      <c r="G474" s="233"/>
      <c r="H474" s="236">
        <v>5</v>
      </c>
      <c r="I474" s="237"/>
      <c r="J474" s="233"/>
      <c r="K474" s="233"/>
      <c r="L474" s="238"/>
      <c r="M474" s="243"/>
      <c r="N474" s="244"/>
      <c r="O474" s="244"/>
      <c r="P474" s="244"/>
      <c r="Q474" s="244"/>
      <c r="R474" s="244"/>
      <c r="S474" s="244"/>
      <c r="T474" s="245"/>
      <c r="AT474" s="242" t="s">
        <v>159</v>
      </c>
      <c r="AU474" s="242" t="s">
        <v>77</v>
      </c>
      <c r="AV474" s="12" t="s">
        <v>77</v>
      </c>
      <c r="AW474" s="12" t="s">
        <v>32</v>
      </c>
      <c r="AX474" s="12" t="s">
        <v>75</v>
      </c>
      <c r="AY474" s="242" t="s">
        <v>147</v>
      </c>
    </row>
    <row r="475" s="1" customFormat="1" ht="22.5" customHeight="1">
      <c r="B475" s="37"/>
      <c r="C475" s="216" t="s">
        <v>669</v>
      </c>
      <c r="D475" s="216" t="s">
        <v>150</v>
      </c>
      <c r="E475" s="217" t="s">
        <v>670</v>
      </c>
      <c r="F475" s="218" t="s">
        <v>671</v>
      </c>
      <c r="G475" s="219" t="s">
        <v>199</v>
      </c>
      <c r="H475" s="220">
        <v>4</v>
      </c>
      <c r="I475" s="221"/>
      <c r="J475" s="222">
        <f>ROUND(I475*H475,2)</f>
        <v>0</v>
      </c>
      <c r="K475" s="218" t="s">
        <v>1</v>
      </c>
      <c r="L475" s="42"/>
      <c r="M475" s="223" t="s">
        <v>1</v>
      </c>
      <c r="N475" s="224" t="s">
        <v>40</v>
      </c>
      <c r="O475" s="78"/>
      <c r="P475" s="225">
        <f>O475*H475</f>
        <v>0</v>
      </c>
      <c r="Q475" s="225">
        <v>0</v>
      </c>
      <c r="R475" s="225">
        <f>Q475*H475</f>
        <v>0</v>
      </c>
      <c r="S475" s="225">
        <v>0</v>
      </c>
      <c r="T475" s="226">
        <f>S475*H475</f>
        <v>0</v>
      </c>
      <c r="AR475" s="16" t="s">
        <v>154</v>
      </c>
      <c r="AT475" s="16" t="s">
        <v>150</v>
      </c>
      <c r="AU475" s="16" t="s">
        <v>77</v>
      </c>
      <c r="AY475" s="16" t="s">
        <v>147</v>
      </c>
      <c r="BE475" s="227">
        <f>IF(N475="základní",J475,0)</f>
        <v>0</v>
      </c>
      <c r="BF475" s="227">
        <f>IF(N475="snížená",J475,0)</f>
        <v>0</v>
      </c>
      <c r="BG475" s="227">
        <f>IF(N475="zákl. přenesená",J475,0)</f>
        <v>0</v>
      </c>
      <c r="BH475" s="227">
        <f>IF(N475="sníž. přenesená",J475,0)</f>
        <v>0</v>
      </c>
      <c r="BI475" s="227">
        <f>IF(N475="nulová",J475,0)</f>
        <v>0</v>
      </c>
      <c r="BJ475" s="16" t="s">
        <v>75</v>
      </c>
      <c r="BK475" s="227">
        <f>ROUND(I475*H475,2)</f>
        <v>0</v>
      </c>
      <c r="BL475" s="16" t="s">
        <v>154</v>
      </c>
      <c r="BM475" s="16" t="s">
        <v>672</v>
      </c>
    </row>
    <row r="476" s="1" customFormat="1">
      <c r="B476" s="37"/>
      <c r="C476" s="38"/>
      <c r="D476" s="228" t="s">
        <v>156</v>
      </c>
      <c r="E476" s="38"/>
      <c r="F476" s="229" t="s">
        <v>673</v>
      </c>
      <c r="G476" s="38"/>
      <c r="H476" s="38"/>
      <c r="I476" s="143"/>
      <c r="J476" s="38"/>
      <c r="K476" s="38"/>
      <c r="L476" s="42"/>
      <c r="M476" s="230"/>
      <c r="N476" s="78"/>
      <c r="O476" s="78"/>
      <c r="P476" s="78"/>
      <c r="Q476" s="78"/>
      <c r="R476" s="78"/>
      <c r="S476" s="78"/>
      <c r="T476" s="79"/>
      <c r="AT476" s="16" t="s">
        <v>156</v>
      </c>
      <c r="AU476" s="16" t="s">
        <v>77</v>
      </c>
    </row>
    <row r="477" s="1" customFormat="1">
      <c r="B477" s="37"/>
      <c r="C477" s="38"/>
      <c r="D477" s="228" t="s">
        <v>157</v>
      </c>
      <c r="E477" s="38"/>
      <c r="F477" s="231" t="s">
        <v>183</v>
      </c>
      <c r="G477" s="38"/>
      <c r="H477" s="38"/>
      <c r="I477" s="143"/>
      <c r="J477" s="38"/>
      <c r="K477" s="38"/>
      <c r="L477" s="42"/>
      <c r="M477" s="230"/>
      <c r="N477" s="78"/>
      <c r="O477" s="78"/>
      <c r="P477" s="78"/>
      <c r="Q477" s="78"/>
      <c r="R477" s="78"/>
      <c r="S477" s="78"/>
      <c r="T477" s="79"/>
      <c r="AT477" s="16" t="s">
        <v>157</v>
      </c>
      <c r="AU477" s="16" t="s">
        <v>77</v>
      </c>
    </row>
    <row r="478" s="12" customFormat="1">
      <c r="B478" s="232"/>
      <c r="C478" s="233"/>
      <c r="D478" s="228" t="s">
        <v>159</v>
      </c>
      <c r="E478" s="234" t="s">
        <v>1</v>
      </c>
      <c r="F478" s="235" t="s">
        <v>181</v>
      </c>
      <c r="G478" s="233"/>
      <c r="H478" s="236">
        <v>4</v>
      </c>
      <c r="I478" s="237"/>
      <c r="J478" s="233"/>
      <c r="K478" s="233"/>
      <c r="L478" s="238"/>
      <c r="M478" s="243"/>
      <c r="N478" s="244"/>
      <c r="O478" s="244"/>
      <c r="P478" s="244"/>
      <c r="Q478" s="244"/>
      <c r="R478" s="244"/>
      <c r="S478" s="244"/>
      <c r="T478" s="245"/>
      <c r="AT478" s="242" t="s">
        <v>159</v>
      </c>
      <c r="AU478" s="242" t="s">
        <v>77</v>
      </c>
      <c r="AV478" s="12" t="s">
        <v>77</v>
      </c>
      <c r="AW478" s="12" t="s">
        <v>32</v>
      </c>
      <c r="AX478" s="12" t="s">
        <v>75</v>
      </c>
      <c r="AY478" s="242" t="s">
        <v>147</v>
      </c>
    </row>
    <row r="479" s="1" customFormat="1" ht="22.5" customHeight="1">
      <c r="B479" s="37"/>
      <c r="C479" s="216" t="s">
        <v>674</v>
      </c>
      <c r="D479" s="216" t="s">
        <v>150</v>
      </c>
      <c r="E479" s="217" t="s">
        <v>675</v>
      </c>
      <c r="F479" s="218" t="s">
        <v>676</v>
      </c>
      <c r="G479" s="219" t="s">
        <v>199</v>
      </c>
      <c r="H479" s="220">
        <v>1</v>
      </c>
      <c r="I479" s="221"/>
      <c r="J479" s="222">
        <f>ROUND(I479*H479,2)</f>
        <v>0</v>
      </c>
      <c r="K479" s="218" t="s">
        <v>1</v>
      </c>
      <c r="L479" s="42"/>
      <c r="M479" s="223" t="s">
        <v>1</v>
      </c>
      <c r="N479" s="224" t="s">
        <v>40</v>
      </c>
      <c r="O479" s="78"/>
      <c r="P479" s="225">
        <f>O479*H479</f>
        <v>0</v>
      </c>
      <c r="Q479" s="225">
        <v>0</v>
      </c>
      <c r="R479" s="225">
        <f>Q479*H479</f>
        <v>0</v>
      </c>
      <c r="S479" s="225">
        <v>0</v>
      </c>
      <c r="T479" s="226">
        <f>S479*H479</f>
        <v>0</v>
      </c>
      <c r="AR479" s="16" t="s">
        <v>154</v>
      </c>
      <c r="AT479" s="16" t="s">
        <v>150</v>
      </c>
      <c r="AU479" s="16" t="s">
        <v>77</v>
      </c>
      <c r="AY479" s="16" t="s">
        <v>147</v>
      </c>
      <c r="BE479" s="227">
        <f>IF(N479="základní",J479,0)</f>
        <v>0</v>
      </c>
      <c r="BF479" s="227">
        <f>IF(N479="snížená",J479,0)</f>
        <v>0</v>
      </c>
      <c r="BG479" s="227">
        <f>IF(N479="zákl. přenesená",J479,0)</f>
        <v>0</v>
      </c>
      <c r="BH479" s="227">
        <f>IF(N479="sníž. přenesená",J479,0)</f>
        <v>0</v>
      </c>
      <c r="BI479" s="227">
        <f>IF(N479="nulová",J479,0)</f>
        <v>0</v>
      </c>
      <c r="BJ479" s="16" t="s">
        <v>75</v>
      </c>
      <c r="BK479" s="227">
        <f>ROUND(I479*H479,2)</f>
        <v>0</v>
      </c>
      <c r="BL479" s="16" t="s">
        <v>154</v>
      </c>
      <c r="BM479" s="16" t="s">
        <v>677</v>
      </c>
    </row>
    <row r="480" s="1" customFormat="1">
      <c r="B480" s="37"/>
      <c r="C480" s="38"/>
      <c r="D480" s="228" t="s">
        <v>156</v>
      </c>
      <c r="E480" s="38"/>
      <c r="F480" s="229" t="s">
        <v>678</v>
      </c>
      <c r="G480" s="38"/>
      <c r="H480" s="38"/>
      <c r="I480" s="143"/>
      <c r="J480" s="38"/>
      <c r="K480" s="38"/>
      <c r="L480" s="42"/>
      <c r="M480" s="230"/>
      <c r="N480" s="78"/>
      <c r="O480" s="78"/>
      <c r="P480" s="78"/>
      <c r="Q480" s="78"/>
      <c r="R480" s="78"/>
      <c r="S480" s="78"/>
      <c r="T480" s="79"/>
      <c r="AT480" s="16" t="s">
        <v>156</v>
      </c>
      <c r="AU480" s="16" t="s">
        <v>77</v>
      </c>
    </row>
    <row r="481" s="1" customFormat="1">
      <c r="B481" s="37"/>
      <c r="C481" s="38"/>
      <c r="D481" s="228" t="s">
        <v>157</v>
      </c>
      <c r="E481" s="38"/>
      <c r="F481" s="231" t="s">
        <v>183</v>
      </c>
      <c r="G481" s="38"/>
      <c r="H481" s="38"/>
      <c r="I481" s="143"/>
      <c r="J481" s="38"/>
      <c r="K481" s="38"/>
      <c r="L481" s="42"/>
      <c r="M481" s="230"/>
      <c r="N481" s="78"/>
      <c r="O481" s="78"/>
      <c r="P481" s="78"/>
      <c r="Q481" s="78"/>
      <c r="R481" s="78"/>
      <c r="S481" s="78"/>
      <c r="T481" s="79"/>
      <c r="AT481" s="16" t="s">
        <v>157</v>
      </c>
      <c r="AU481" s="16" t="s">
        <v>77</v>
      </c>
    </row>
    <row r="482" s="12" customFormat="1">
      <c r="B482" s="232"/>
      <c r="C482" s="233"/>
      <c r="D482" s="228" t="s">
        <v>159</v>
      </c>
      <c r="E482" s="234" t="s">
        <v>1</v>
      </c>
      <c r="F482" s="235" t="s">
        <v>75</v>
      </c>
      <c r="G482" s="233"/>
      <c r="H482" s="236">
        <v>1</v>
      </c>
      <c r="I482" s="237"/>
      <c r="J482" s="233"/>
      <c r="K482" s="233"/>
      <c r="L482" s="238"/>
      <c r="M482" s="243"/>
      <c r="N482" s="244"/>
      <c r="O482" s="244"/>
      <c r="P482" s="244"/>
      <c r="Q482" s="244"/>
      <c r="R482" s="244"/>
      <c r="S482" s="244"/>
      <c r="T482" s="245"/>
      <c r="AT482" s="242" t="s">
        <v>159</v>
      </c>
      <c r="AU482" s="242" t="s">
        <v>77</v>
      </c>
      <c r="AV482" s="12" t="s">
        <v>77</v>
      </c>
      <c r="AW482" s="12" t="s">
        <v>32</v>
      </c>
      <c r="AX482" s="12" t="s">
        <v>75</v>
      </c>
      <c r="AY482" s="242" t="s">
        <v>147</v>
      </c>
    </row>
    <row r="483" s="1" customFormat="1" ht="16.5" customHeight="1">
      <c r="B483" s="37"/>
      <c r="C483" s="216" t="s">
        <v>679</v>
      </c>
      <c r="D483" s="216" t="s">
        <v>150</v>
      </c>
      <c r="E483" s="217" t="s">
        <v>680</v>
      </c>
      <c r="F483" s="218" t="s">
        <v>681</v>
      </c>
      <c r="G483" s="219" t="s">
        <v>199</v>
      </c>
      <c r="H483" s="220">
        <v>4</v>
      </c>
      <c r="I483" s="221"/>
      <c r="J483" s="222">
        <f>ROUND(I483*H483,2)</f>
        <v>0</v>
      </c>
      <c r="K483" s="218" t="s">
        <v>1</v>
      </c>
      <c r="L483" s="42"/>
      <c r="M483" s="223" t="s">
        <v>1</v>
      </c>
      <c r="N483" s="224" t="s">
        <v>40</v>
      </c>
      <c r="O483" s="78"/>
      <c r="P483" s="225">
        <f>O483*H483</f>
        <v>0</v>
      </c>
      <c r="Q483" s="225">
        <v>0</v>
      </c>
      <c r="R483" s="225">
        <f>Q483*H483</f>
        <v>0</v>
      </c>
      <c r="S483" s="225">
        <v>0</v>
      </c>
      <c r="T483" s="226">
        <f>S483*H483</f>
        <v>0</v>
      </c>
      <c r="AR483" s="16" t="s">
        <v>154</v>
      </c>
      <c r="AT483" s="16" t="s">
        <v>150</v>
      </c>
      <c r="AU483" s="16" t="s">
        <v>77</v>
      </c>
      <c r="AY483" s="16" t="s">
        <v>147</v>
      </c>
      <c r="BE483" s="227">
        <f>IF(N483="základní",J483,0)</f>
        <v>0</v>
      </c>
      <c r="BF483" s="227">
        <f>IF(N483="snížená",J483,0)</f>
        <v>0</v>
      </c>
      <c r="BG483" s="227">
        <f>IF(N483="zákl. přenesená",J483,0)</f>
        <v>0</v>
      </c>
      <c r="BH483" s="227">
        <f>IF(N483="sníž. přenesená",J483,0)</f>
        <v>0</v>
      </c>
      <c r="BI483" s="227">
        <f>IF(N483="nulová",J483,0)</f>
        <v>0</v>
      </c>
      <c r="BJ483" s="16" t="s">
        <v>75</v>
      </c>
      <c r="BK483" s="227">
        <f>ROUND(I483*H483,2)</f>
        <v>0</v>
      </c>
      <c r="BL483" s="16" t="s">
        <v>154</v>
      </c>
      <c r="BM483" s="16" t="s">
        <v>682</v>
      </c>
    </row>
    <row r="484" s="1" customFormat="1">
      <c r="B484" s="37"/>
      <c r="C484" s="38"/>
      <c r="D484" s="228" t="s">
        <v>156</v>
      </c>
      <c r="E484" s="38"/>
      <c r="F484" s="229" t="s">
        <v>681</v>
      </c>
      <c r="G484" s="38"/>
      <c r="H484" s="38"/>
      <c r="I484" s="143"/>
      <c r="J484" s="38"/>
      <c r="K484" s="38"/>
      <c r="L484" s="42"/>
      <c r="M484" s="230"/>
      <c r="N484" s="78"/>
      <c r="O484" s="78"/>
      <c r="P484" s="78"/>
      <c r="Q484" s="78"/>
      <c r="R484" s="78"/>
      <c r="S484" s="78"/>
      <c r="T484" s="79"/>
      <c r="AT484" s="16" t="s">
        <v>156</v>
      </c>
      <c r="AU484" s="16" t="s">
        <v>77</v>
      </c>
    </row>
    <row r="485" s="1" customFormat="1">
      <c r="B485" s="37"/>
      <c r="C485" s="38"/>
      <c r="D485" s="228" t="s">
        <v>157</v>
      </c>
      <c r="E485" s="38"/>
      <c r="F485" s="231" t="s">
        <v>183</v>
      </c>
      <c r="G485" s="38"/>
      <c r="H485" s="38"/>
      <c r="I485" s="143"/>
      <c r="J485" s="38"/>
      <c r="K485" s="38"/>
      <c r="L485" s="42"/>
      <c r="M485" s="230"/>
      <c r="N485" s="78"/>
      <c r="O485" s="78"/>
      <c r="P485" s="78"/>
      <c r="Q485" s="78"/>
      <c r="R485" s="78"/>
      <c r="S485" s="78"/>
      <c r="T485" s="79"/>
      <c r="AT485" s="16" t="s">
        <v>157</v>
      </c>
      <c r="AU485" s="16" t="s">
        <v>77</v>
      </c>
    </row>
    <row r="486" s="12" customFormat="1">
      <c r="B486" s="232"/>
      <c r="C486" s="233"/>
      <c r="D486" s="228" t="s">
        <v>159</v>
      </c>
      <c r="E486" s="234" t="s">
        <v>1</v>
      </c>
      <c r="F486" s="235" t="s">
        <v>181</v>
      </c>
      <c r="G486" s="233"/>
      <c r="H486" s="236">
        <v>4</v>
      </c>
      <c r="I486" s="237"/>
      <c r="J486" s="233"/>
      <c r="K486" s="233"/>
      <c r="L486" s="238"/>
      <c r="M486" s="243"/>
      <c r="N486" s="244"/>
      <c r="O486" s="244"/>
      <c r="P486" s="244"/>
      <c r="Q486" s="244"/>
      <c r="R486" s="244"/>
      <c r="S486" s="244"/>
      <c r="T486" s="245"/>
      <c r="AT486" s="242" t="s">
        <v>159</v>
      </c>
      <c r="AU486" s="242" t="s">
        <v>77</v>
      </c>
      <c r="AV486" s="12" t="s">
        <v>77</v>
      </c>
      <c r="AW486" s="12" t="s">
        <v>32</v>
      </c>
      <c r="AX486" s="12" t="s">
        <v>75</v>
      </c>
      <c r="AY486" s="242" t="s">
        <v>147</v>
      </c>
    </row>
    <row r="487" s="1" customFormat="1" ht="16.5" customHeight="1">
      <c r="B487" s="37"/>
      <c r="C487" s="216" t="s">
        <v>683</v>
      </c>
      <c r="D487" s="216" t="s">
        <v>150</v>
      </c>
      <c r="E487" s="217" t="s">
        <v>684</v>
      </c>
      <c r="F487" s="218" t="s">
        <v>685</v>
      </c>
      <c r="G487" s="219" t="s">
        <v>199</v>
      </c>
      <c r="H487" s="220">
        <v>4</v>
      </c>
      <c r="I487" s="221"/>
      <c r="J487" s="222">
        <f>ROUND(I487*H487,2)</f>
        <v>0</v>
      </c>
      <c r="K487" s="218" t="s">
        <v>1</v>
      </c>
      <c r="L487" s="42"/>
      <c r="M487" s="223" t="s">
        <v>1</v>
      </c>
      <c r="N487" s="224" t="s">
        <v>40</v>
      </c>
      <c r="O487" s="78"/>
      <c r="P487" s="225">
        <f>O487*H487</f>
        <v>0</v>
      </c>
      <c r="Q487" s="225">
        <v>0</v>
      </c>
      <c r="R487" s="225">
        <f>Q487*H487</f>
        <v>0</v>
      </c>
      <c r="S487" s="225">
        <v>0</v>
      </c>
      <c r="T487" s="226">
        <f>S487*H487</f>
        <v>0</v>
      </c>
      <c r="AR487" s="16" t="s">
        <v>154</v>
      </c>
      <c r="AT487" s="16" t="s">
        <v>150</v>
      </c>
      <c r="AU487" s="16" t="s">
        <v>77</v>
      </c>
      <c r="AY487" s="16" t="s">
        <v>147</v>
      </c>
      <c r="BE487" s="227">
        <f>IF(N487="základní",J487,0)</f>
        <v>0</v>
      </c>
      <c r="BF487" s="227">
        <f>IF(N487="snížená",J487,0)</f>
        <v>0</v>
      </c>
      <c r="BG487" s="227">
        <f>IF(N487="zákl. přenesená",J487,0)</f>
        <v>0</v>
      </c>
      <c r="BH487" s="227">
        <f>IF(N487="sníž. přenesená",J487,0)</f>
        <v>0</v>
      </c>
      <c r="BI487" s="227">
        <f>IF(N487="nulová",J487,0)</f>
        <v>0</v>
      </c>
      <c r="BJ487" s="16" t="s">
        <v>75</v>
      </c>
      <c r="BK487" s="227">
        <f>ROUND(I487*H487,2)</f>
        <v>0</v>
      </c>
      <c r="BL487" s="16" t="s">
        <v>154</v>
      </c>
      <c r="BM487" s="16" t="s">
        <v>686</v>
      </c>
    </row>
    <row r="488" s="1" customFormat="1">
      <c r="B488" s="37"/>
      <c r="C488" s="38"/>
      <c r="D488" s="228" t="s">
        <v>156</v>
      </c>
      <c r="E488" s="38"/>
      <c r="F488" s="229" t="s">
        <v>685</v>
      </c>
      <c r="G488" s="38"/>
      <c r="H488" s="38"/>
      <c r="I488" s="143"/>
      <c r="J488" s="38"/>
      <c r="K488" s="38"/>
      <c r="L488" s="42"/>
      <c r="M488" s="230"/>
      <c r="N488" s="78"/>
      <c r="O488" s="78"/>
      <c r="P488" s="78"/>
      <c r="Q488" s="78"/>
      <c r="R488" s="78"/>
      <c r="S488" s="78"/>
      <c r="T488" s="79"/>
      <c r="AT488" s="16" t="s">
        <v>156</v>
      </c>
      <c r="AU488" s="16" t="s">
        <v>77</v>
      </c>
    </row>
    <row r="489" s="1" customFormat="1">
      <c r="B489" s="37"/>
      <c r="C489" s="38"/>
      <c r="D489" s="228" t="s">
        <v>157</v>
      </c>
      <c r="E489" s="38"/>
      <c r="F489" s="231" t="s">
        <v>183</v>
      </c>
      <c r="G489" s="38"/>
      <c r="H489" s="38"/>
      <c r="I489" s="143"/>
      <c r="J489" s="38"/>
      <c r="K489" s="38"/>
      <c r="L489" s="42"/>
      <c r="M489" s="230"/>
      <c r="N489" s="78"/>
      <c r="O489" s="78"/>
      <c r="P489" s="78"/>
      <c r="Q489" s="78"/>
      <c r="R489" s="78"/>
      <c r="S489" s="78"/>
      <c r="T489" s="79"/>
      <c r="AT489" s="16" t="s">
        <v>157</v>
      </c>
      <c r="AU489" s="16" t="s">
        <v>77</v>
      </c>
    </row>
    <row r="490" s="12" customFormat="1">
      <c r="B490" s="232"/>
      <c r="C490" s="233"/>
      <c r="D490" s="228" t="s">
        <v>159</v>
      </c>
      <c r="E490" s="234" t="s">
        <v>1</v>
      </c>
      <c r="F490" s="235" t="s">
        <v>181</v>
      </c>
      <c r="G490" s="233"/>
      <c r="H490" s="236">
        <v>4</v>
      </c>
      <c r="I490" s="237"/>
      <c r="J490" s="233"/>
      <c r="K490" s="233"/>
      <c r="L490" s="238"/>
      <c r="M490" s="243"/>
      <c r="N490" s="244"/>
      <c r="O490" s="244"/>
      <c r="P490" s="244"/>
      <c r="Q490" s="244"/>
      <c r="R490" s="244"/>
      <c r="S490" s="244"/>
      <c r="T490" s="245"/>
      <c r="AT490" s="242" t="s">
        <v>159</v>
      </c>
      <c r="AU490" s="242" t="s">
        <v>77</v>
      </c>
      <c r="AV490" s="12" t="s">
        <v>77</v>
      </c>
      <c r="AW490" s="12" t="s">
        <v>32</v>
      </c>
      <c r="AX490" s="12" t="s">
        <v>75</v>
      </c>
      <c r="AY490" s="242" t="s">
        <v>147</v>
      </c>
    </row>
    <row r="491" s="11" customFormat="1" ht="25.92" customHeight="1">
      <c r="B491" s="200"/>
      <c r="C491" s="201"/>
      <c r="D491" s="202" t="s">
        <v>68</v>
      </c>
      <c r="E491" s="203" t="s">
        <v>267</v>
      </c>
      <c r="F491" s="203" t="s">
        <v>687</v>
      </c>
      <c r="G491" s="201"/>
      <c r="H491" s="201"/>
      <c r="I491" s="204"/>
      <c r="J491" s="205">
        <f>BK491</f>
        <v>0</v>
      </c>
      <c r="K491" s="201"/>
      <c r="L491" s="206"/>
      <c r="M491" s="207"/>
      <c r="N491" s="208"/>
      <c r="O491" s="208"/>
      <c r="P491" s="209">
        <f>P492</f>
        <v>0</v>
      </c>
      <c r="Q491" s="208"/>
      <c r="R491" s="209">
        <f>R492</f>
        <v>0.74717599999999995</v>
      </c>
      <c r="S491" s="208"/>
      <c r="T491" s="210">
        <f>T492</f>
        <v>0</v>
      </c>
      <c r="AR491" s="211" t="s">
        <v>97</v>
      </c>
      <c r="AT491" s="212" t="s">
        <v>68</v>
      </c>
      <c r="AU491" s="212" t="s">
        <v>69</v>
      </c>
      <c r="AY491" s="211" t="s">
        <v>147</v>
      </c>
      <c r="BK491" s="213">
        <f>BK492</f>
        <v>0</v>
      </c>
    </row>
    <row r="492" s="11" customFormat="1" ht="22.8" customHeight="1">
      <c r="B492" s="200"/>
      <c r="C492" s="201"/>
      <c r="D492" s="202" t="s">
        <v>68</v>
      </c>
      <c r="E492" s="214" t="s">
        <v>688</v>
      </c>
      <c r="F492" s="214" t="s">
        <v>689</v>
      </c>
      <c r="G492" s="201"/>
      <c r="H492" s="201"/>
      <c r="I492" s="204"/>
      <c r="J492" s="215">
        <f>BK492</f>
        <v>0</v>
      </c>
      <c r="K492" s="201"/>
      <c r="L492" s="206"/>
      <c r="M492" s="207"/>
      <c r="N492" s="208"/>
      <c r="O492" s="208"/>
      <c r="P492" s="209">
        <f>SUM(P493:P503)</f>
        <v>0</v>
      </c>
      <c r="Q492" s="208"/>
      <c r="R492" s="209">
        <f>SUM(R493:R503)</f>
        <v>0.74717599999999995</v>
      </c>
      <c r="S492" s="208"/>
      <c r="T492" s="210">
        <f>SUM(T493:T503)</f>
        <v>0</v>
      </c>
      <c r="AR492" s="211" t="s">
        <v>97</v>
      </c>
      <c r="AT492" s="212" t="s">
        <v>68</v>
      </c>
      <c r="AU492" s="212" t="s">
        <v>75</v>
      </c>
      <c r="AY492" s="211" t="s">
        <v>147</v>
      </c>
      <c r="BK492" s="213">
        <f>SUM(BK493:BK503)</f>
        <v>0</v>
      </c>
    </row>
    <row r="493" s="1" customFormat="1" ht="16.5" customHeight="1">
      <c r="B493" s="37"/>
      <c r="C493" s="216" t="s">
        <v>690</v>
      </c>
      <c r="D493" s="216" t="s">
        <v>150</v>
      </c>
      <c r="E493" s="217" t="s">
        <v>691</v>
      </c>
      <c r="F493" s="218" t="s">
        <v>692</v>
      </c>
      <c r="G493" s="219" t="s">
        <v>187</v>
      </c>
      <c r="H493" s="220">
        <v>11.800000000000001</v>
      </c>
      <c r="I493" s="221"/>
      <c r="J493" s="222">
        <f>ROUND(I493*H493,2)</f>
        <v>0</v>
      </c>
      <c r="K493" s="218" t="s">
        <v>212</v>
      </c>
      <c r="L493" s="42"/>
      <c r="M493" s="223" t="s">
        <v>1</v>
      </c>
      <c r="N493" s="224" t="s">
        <v>40</v>
      </c>
      <c r="O493" s="78"/>
      <c r="P493" s="225">
        <f>O493*H493</f>
        <v>0</v>
      </c>
      <c r="Q493" s="225">
        <v>0.00092000000000000003</v>
      </c>
      <c r="R493" s="225">
        <f>Q493*H493</f>
        <v>0.010856000000000001</v>
      </c>
      <c r="S493" s="225">
        <v>0</v>
      </c>
      <c r="T493" s="226">
        <f>S493*H493</f>
        <v>0</v>
      </c>
      <c r="AR493" s="16" t="s">
        <v>624</v>
      </c>
      <c r="AT493" s="16" t="s">
        <v>150</v>
      </c>
      <c r="AU493" s="16" t="s">
        <v>77</v>
      </c>
      <c r="AY493" s="16" t="s">
        <v>147</v>
      </c>
      <c r="BE493" s="227">
        <f>IF(N493="základní",J493,0)</f>
        <v>0</v>
      </c>
      <c r="BF493" s="227">
        <f>IF(N493="snížená",J493,0)</f>
        <v>0</v>
      </c>
      <c r="BG493" s="227">
        <f>IF(N493="zákl. přenesená",J493,0)</f>
        <v>0</v>
      </c>
      <c r="BH493" s="227">
        <f>IF(N493="sníž. přenesená",J493,0)</f>
        <v>0</v>
      </c>
      <c r="BI493" s="227">
        <f>IF(N493="nulová",J493,0)</f>
        <v>0</v>
      </c>
      <c r="BJ493" s="16" t="s">
        <v>75</v>
      </c>
      <c r="BK493" s="227">
        <f>ROUND(I493*H493,2)</f>
        <v>0</v>
      </c>
      <c r="BL493" s="16" t="s">
        <v>624</v>
      </c>
      <c r="BM493" s="16" t="s">
        <v>693</v>
      </c>
    </row>
    <row r="494" s="1" customFormat="1">
      <c r="B494" s="37"/>
      <c r="C494" s="38"/>
      <c r="D494" s="228" t="s">
        <v>156</v>
      </c>
      <c r="E494" s="38"/>
      <c r="F494" s="229" t="s">
        <v>694</v>
      </c>
      <c r="G494" s="38"/>
      <c r="H494" s="38"/>
      <c r="I494" s="143"/>
      <c r="J494" s="38"/>
      <c r="K494" s="38"/>
      <c r="L494" s="42"/>
      <c r="M494" s="230"/>
      <c r="N494" s="78"/>
      <c r="O494" s="78"/>
      <c r="P494" s="78"/>
      <c r="Q494" s="78"/>
      <c r="R494" s="78"/>
      <c r="S494" s="78"/>
      <c r="T494" s="79"/>
      <c r="AT494" s="16" t="s">
        <v>156</v>
      </c>
      <c r="AU494" s="16" t="s">
        <v>77</v>
      </c>
    </row>
    <row r="495" s="1" customFormat="1">
      <c r="B495" s="37"/>
      <c r="C495" s="38"/>
      <c r="D495" s="228" t="s">
        <v>157</v>
      </c>
      <c r="E495" s="38"/>
      <c r="F495" s="231" t="s">
        <v>245</v>
      </c>
      <c r="G495" s="38"/>
      <c r="H495" s="38"/>
      <c r="I495" s="143"/>
      <c r="J495" s="38"/>
      <c r="K495" s="38"/>
      <c r="L495" s="42"/>
      <c r="M495" s="230"/>
      <c r="N495" s="78"/>
      <c r="O495" s="78"/>
      <c r="P495" s="78"/>
      <c r="Q495" s="78"/>
      <c r="R495" s="78"/>
      <c r="S495" s="78"/>
      <c r="T495" s="79"/>
      <c r="AT495" s="16" t="s">
        <v>157</v>
      </c>
      <c r="AU495" s="16" t="s">
        <v>77</v>
      </c>
    </row>
    <row r="496" s="13" customFormat="1">
      <c r="B496" s="246"/>
      <c r="C496" s="247"/>
      <c r="D496" s="228" t="s">
        <v>159</v>
      </c>
      <c r="E496" s="248" t="s">
        <v>1</v>
      </c>
      <c r="F496" s="249" t="s">
        <v>695</v>
      </c>
      <c r="G496" s="247"/>
      <c r="H496" s="248" t="s">
        <v>1</v>
      </c>
      <c r="I496" s="250"/>
      <c r="J496" s="247"/>
      <c r="K496" s="247"/>
      <c r="L496" s="251"/>
      <c r="M496" s="252"/>
      <c r="N496" s="253"/>
      <c r="O496" s="253"/>
      <c r="P496" s="253"/>
      <c r="Q496" s="253"/>
      <c r="R496" s="253"/>
      <c r="S496" s="253"/>
      <c r="T496" s="254"/>
      <c r="AT496" s="255" t="s">
        <v>159</v>
      </c>
      <c r="AU496" s="255" t="s">
        <v>77</v>
      </c>
      <c r="AV496" s="13" t="s">
        <v>75</v>
      </c>
      <c r="AW496" s="13" t="s">
        <v>32</v>
      </c>
      <c r="AX496" s="13" t="s">
        <v>69</v>
      </c>
      <c r="AY496" s="255" t="s">
        <v>147</v>
      </c>
    </row>
    <row r="497" s="12" customFormat="1">
      <c r="B497" s="232"/>
      <c r="C497" s="233"/>
      <c r="D497" s="228" t="s">
        <v>159</v>
      </c>
      <c r="E497" s="234" t="s">
        <v>1</v>
      </c>
      <c r="F497" s="235" t="s">
        <v>696</v>
      </c>
      <c r="G497" s="233"/>
      <c r="H497" s="236">
        <v>11.800000000000001</v>
      </c>
      <c r="I497" s="237"/>
      <c r="J497" s="233"/>
      <c r="K497" s="233"/>
      <c r="L497" s="238"/>
      <c r="M497" s="243"/>
      <c r="N497" s="244"/>
      <c r="O497" s="244"/>
      <c r="P497" s="244"/>
      <c r="Q497" s="244"/>
      <c r="R497" s="244"/>
      <c r="S497" s="244"/>
      <c r="T497" s="245"/>
      <c r="AT497" s="242" t="s">
        <v>159</v>
      </c>
      <c r="AU497" s="242" t="s">
        <v>77</v>
      </c>
      <c r="AV497" s="12" t="s">
        <v>77</v>
      </c>
      <c r="AW497" s="12" t="s">
        <v>32</v>
      </c>
      <c r="AX497" s="12" t="s">
        <v>75</v>
      </c>
      <c r="AY497" s="242" t="s">
        <v>147</v>
      </c>
    </row>
    <row r="498" s="1" customFormat="1" ht="16.5" customHeight="1">
      <c r="B498" s="37"/>
      <c r="C498" s="267" t="s">
        <v>697</v>
      </c>
      <c r="D498" s="267" t="s">
        <v>267</v>
      </c>
      <c r="E498" s="268" t="s">
        <v>698</v>
      </c>
      <c r="F498" s="269" t="s">
        <v>699</v>
      </c>
      <c r="G498" s="270" t="s">
        <v>187</v>
      </c>
      <c r="H498" s="271">
        <v>11.800000000000001</v>
      </c>
      <c r="I498" s="272"/>
      <c r="J498" s="273">
        <f>ROUND(I498*H498,2)</f>
        <v>0</v>
      </c>
      <c r="K498" s="269" t="s">
        <v>1</v>
      </c>
      <c r="L498" s="274"/>
      <c r="M498" s="275" t="s">
        <v>1</v>
      </c>
      <c r="N498" s="276" t="s">
        <v>40</v>
      </c>
      <c r="O498" s="78"/>
      <c r="P498" s="225">
        <f>O498*H498</f>
        <v>0</v>
      </c>
      <c r="Q498" s="225">
        <v>0.062399999999999997</v>
      </c>
      <c r="R498" s="225">
        <f>Q498*H498</f>
        <v>0.73631999999999997</v>
      </c>
      <c r="S498" s="225">
        <v>0</v>
      </c>
      <c r="T498" s="226">
        <f>S498*H498</f>
        <v>0</v>
      </c>
      <c r="AR498" s="16" t="s">
        <v>700</v>
      </c>
      <c r="AT498" s="16" t="s">
        <v>267</v>
      </c>
      <c r="AU498" s="16" t="s">
        <v>77</v>
      </c>
      <c r="AY498" s="16" t="s">
        <v>147</v>
      </c>
      <c r="BE498" s="227">
        <f>IF(N498="základní",J498,0)</f>
        <v>0</v>
      </c>
      <c r="BF498" s="227">
        <f>IF(N498="snížená",J498,0)</f>
        <v>0</v>
      </c>
      <c r="BG498" s="227">
        <f>IF(N498="zákl. přenesená",J498,0)</f>
        <v>0</v>
      </c>
      <c r="BH498" s="227">
        <f>IF(N498="sníž. přenesená",J498,0)</f>
        <v>0</v>
      </c>
      <c r="BI498" s="227">
        <f>IF(N498="nulová",J498,0)</f>
        <v>0</v>
      </c>
      <c r="BJ498" s="16" t="s">
        <v>75</v>
      </c>
      <c r="BK498" s="227">
        <f>ROUND(I498*H498,2)</f>
        <v>0</v>
      </c>
      <c r="BL498" s="16" t="s">
        <v>700</v>
      </c>
      <c r="BM498" s="16" t="s">
        <v>701</v>
      </c>
    </row>
    <row r="499" s="1" customFormat="1">
      <c r="B499" s="37"/>
      <c r="C499" s="38"/>
      <c r="D499" s="228" t="s">
        <v>156</v>
      </c>
      <c r="E499" s="38"/>
      <c r="F499" s="229" t="s">
        <v>699</v>
      </c>
      <c r="G499" s="38"/>
      <c r="H499" s="38"/>
      <c r="I499" s="143"/>
      <c r="J499" s="38"/>
      <c r="K499" s="38"/>
      <c r="L499" s="42"/>
      <c r="M499" s="230"/>
      <c r="N499" s="78"/>
      <c r="O499" s="78"/>
      <c r="P499" s="78"/>
      <c r="Q499" s="78"/>
      <c r="R499" s="78"/>
      <c r="S499" s="78"/>
      <c r="T499" s="79"/>
      <c r="AT499" s="16" t="s">
        <v>156</v>
      </c>
      <c r="AU499" s="16" t="s">
        <v>77</v>
      </c>
    </row>
    <row r="500" s="1" customFormat="1" ht="22.5" customHeight="1">
      <c r="B500" s="37"/>
      <c r="C500" s="216" t="s">
        <v>702</v>
      </c>
      <c r="D500" s="216" t="s">
        <v>150</v>
      </c>
      <c r="E500" s="217" t="s">
        <v>703</v>
      </c>
      <c r="F500" s="218" t="s">
        <v>704</v>
      </c>
      <c r="G500" s="219" t="s">
        <v>187</v>
      </c>
      <c r="H500" s="220">
        <v>11.800000000000001</v>
      </c>
      <c r="I500" s="221"/>
      <c r="J500" s="222">
        <f>ROUND(I500*H500,2)</f>
        <v>0</v>
      </c>
      <c r="K500" s="218" t="s">
        <v>1</v>
      </c>
      <c r="L500" s="42"/>
      <c r="M500" s="223" t="s">
        <v>1</v>
      </c>
      <c r="N500" s="224" t="s">
        <v>40</v>
      </c>
      <c r="O500" s="78"/>
      <c r="P500" s="225">
        <f>O500*H500</f>
        <v>0</v>
      </c>
      <c r="Q500" s="225">
        <v>0</v>
      </c>
      <c r="R500" s="225">
        <f>Q500*H500</f>
        <v>0</v>
      </c>
      <c r="S500" s="225">
        <v>0</v>
      </c>
      <c r="T500" s="226">
        <f>S500*H500</f>
        <v>0</v>
      </c>
      <c r="AR500" s="16" t="s">
        <v>624</v>
      </c>
      <c r="AT500" s="16" t="s">
        <v>150</v>
      </c>
      <c r="AU500" s="16" t="s">
        <v>77</v>
      </c>
      <c r="AY500" s="16" t="s">
        <v>147</v>
      </c>
      <c r="BE500" s="227">
        <f>IF(N500="základní",J500,0)</f>
        <v>0</v>
      </c>
      <c r="BF500" s="227">
        <f>IF(N500="snížená",J500,0)</f>
        <v>0</v>
      </c>
      <c r="BG500" s="227">
        <f>IF(N500="zákl. přenesená",J500,0)</f>
        <v>0</v>
      </c>
      <c r="BH500" s="227">
        <f>IF(N500="sníž. přenesená",J500,0)</f>
        <v>0</v>
      </c>
      <c r="BI500" s="227">
        <f>IF(N500="nulová",J500,0)</f>
        <v>0</v>
      </c>
      <c r="BJ500" s="16" t="s">
        <v>75</v>
      </c>
      <c r="BK500" s="227">
        <f>ROUND(I500*H500,2)</f>
        <v>0</v>
      </c>
      <c r="BL500" s="16" t="s">
        <v>624</v>
      </c>
      <c r="BM500" s="16" t="s">
        <v>705</v>
      </c>
    </row>
    <row r="501" s="1" customFormat="1">
      <c r="B501" s="37"/>
      <c r="C501" s="38"/>
      <c r="D501" s="228" t="s">
        <v>156</v>
      </c>
      <c r="E501" s="38"/>
      <c r="F501" s="229" t="s">
        <v>704</v>
      </c>
      <c r="G501" s="38"/>
      <c r="H501" s="38"/>
      <c r="I501" s="143"/>
      <c r="J501" s="38"/>
      <c r="K501" s="38"/>
      <c r="L501" s="42"/>
      <c r="M501" s="230"/>
      <c r="N501" s="78"/>
      <c r="O501" s="78"/>
      <c r="P501" s="78"/>
      <c r="Q501" s="78"/>
      <c r="R501" s="78"/>
      <c r="S501" s="78"/>
      <c r="T501" s="79"/>
      <c r="AT501" s="16" t="s">
        <v>156</v>
      </c>
      <c r="AU501" s="16" t="s">
        <v>77</v>
      </c>
    </row>
    <row r="502" s="1" customFormat="1" ht="16.5" customHeight="1">
      <c r="B502" s="37"/>
      <c r="C502" s="216" t="s">
        <v>706</v>
      </c>
      <c r="D502" s="216" t="s">
        <v>150</v>
      </c>
      <c r="E502" s="217" t="s">
        <v>707</v>
      </c>
      <c r="F502" s="218" t="s">
        <v>708</v>
      </c>
      <c r="G502" s="219" t="s">
        <v>187</v>
      </c>
      <c r="H502" s="220">
        <v>11.800000000000001</v>
      </c>
      <c r="I502" s="221"/>
      <c r="J502" s="222">
        <f>ROUND(I502*H502,2)</f>
        <v>0</v>
      </c>
      <c r="K502" s="218" t="s">
        <v>1</v>
      </c>
      <c r="L502" s="42"/>
      <c r="M502" s="223" t="s">
        <v>1</v>
      </c>
      <c r="N502" s="224" t="s">
        <v>40</v>
      </c>
      <c r="O502" s="78"/>
      <c r="P502" s="225">
        <f>O502*H502</f>
        <v>0</v>
      </c>
      <c r="Q502" s="225">
        <v>0</v>
      </c>
      <c r="R502" s="225">
        <f>Q502*H502</f>
        <v>0</v>
      </c>
      <c r="S502" s="225">
        <v>0</v>
      </c>
      <c r="T502" s="226">
        <f>S502*H502</f>
        <v>0</v>
      </c>
      <c r="AR502" s="16" t="s">
        <v>624</v>
      </c>
      <c r="AT502" s="16" t="s">
        <v>150</v>
      </c>
      <c r="AU502" s="16" t="s">
        <v>77</v>
      </c>
      <c r="AY502" s="16" t="s">
        <v>147</v>
      </c>
      <c r="BE502" s="227">
        <f>IF(N502="základní",J502,0)</f>
        <v>0</v>
      </c>
      <c r="BF502" s="227">
        <f>IF(N502="snížená",J502,0)</f>
        <v>0</v>
      </c>
      <c r="BG502" s="227">
        <f>IF(N502="zákl. přenesená",J502,0)</f>
        <v>0</v>
      </c>
      <c r="BH502" s="227">
        <f>IF(N502="sníž. přenesená",J502,0)</f>
        <v>0</v>
      </c>
      <c r="BI502" s="227">
        <f>IF(N502="nulová",J502,0)</f>
        <v>0</v>
      </c>
      <c r="BJ502" s="16" t="s">
        <v>75</v>
      </c>
      <c r="BK502" s="227">
        <f>ROUND(I502*H502,2)</f>
        <v>0</v>
      </c>
      <c r="BL502" s="16" t="s">
        <v>624</v>
      </c>
      <c r="BM502" s="16" t="s">
        <v>709</v>
      </c>
    </row>
    <row r="503" s="1" customFormat="1">
      <c r="B503" s="37"/>
      <c r="C503" s="38"/>
      <c r="D503" s="228" t="s">
        <v>156</v>
      </c>
      <c r="E503" s="38"/>
      <c r="F503" s="229" t="s">
        <v>704</v>
      </c>
      <c r="G503" s="38"/>
      <c r="H503" s="38"/>
      <c r="I503" s="143"/>
      <c r="J503" s="38"/>
      <c r="K503" s="38"/>
      <c r="L503" s="42"/>
      <c r="M503" s="277"/>
      <c r="N503" s="278"/>
      <c r="O503" s="278"/>
      <c r="P503" s="278"/>
      <c r="Q503" s="278"/>
      <c r="R503" s="278"/>
      <c r="S503" s="278"/>
      <c r="T503" s="279"/>
      <c r="AT503" s="16" t="s">
        <v>156</v>
      </c>
      <c r="AU503" s="16" t="s">
        <v>77</v>
      </c>
    </row>
    <row r="504" s="1" customFormat="1" ht="6.96" customHeight="1">
      <c r="B504" s="56"/>
      <c r="C504" s="57"/>
      <c r="D504" s="57"/>
      <c r="E504" s="57"/>
      <c r="F504" s="57"/>
      <c r="G504" s="57"/>
      <c r="H504" s="57"/>
      <c r="I504" s="167"/>
      <c r="J504" s="57"/>
      <c r="K504" s="57"/>
      <c r="L504" s="42"/>
    </row>
  </sheetData>
  <sheetProtection sheet="1" autoFilter="0" formatColumns="0" formatRows="0" objects="1" scenarios="1" spinCount="100000" saltValue="iWdWMVxnhKIOjU6ASjohbuq/P0HZEeN8zJTzjSm8UMBY6xMCjknU1yPLrw9aqlFx+6MQ1GmDvJjT4xfHuThn0Q==" hashValue="5mF2vxYBFvWU3ixa7iHkd3vb1Mr12x/P9W+lVxzVog2BZCZ9kXQuAgTVQRZkNpUFzLoNYzXhD416saomxxNaVg==" algorithmName="SHA-512" password="CE88"/>
  <autoFilter ref="C99:K50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8:H88"/>
    <mergeCell ref="E90:H90"/>
    <mergeCell ref="E92:H9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88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19"/>
      <c r="AT3" s="16" t="s">
        <v>77</v>
      </c>
    </row>
    <row r="4" ht="24.96" customHeight="1">
      <c r="B4" s="19"/>
      <c r="D4" s="140" t="s">
        <v>120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1" t="s">
        <v>16</v>
      </c>
      <c r="L6" s="19"/>
    </row>
    <row r="7" ht="16.5" customHeight="1">
      <c r="B7" s="19"/>
      <c r="E7" s="142" t="str">
        <f>'Rekapitulace stavby'!K6</f>
        <v>ČOV Lipník nad Bečvou - povodňová čerpací stanice</v>
      </c>
      <c r="F7" s="141"/>
      <c r="G7" s="141"/>
      <c r="H7" s="141"/>
      <c r="L7" s="19"/>
    </row>
    <row r="8" ht="12" customHeight="1">
      <c r="B8" s="19"/>
      <c r="D8" s="141" t="s">
        <v>121</v>
      </c>
      <c r="L8" s="19"/>
    </row>
    <row r="9" s="1" customFormat="1" ht="16.5" customHeight="1">
      <c r="B9" s="42"/>
      <c r="E9" s="142" t="s">
        <v>122</v>
      </c>
      <c r="F9" s="1"/>
      <c r="G9" s="1"/>
      <c r="H9" s="1"/>
      <c r="I9" s="143"/>
      <c r="L9" s="42"/>
    </row>
    <row r="10" s="1" customFormat="1" ht="12" customHeight="1">
      <c r="B10" s="42"/>
      <c r="D10" s="141" t="s">
        <v>123</v>
      </c>
      <c r="I10" s="143"/>
      <c r="L10" s="42"/>
    </row>
    <row r="11" s="1" customFormat="1" ht="36.96" customHeight="1">
      <c r="B11" s="42"/>
      <c r="E11" s="144" t="s">
        <v>710</v>
      </c>
      <c r="F11" s="1"/>
      <c r="G11" s="1"/>
      <c r="H11" s="1"/>
      <c r="I11" s="143"/>
      <c r="L11" s="42"/>
    </row>
    <row r="12" s="1" customFormat="1">
      <c r="B12" s="42"/>
      <c r="I12" s="143"/>
      <c r="L12" s="42"/>
    </row>
    <row r="13" s="1" customFormat="1" ht="12" customHeight="1">
      <c r="B13" s="42"/>
      <c r="D13" s="141" t="s">
        <v>18</v>
      </c>
      <c r="F13" s="16" t="s">
        <v>1</v>
      </c>
      <c r="I13" s="145" t="s">
        <v>19</v>
      </c>
      <c r="J13" s="16" t="s">
        <v>1</v>
      </c>
      <c r="L13" s="42"/>
    </row>
    <row r="14" s="1" customFormat="1" ht="12" customHeight="1">
      <c r="B14" s="42"/>
      <c r="D14" s="141" t="s">
        <v>20</v>
      </c>
      <c r="F14" s="16" t="s">
        <v>21</v>
      </c>
      <c r="I14" s="145" t="s">
        <v>22</v>
      </c>
      <c r="J14" s="146" t="str">
        <f>'Rekapitulace stavby'!AN8</f>
        <v>29. 5. 2019</v>
      </c>
      <c r="L14" s="42"/>
    </row>
    <row r="15" s="1" customFormat="1" ht="10.8" customHeight="1">
      <c r="B15" s="42"/>
      <c r="I15" s="143"/>
      <c r="L15" s="42"/>
    </row>
    <row r="16" s="1" customFormat="1" ht="12" customHeight="1">
      <c r="B16" s="42"/>
      <c r="D16" s="141" t="s">
        <v>24</v>
      </c>
      <c r="I16" s="145" t="s">
        <v>25</v>
      </c>
      <c r="J16" s="16" t="s">
        <v>1</v>
      </c>
      <c r="L16" s="42"/>
    </row>
    <row r="17" s="1" customFormat="1" ht="18" customHeight="1">
      <c r="B17" s="42"/>
      <c r="E17" s="16" t="s">
        <v>26</v>
      </c>
      <c r="I17" s="145" t="s">
        <v>27</v>
      </c>
      <c r="J17" s="16" t="s">
        <v>1</v>
      </c>
      <c r="L17" s="42"/>
    </row>
    <row r="18" s="1" customFormat="1" ht="6.96" customHeight="1">
      <c r="B18" s="42"/>
      <c r="I18" s="143"/>
      <c r="L18" s="42"/>
    </row>
    <row r="19" s="1" customFormat="1" ht="12" customHeight="1">
      <c r="B19" s="42"/>
      <c r="D19" s="141" t="s">
        <v>28</v>
      </c>
      <c r="I19" s="145" t="s">
        <v>25</v>
      </c>
      <c r="J19" s="32" t="str">
        <f>'Rekapitulace stavby'!AN13</f>
        <v>Vyplň údaj</v>
      </c>
      <c r="L19" s="42"/>
    </row>
    <row r="20" s="1" customFormat="1" ht="18" customHeight="1">
      <c r="B20" s="42"/>
      <c r="E20" s="32" t="str">
        <f>'Rekapitulace stavby'!E14</f>
        <v>Vyplň údaj</v>
      </c>
      <c r="F20" s="16"/>
      <c r="G20" s="16"/>
      <c r="H20" s="16"/>
      <c r="I20" s="145" t="s">
        <v>27</v>
      </c>
      <c r="J20" s="32" t="str">
        <f>'Rekapitulace stavby'!AN14</f>
        <v>Vyplň údaj</v>
      </c>
      <c r="L20" s="42"/>
    </row>
    <row r="21" s="1" customFormat="1" ht="6.96" customHeight="1">
      <c r="B21" s="42"/>
      <c r="I21" s="143"/>
      <c r="L21" s="42"/>
    </row>
    <row r="22" s="1" customFormat="1" ht="12" customHeight="1">
      <c r="B22" s="42"/>
      <c r="D22" s="141" t="s">
        <v>30</v>
      </c>
      <c r="I22" s="145" t="s">
        <v>25</v>
      </c>
      <c r="J22" s="16" t="s">
        <v>1</v>
      </c>
      <c r="L22" s="42"/>
    </row>
    <row r="23" s="1" customFormat="1" ht="18" customHeight="1">
      <c r="B23" s="42"/>
      <c r="E23" s="16" t="s">
        <v>31</v>
      </c>
      <c r="I23" s="145" t="s">
        <v>27</v>
      </c>
      <c r="J23" s="16" t="s">
        <v>1</v>
      </c>
      <c r="L23" s="42"/>
    </row>
    <row r="24" s="1" customFormat="1" ht="6.96" customHeight="1">
      <c r="B24" s="42"/>
      <c r="I24" s="143"/>
      <c r="L24" s="42"/>
    </row>
    <row r="25" s="1" customFormat="1" ht="12" customHeight="1">
      <c r="B25" s="42"/>
      <c r="D25" s="141" t="s">
        <v>33</v>
      </c>
      <c r="I25" s="145" t="s">
        <v>25</v>
      </c>
      <c r="J25" s="16" t="str">
        <f>IF('Rekapitulace stavby'!AN19="","",'Rekapitulace stavby'!AN19)</f>
        <v/>
      </c>
      <c r="L25" s="42"/>
    </row>
    <row r="26" s="1" customFormat="1" ht="18" customHeight="1">
      <c r="B26" s="42"/>
      <c r="E26" s="16" t="str">
        <f>IF('Rekapitulace stavby'!E20="","",'Rekapitulace stavby'!E20)</f>
        <v xml:space="preserve"> </v>
      </c>
      <c r="I26" s="145" t="s">
        <v>27</v>
      </c>
      <c r="J26" s="16" t="str">
        <f>IF('Rekapitulace stavby'!AN20="","",'Rekapitulace stavby'!AN20)</f>
        <v/>
      </c>
      <c r="L26" s="42"/>
    </row>
    <row r="27" s="1" customFormat="1" ht="6.96" customHeight="1">
      <c r="B27" s="42"/>
      <c r="I27" s="143"/>
      <c r="L27" s="42"/>
    </row>
    <row r="28" s="1" customFormat="1" ht="12" customHeight="1">
      <c r="B28" s="42"/>
      <c r="D28" s="141" t="s">
        <v>34</v>
      </c>
      <c r="I28" s="143"/>
      <c r="L28" s="42"/>
    </row>
    <row r="29" s="7" customFormat="1" ht="16.5" customHeight="1">
      <c r="B29" s="147"/>
      <c r="E29" s="148" t="s">
        <v>1</v>
      </c>
      <c r="F29" s="148"/>
      <c r="G29" s="148"/>
      <c r="H29" s="148"/>
      <c r="I29" s="149"/>
      <c r="L29" s="147"/>
    </row>
    <row r="30" s="1" customFormat="1" ht="6.96" customHeight="1">
      <c r="B30" s="42"/>
      <c r="I30" s="143"/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50"/>
      <c r="J31" s="70"/>
      <c r="K31" s="70"/>
      <c r="L31" s="42"/>
    </row>
    <row r="32" s="1" customFormat="1" ht="25.44" customHeight="1">
      <c r="B32" s="42"/>
      <c r="D32" s="151" t="s">
        <v>35</v>
      </c>
      <c r="I32" s="143"/>
      <c r="J32" s="152">
        <f>ROUND(J98, 2)</f>
        <v>0</v>
      </c>
      <c r="L32" s="42"/>
    </row>
    <row r="33" s="1" customFormat="1" ht="6.96" customHeight="1">
      <c r="B33" s="42"/>
      <c r="D33" s="70"/>
      <c r="E33" s="70"/>
      <c r="F33" s="70"/>
      <c r="G33" s="70"/>
      <c r="H33" s="70"/>
      <c r="I33" s="150"/>
      <c r="J33" s="70"/>
      <c r="K33" s="70"/>
      <c r="L33" s="42"/>
    </row>
    <row r="34" s="1" customFormat="1" ht="14.4" customHeight="1">
      <c r="B34" s="42"/>
      <c r="F34" s="153" t="s">
        <v>37</v>
      </c>
      <c r="I34" s="154" t="s">
        <v>36</v>
      </c>
      <c r="J34" s="153" t="s">
        <v>38</v>
      </c>
      <c r="L34" s="42"/>
    </row>
    <row r="35" s="1" customFormat="1" ht="14.4" customHeight="1">
      <c r="B35" s="42"/>
      <c r="D35" s="141" t="s">
        <v>39</v>
      </c>
      <c r="E35" s="141" t="s">
        <v>40</v>
      </c>
      <c r="F35" s="155">
        <f>ROUND((SUM(BE98:BE344)),  2)</f>
        <v>0</v>
      </c>
      <c r="I35" s="156">
        <v>0.20999999999999999</v>
      </c>
      <c r="J35" s="155">
        <f>ROUND(((SUM(BE98:BE344))*I35),  2)</f>
        <v>0</v>
      </c>
      <c r="L35" s="42"/>
    </row>
    <row r="36" s="1" customFormat="1" ht="14.4" customHeight="1">
      <c r="B36" s="42"/>
      <c r="E36" s="141" t="s">
        <v>41</v>
      </c>
      <c r="F36" s="155">
        <f>ROUND((SUM(BF98:BF344)),  2)</f>
        <v>0</v>
      </c>
      <c r="I36" s="156">
        <v>0.14999999999999999</v>
      </c>
      <c r="J36" s="155">
        <f>ROUND(((SUM(BF98:BF344))*I36),  2)</f>
        <v>0</v>
      </c>
      <c r="L36" s="42"/>
    </row>
    <row r="37" hidden="1" s="1" customFormat="1" ht="14.4" customHeight="1">
      <c r="B37" s="42"/>
      <c r="E37" s="141" t="s">
        <v>42</v>
      </c>
      <c r="F37" s="155">
        <f>ROUND((SUM(BG98:BG344)),  2)</f>
        <v>0</v>
      </c>
      <c r="I37" s="156">
        <v>0.20999999999999999</v>
      </c>
      <c r="J37" s="155">
        <f>0</f>
        <v>0</v>
      </c>
      <c r="L37" s="42"/>
    </row>
    <row r="38" hidden="1" s="1" customFormat="1" ht="14.4" customHeight="1">
      <c r="B38" s="42"/>
      <c r="E38" s="141" t="s">
        <v>43</v>
      </c>
      <c r="F38" s="155">
        <f>ROUND((SUM(BH98:BH344)),  2)</f>
        <v>0</v>
      </c>
      <c r="I38" s="156">
        <v>0.14999999999999999</v>
      </c>
      <c r="J38" s="155">
        <f>0</f>
        <v>0</v>
      </c>
      <c r="L38" s="42"/>
    </row>
    <row r="39" hidden="1" s="1" customFormat="1" ht="14.4" customHeight="1">
      <c r="B39" s="42"/>
      <c r="E39" s="141" t="s">
        <v>44</v>
      </c>
      <c r="F39" s="155">
        <f>ROUND((SUM(BI98:BI344)),  2)</f>
        <v>0</v>
      </c>
      <c r="I39" s="156">
        <v>0</v>
      </c>
      <c r="J39" s="155">
        <f>0</f>
        <v>0</v>
      </c>
      <c r="L39" s="42"/>
    </row>
    <row r="40" s="1" customFormat="1" ht="6.96" customHeight="1">
      <c r="B40" s="42"/>
      <c r="I40" s="143"/>
      <c r="L40" s="42"/>
    </row>
    <row r="41" s="1" customFormat="1" ht="25.44" customHeight="1">
      <c r="B41" s="42"/>
      <c r="C41" s="157"/>
      <c r="D41" s="158" t="s">
        <v>45</v>
      </c>
      <c r="E41" s="159"/>
      <c r="F41" s="159"/>
      <c r="G41" s="160" t="s">
        <v>46</v>
      </c>
      <c r="H41" s="161" t="s">
        <v>47</v>
      </c>
      <c r="I41" s="162"/>
      <c r="J41" s="163">
        <f>SUM(J32:J39)</f>
        <v>0</v>
      </c>
      <c r="K41" s="164"/>
      <c r="L41" s="42"/>
    </row>
    <row r="42" s="1" customFormat="1" ht="14.4" customHeight="1">
      <c r="B42" s="165"/>
      <c r="C42" s="166"/>
      <c r="D42" s="166"/>
      <c r="E42" s="166"/>
      <c r="F42" s="166"/>
      <c r="G42" s="166"/>
      <c r="H42" s="166"/>
      <c r="I42" s="167"/>
      <c r="J42" s="166"/>
      <c r="K42" s="166"/>
      <c r="L42" s="42"/>
    </row>
    <row r="46" s="1" customFormat="1" ht="6.96" customHeight="1">
      <c r="B46" s="168"/>
      <c r="C46" s="169"/>
      <c r="D46" s="169"/>
      <c r="E46" s="169"/>
      <c r="F46" s="169"/>
      <c r="G46" s="169"/>
      <c r="H46" s="169"/>
      <c r="I46" s="170"/>
      <c r="J46" s="169"/>
      <c r="K46" s="169"/>
      <c r="L46" s="42"/>
    </row>
    <row r="47" s="1" customFormat="1" ht="24.96" customHeight="1">
      <c r="B47" s="37"/>
      <c r="C47" s="22" t="s">
        <v>125</v>
      </c>
      <c r="D47" s="38"/>
      <c r="E47" s="38"/>
      <c r="F47" s="38"/>
      <c r="G47" s="38"/>
      <c r="H47" s="38"/>
      <c r="I47" s="143"/>
      <c r="J47" s="38"/>
      <c r="K47" s="38"/>
      <c r="L47" s="42"/>
    </row>
    <row r="48" s="1" customFormat="1" ht="6.96" customHeight="1">
      <c r="B48" s="37"/>
      <c r="C48" s="38"/>
      <c r="D48" s="38"/>
      <c r="E48" s="38"/>
      <c r="F48" s="38"/>
      <c r="G48" s="38"/>
      <c r="H48" s="38"/>
      <c r="I48" s="143"/>
      <c r="J48" s="38"/>
      <c r="K48" s="38"/>
      <c r="L48" s="42"/>
    </row>
    <row r="49" s="1" customFormat="1" ht="12" customHeight="1">
      <c r="B49" s="37"/>
      <c r="C49" s="31" t="s">
        <v>16</v>
      </c>
      <c r="D49" s="38"/>
      <c r="E49" s="38"/>
      <c r="F49" s="38"/>
      <c r="G49" s="38"/>
      <c r="H49" s="38"/>
      <c r="I49" s="143"/>
      <c r="J49" s="38"/>
      <c r="K49" s="38"/>
      <c r="L49" s="42"/>
    </row>
    <row r="50" s="1" customFormat="1" ht="16.5" customHeight="1">
      <c r="B50" s="37"/>
      <c r="C50" s="38"/>
      <c r="D50" s="38"/>
      <c r="E50" s="171" t="str">
        <f>E7</f>
        <v>ČOV Lipník nad Bečvou - povodňová čerpací stanice</v>
      </c>
      <c r="F50" s="31"/>
      <c r="G50" s="31"/>
      <c r="H50" s="31"/>
      <c r="I50" s="143"/>
      <c r="J50" s="38"/>
      <c r="K50" s="38"/>
      <c r="L50" s="42"/>
    </row>
    <row r="51" ht="12" customHeight="1">
      <c r="B51" s="20"/>
      <c r="C51" s="31" t="s">
        <v>121</v>
      </c>
      <c r="D51" s="21"/>
      <c r="E51" s="21"/>
      <c r="F51" s="21"/>
      <c r="G51" s="21"/>
      <c r="H51" s="21"/>
      <c r="I51" s="136"/>
      <c r="J51" s="21"/>
      <c r="K51" s="21"/>
      <c r="L51" s="19"/>
    </row>
    <row r="52" s="1" customFormat="1" ht="16.5" customHeight="1">
      <c r="B52" s="37"/>
      <c r="C52" s="38"/>
      <c r="D52" s="38"/>
      <c r="E52" s="171" t="s">
        <v>122</v>
      </c>
      <c r="F52" s="38"/>
      <c r="G52" s="38"/>
      <c r="H52" s="38"/>
      <c r="I52" s="143"/>
      <c r="J52" s="38"/>
      <c r="K52" s="38"/>
      <c r="L52" s="42"/>
    </row>
    <row r="53" s="1" customFormat="1" ht="12" customHeight="1">
      <c r="B53" s="37"/>
      <c r="C53" s="31" t="s">
        <v>123</v>
      </c>
      <c r="D53" s="38"/>
      <c r="E53" s="38"/>
      <c r="F53" s="38"/>
      <c r="G53" s="38"/>
      <c r="H53" s="38"/>
      <c r="I53" s="143"/>
      <c r="J53" s="38"/>
      <c r="K53" s="38"/>
      <c r="L53" s="42"/>
    </row>
    <row r="54" s="1" customFormat="1" ht="16.5" customHeight="1">
      <c r="B54" s="37"/>
      <c r="C54" s="38"/>
      <c r="D54" s="38"/>
      <c r="E54" s="63" t="str">
        <f>E11</f>
        <v>003 - SO 03 Měrná šachta (MŠ)</v>
      </c>
      <c r="F54" s="38"/>
      <c r="G54" s="38"/>
      <c r="H54" s="38"/>
      <c r="I54" s="143"/>
      <c r="J54" s="38"/>
      <c r="K54" s="38"/>
      <c r="L54" s="42"/>
    </row>
    <row r="55" s="1" customFormat="1" ht="6.96" customHeight="1">
      <c r="B55" s="37"/>
      <c r="C55" s="38"/>
      <c r="D55" s="38"/>
      <c r="E55" s="38"/>
      <c r="F55" s="38"/>
      <c r="G55" s="38"/>
      <c r="H55" s="38"/>
      <c r="I55" s="143"/>
      <c r="J55" s="38"/>
      <c r="K55" s="38"/>
      <c r="L55" s="42"/>
    </row>
    <row r="56" s="1" customFormat="1" ht="12" customHeight="1">
      <c r="B56" s="37"/>
      <c r="C56" s="31" t="s">
        <v>20</v>
      </c>
      <c r="D56" s="38"/>
      <c r="E56" s="38"/>
      <c r="F56" s="26" t="str">
        <f>F14</f>
        <v xml:space="preserve"> </v>
      </c>
      <c r="G56" s="38"/>
      <c r="H56" s="38"/>
      <c r="I56" s="145" t="s">
        <v>22</v>
      </c>
      <c r="J56" s="66" t="str">
        <f>IF(J14="","",J14)</f>
        <v>29. 5. 2019</v>
      </c>
      <c r="K56" s="38"/>
      <c r="L56" s="42"/>
    </row>
    <row r="57" s="1" customFormat="1" ht="6.96" customHeight="1">
      <c r="B57" s="37"/>
      <c r="C57" s="38"/>
      <c r="D57" s="38"/>
      <c r="E57" s="38"/>
      <c r="F57" s="38"/>
      <c r="G57" s="38"/>
      <c r="H57" s="38"/>
      <c r="I57" s="143"/>
      <c r="J57" s="38"/>
      <c r="K57" s="38"/>
      <c r="L57" s="42"/>
    </row>
    <row r="58" s="1" customFormat="1" ht="24.9" customHeight="1">
      <c r="B58" s="37"/>
      <c r="C58" s="31" t="s">
        <v>24</v>
      </c>
      <c r="D58" s="38"/>
      <c r="E58" s="38"/>
      <c r="F58" s="26" t="str">
        <f>E17</f>
        <v>Vodovody a kanalizace Přerov, a.s.</v>
      </c>
      <c r="G58" s="38"/>
      <c r="H58" s="38"/>
      <c r="I58" s="145" t="s">
        <v>30</v>
      </c>
      <c r="J58" s="35" t="str">
        <f>E23</f>
        <v>Sweco Hydroprojekt a.s., divize Morava</v>
      </c>
      <c r="K58" s="38"/>
      <c r="L58" s="42"/>
    </row>
    <row r="59" s="1" customFormat="1" ht="13.65" customHeight="1">
      <c r="B59" s="37"/>
      <c r="C59" s="31" t="s">
        <v>28</v>
      </c>
      <c r="D59" s="38"/>
      <c r="E59" s="38"/>
      <c r="F59" s="26" t="str">
        <f>IF(E20="","",E20)</f>
        <v>Vyplň údaj</v>
      </c>
      <c r="G59" s="38"/>
      <c r="H59" s="38"/>
      <c r="I59" s="145" t="s">
        <v>33</v>
      </c>
      <c r="J59" s="35" t="str">
        <f>E26</f>
        <v xml:space="preserve"> </v>
      </c>
      <c r="K59" s="38"/>
      <c r="L59" s="42"/>
    </row>
    <row r="60" s="1" customFormat="1" ht="10.32" customHeight="1">
      <c r="B60" s="37"/>
      <c r="C60" s="38"/>
      <c r="D60" s="38"/>
      <c r="E60" s="38"/>
      <c r="F60" s="38"/>
      <c r="G60" s="38"/>
      <c r="H60" s="38"/>
      <c r="I60" s="143"/>
      <c r="J60" s="38"/>
      <c r="K60" s="38"/>
      <c r="L60" s="42"/>
    </row>
    <row r="61" s="1" customFormat="1" ht="29.28" customHeight="1">
      <c r="B61" s="37"/>
      <c r="C61" s="172" t="s">
        <v>126</v>
      </c>
      <c r="D61" s="173"/>
      <c r="E61" s="173"/>
      <c r="F61" s="173"/>
      <c r="G61" s="173"/>
      <c r="H61" s="173"/>
      <c r="I61" s="174"/>
      <c r="J61" s="175" t="s">
        <v>127</v>
      </c>
      <c r="K61" s="173"/>
      <c r="L61" s="42"/>
    </row>
    <row r="62" s="1" customFormat="1" ht="10.32" customHeight="1">
      <c r="B62" s="37"/>
      <c r="C62" s="38"/>
      <c r="D62" s="38"/>
      <c r="E62" s="38"/>
      <c r="F62" s="38"/>
      <c r="G62" s="38"/>
      <c r="H62" s="38"/>
      <c r="I62" s="143"/>
      <c r="J62" s="38"/>
      <c r="K62" s="38"/>
      <c r="L62" s="42"/>
    </row>
    <row r="63" s="1" customFormat="1" ht="22.8" customHeight="1">
      <c r="B63" s="37"/>
      <c r="C63" s="176" t="s">
        <v>128</v>
      </c>
      <c r="D63" s="38"/>
      <c r="E63" s="38"/>
      <c r="F63" s="38"/>
      <c r="G63" s="38"/>
      <c r="H63" s="38"/>
      <c r="I63" s="143"/>
      <c r="J63" s="97">
        <f>J98</f>
        <v>0</v>
      </c>
      <c r="K63" s="38"/>
      <c r="L63" s="42"/>
      <c r="AU63" s="16" t="s">
        <v>129</v>
      </c>
    </row>
    <row r="64" s="8" customFormat="1" ht="24.96" customHeight="1">
      <c r="B64" s="177"/>
      <c r="C64" s="178"/>
      <c r="D64" s="179" t="s">
        <v>162</v>
      </c>
      <c r="E64" s="180"/>
      <c r="F64" s="180"/>
      <c r="G64" s="180"/>
      <c r="H64" s="180"/>
      <c r="I64" s="181"/>
      <c r="J64" s="182">
        <f>J99</f>
        <v>0</v>
      </c>
      <c r="K64" s="178"/>
      <c r="L64" s="183"/>
    </row>
    <row r="65" s="9" customFormat="1" ht="19.92" customHeight="1">
      <c r="B65" s="184"/>
      <c r="C65" s="121"/>
      <c r="D65" s="185" t="s">
        <v>163</v>
      </c>
      <c r="E65" s="186"/>
      <c r="F65" s="186"/>
      <c r="G65" s="186"/>
      <c r="H65" s="186"/>
      <c r="I65" s="187"/>
      <c r="J65" s="188">
        <f>J100</f>
        <v>0</v>
      </c>
      <c r="K65" s="121"/>
      <c r="L65" s="189"/>
    </row>
    <row r="66" s="9" customFormat="1" ht="19.92" customHeight="1">
      <c r="B66" s="184"/>
      <c r="C66" s="121"/>
      <c r="D66" s="185" t="s">
        <v>164</v>
      </c>
      <c r="E66" s="186"/>
      <c r="F66" s="186"/>
      <c r="G66" s="186"/>
      <c r="H66" s="186"/>
      <c r="I66" s="187"/>
      <c r="J66" s="188">
        <f>J105</f>
        <v>0</v>
      </c>
      <c r="K66" s="121"/>
      <c r="L66" s="189"/>
    </row>
    <row r="67" s="9" customFormat="1" ht="19.92" customHeight="1">
      <c r="B67" s="184"/>
      <c r="C67" s="121"/>
      <c r="D67" s="185" t="s">
        <v>165</v>
      </c>
      <c r="E67" s="186"/>
      <c r="F67" s="186"/>
      <c r="G67" s="186"/>
      <c r="H67" s="186"/>
      <c r="I67" s="187"/>
      <c r="J67" s="188">
        <f>J181</f>
        <v>0</v>
      </c>
      <c r="K67" s="121"/>
      <c r="L67" s="189"/>
    </row>
    <row r="68" s="9" customFormat="1" ht="19.92" customHeight="1">
      <c r="B68" s="184"/>
      <c r="C68" s="121"/>
      <c r="D68" s="185" t="s">
        <v>166</v>
      </c>
      <c r="E68" s="186"/>
      <c r="F68" s="186"/>
      <c r="G68" s="186"/>
      <c r="H68" s="186"/>
      <c r="I68" s="187"/>
      <c r="J68" s="188">
        <f>J229</f>
        <v>0</v>
      </c>
      <c r="K68" s="121"/>
      <c r="L68" s="189"/>
    </row>
    <row r="69" s="9" customFormat="1" ht="19.92" customHeight="1">
      <c r="B69" s="184"/>
      <c r="C69" s="121"/>
      <c r="D69" s="185" t="s">
        <v>167</v>
      </c>
      <c r="E69" s="186"/>
      <c r="F69" s="186"/>
      <c r="G69" s="186"/>
      <c r="H69" s="186"/>
      <c r="I69" s="187"/>
      <c r="J69" s="188">
        <f>J264</f>
        <v>0</v>
      </c>
      <c r="K69" s="121"/>
      <c r="L69" s="189"/>
    </row>
    <row r="70" s="9" customFormat="1" ht="19.92" customHeight="1">
      <c r="B70" s="184"/>
      <c r="C70" s="121"/>
      <c r="D70" s="185" t="s">
        <v>168</v>
      </c>
      <c r="E70" s="186"/>
      <c r="F70" s="186"/>
      <c r="G70" s="186"/>
      <c r="H70" s="186"/>
      <c r="I70" s="187"/>
      <c r="J70" s="188">
        <f>J274</f>
        <v>0</v>
      </c>
      <c r="K70" s="121"/>
      <c r="L70" s="189"/>
    </row>
    <row r="71" s="9" customFormat="1" ht="19.92" customHeight="1">
      <c r="B71" s="184"/>
      <c r="C71" s="121"/>
      <c r="D71" s="185" t="s">
        <v>169</v>
      </c>
      <c r="E71" s="186"/>
      <c r="F71" s="186"/>
      <c r="G71" s="186"/>
      <c r="H71" s="186"/>
      <c r="I71" s="187"/>
      <c r="J71" s="188">
        <f>J291</f>
        <v>0</v>
      </c>
      <c r="K71" s="121"/>
      <c r="L71" s="189"/>
    </row>
    <row r="72" s="9" customFormat="1" ht="19.92" customHeight="1">
      <c r="B72" s="184"/>
      <c r="C72" s="121"/>
      <c r="D72" s="185" t="s">
        <v>170</v>
      </c>
      <c r="E72" s="186"/>
      <c r="F72" s="186"/>
      <c r="G72" s="186"/>
      <c r="H72" s="186"/>
      <c r="I72" s="187"/>
      <c r="J72" s="188">
        <f>J312</f>
        <v>0</v>
      </c>
      <c r="K72" s="121"/>
      <c r="L72" s="189"/>
    </row>
    <row r="73" s="9" customFormat="1" ht="19.92" customHeight="1">
      <c r="B73" s="184"/>
      <c r="C73" s="121"/>
      <c r="D73" s="185" t="s">
        <v>171</v>
      </c>
      <c r="E73" s="186"/>
      <c r="F73" s="186"/>
      <c r="G73" s="186"/>
      <c r="H73" s="186"/>
      <c r="I73" s="187"/>
      <c r="J73" s="188">
        <f>J321</f>
        <v>0</v>
      </c>
      <c r="K73" s="121"/>
      <c r="L73" s="189"/>
    </row>
    <row r="74" s="8" customFormat="1" ht="24.96" customHeight="1">
      <c r="B74" s="177"/>
      <c r="C74" s="178"/>
      <c r="D74" s="179" t="s">
        <v>130</v>
      </c>
      <c r="E74" s="180"/>
      <c r="F74" s="180"/>
      <c r="G74" s="180"/>
      <c r="H74" s="180"/>
      <c r="I74" s="181"/>
      <c r="J74" s="182">
        <f>J324</f>
        <v>0</v>
      </c>
      <c r="K74" s="178"/>
      <c r="L74" s="183"/>
    </row>
    <row r="75" s="9" customFormat="1" ht="19.92" customHeight="1">
      <c r="B75" s="184"/>
      <c r="C75" s="121"/>
      <c r="D75" s="185" t="s">
        <v>172</v>
      </c>
      <c r="E75" s="186"/>
      <c r="F75" s="186"/>
      <c r="G75" s="186"/>
      <c r="H75" s="186"/>
      <c r="I75" s="187"/>
      <c r="J75" s="188">
        <f>J325</f>
        <v>0</v>
      </c>
      <c r="K75" s="121"/>
      <c r="L75" s="189"/>
    </row>
    <row r="76" s="9" customFormat="1" ht="19.92" customHeight="1">
      <c r="B76" s="184"/>
      <c r="C76" s="121"/>
      <c r="D76" s="185" t="s">
        <v>131</v>
      </c>
      <c r="E76" s="186"/>
      <c r="F76" s="186"/>
      <c r="G76" s="186"/>
      <c r="H76" s="186"/>
      <c r="I76" s="187"/>
      <c r="J76" s="188">
        <f>J332</f>
        <v>0</v>
      </c>
      <c r="K76" s="121"/>
      <c r="L76" s="189"/>
    </row>
    <row r="77" s="1" customFormat="1" ht="21.84" customHeight="1">
      <c r="B77" s="37"/>
      <c r="C77" s="38"/>
      <c r="D77" s="38"/>
      <c r="E77" s="38"/>
      <c r="F77" s="38"/>
      <c r="G77" s="38"/>
      <c r="H77" s="38"/>
      <c r="I77" s="143"/>
      <c r="J77" s="38"/>
      <c r="K77" s="38"/>
      <c r="L77" s="42"/>
    </row>
    <row r="78" s="1" customFormat="1" ht="6.96" customHeight="1">
      <c r="B78" s="56"/>
      <c r="C78" s="57"/>
      <c r="D78" s="57"/>
      <c r="E78" s="57"/>
      <c r="F78" s="57"/>
      <c r="G78" s="57"/>
      <c r="H78" s="57"/>
      <c r="I78" s="167"/>
      <c r="J78" s="57"/>
      <c r="K78" s="57"/>
      <c r="L78" s="42"/>
    </row>
    <row r="82" s="1" customFormat="1" ht="6.96" customHeight="1">
      <c r="B82" s="58"/>
      <c r="C82" s="59"/>
      <c r="D82" s="59"/>
      <c r="E82" s="59"/>
      <c r="F82" s="59"/>
      <c r="G82" s="59"/>
      <c r="H82" s="59"/>
      <c r="I82" s="170"/>
      <c r="J82" s="59"/>
      <c r="K82" s="59"/>
      <c r="L82" s="42"/>
    </row>
    <row r="83" s="1" customFormat="1" ht="24.96" customHeight="1">
      <c r="B83" s="37"/>
      <c r="C83" s="22" t="s">
        <v>132</v>
      </c>
      <c r="D83" s="38"/>
      <c r="E83" s="38"/>
      <c r="F83" s="38"/>
      <c r="G83" s="38"/>
      <c r="H83" s="38"/>
      <c r="I83" s="143"/>
      <c r="J83" s="38"/>
      <c r="K83" s="38"/>
      <c r="L83" s="42"/>
    </row>
    <row r="84" s="1" customFormat="1" ht="6.96" customHeight="1">
      <c r="B84" s="37"/>
      <c r="C84" s="38"/>
      <c r="D84" s="38"/>
      <c r="E84" s="38"/>
      <c r="F84" s="38"/>
      <c r="G84" s="38"/>
      <c r="H84" s="38"/>
      <c r="I84" s="143"/>
      <c r="J84" s="38"/>
      <c r="K84" s="38"/>
      <c r="L84" s="42"/>
    </row>
    <row r="85" s="1" customFormat="1" ht="12" customHeight="1">
      <c r="B85" s="37"/>
      <c r="C85" s="31" t="s">
        <v>16</v>
      </c>
      <c r="D85" s="38"/>
      <c r="E85" s="38"/>
      <c r="F85" s="38"/>
      <c r="G85" s="38"/>
      <c r="H85" s="38"/>
      <c r="I85" s="143"/>
      <c r="J85" s="38"/>
      <c r="K85" s="38"/>
      <c r="L85" s="42"/>
    </row>
    <row r="86" s="1" customFormat="1" ht="16.5" customHeight="1">
      <c r="B86" s="37"/>
      <c r="C86" s="38"/>
      <c r="D86" s="38"/>
      <c r="E86" s="171" t="str">
        <f>E7</f>
        <v>ČOV Lipník nad Bečvou - povodňová čerpací stanice</v>
      </c>
      <c r="F86" s="31"/>
      <c r="G86" s="31"/>
      <c r="H86" s="31"/>
      <c r="I86" s="143"/>
      <c r="J86" s="38"/>
      <c r="K86" s="38"/>
      <c r="L86" s="42"/>
    </row>
    <row r="87" ht="12" customHeight="1">
      <c r="B87" s="20"/>
      <c r="C87" s="31" t="s">
        <v>121</v>
      </c>
      <c r="D87" s="21"/>
      <c r="E87" s="21"/>
      <c r="F87" s="21"/>
      <c r="G87" s="21"/>
      <c r="H87" s="21"/>
      <c r="I87" s="136"/>
      <c r="J87" s="21"/>
      <c r="K87" s="21"/>
      <c r="L87" s="19"/>
    </row>
    <row r="88" s="1" customFormat="1" ht="16.5" customHeight="1">
      <c r="B88" s="37"/>
      <c r="C88" s="38"/>
      <c r="D88" s="38"/>
      <c r="E88" s="171" t="s">
        <v>122</v>
      </c>
      <c r="F88" s="38"/>
      <c r="G88" s="38"/>
      <c r="H88" s="38"/>
      <c r="I88" s="143"/>
      <c r="J88" s="38"/>
      <c r="K88" s="38"/>
      <c r="L88" s="42"/>
    </row>
    <row r="89" s="1" customFormat="1" ht="12" customHeight="1">
      <c r="B89" s="37"/>
      <c r="C89" s="31" t="s">
        <v>123</v>
      </c>
      <c r="D89" s="38"/>
      <c r="E89" s="38"/>
      <c r="F89" s="38"/>
      <c r="G89" s="38"/>
      <c r="H89" s="38"/>
      <c r="I89" s="143"/>
      <c r="J89" s="38"/>
      <c r="K89" s="38"/>
      <c r="L89" s="42"/>
    </row>
    <row r="90" s="1" customFormat="1" ht="16.5" customHeight="1">
      <c r="B90" s="37"/>
      <c r="C90" s="38"/>
      <c r="D90" s="38"/>
      <c r="E90" s="63" t="str">
        <f>E11</f>
        <v>003 - SO 03 Měrná šachta (MŠ)</v>
      </c>
      <c r="F90" s="38"/>
      <c r="G90" s="38"/>
      <c r="H90" s="38"/>
      <c r="I90" s="143"/>
      <c r="J90" s="38"/>
      <c r="K90" s="38"/>
      <c r="L90" s="42"/>
    </row>
    <row r="91" s="1" customFormat="1" ht="6.96" customHeight="1">
      <c r="B91" s="37"/>
      <c r="C91" s="38"/>
      <c r="D91" s="38"/>
      <c r="E91" s="38"/>
      <c r="F91" s="38"/>
      <c r="G91" s="38"/>
      <c r="H91" s="38"/>
      <c r="I91" s="143"/>
      <c r="J91" s="38"/>
      <c r="K91" s="38"/>
      <c r="L91" s="42"/>
    </row>
    <row r="92" s="1" customFormat="1" ht="12" customHeight="1">
      <c r="B92" s="37"/>
      <c r="C92" s="31" t="s">
        <v>20</v>
      </c>
      <c r="D92" s="38"/>
      <c r="E92" s="38"/>
      <c r="F92" s="26" t="str">
        <f>F14</f>
        <v xml:space="preserve"> </v>
      </c>
      <c r="G92" s="38"/>
      <c r="H92" s="38"/>
      <c r="I92" s="145" t="s">
        <v>22</v>
      </c>
      <c r="J92" s="66" t="str">
        <f>IF(J14="","",J14)</f>
        <v>29. 5. 2019</v>
      </c>
      <c r="K92" s="38"/>
      <c r="L92" s="42"/>
    </row>
    <row r="93" s="1" customFormat="1" ht="6.96" customHeight="1">
      <c r="B93" s="37"/>
      <c r="C93" s="38"/>
      <c r="D93" s="38"/>
      <c r="E93" s="38"/>
      <c r="F93" s="38"/>
      <c r="G93" s="38"/>
      <c r="H93" s="38"/>
      <c r="I93" s="143"/>
      <c r="J93" s="38"/>
      <c r="K93" s="38"/>
      <c r="L93" s="42"/>
    </row>
    <row r="94" s="1" customFormat="1" ht="24.9" customHeight="1">
      <c r="B94" s="37"/>
      <c r="C94" s="31" t="s">
        <v>24</v>
      </c>
      <c r="D94" s="38"/>
      <c r="E94" s="38"/>
      <c r="F94" s="26" t="str">
        <f>E17</f>
        <v>Vodovody a kanalizace Přerov, a.s.</v>
      </c>
      <c r="G94" s="38"/>
      <c r="H94" s="38"/>
      <c r="I94" s="145" t="s">
        <v>30</v>
      </c>
      <c r="J94" s="35" t="str">
        <f>E23</f>
        <v>Sweco Hydroprojekt a.s., divize Morava</v>
      </c>
      <c r="K94" s="38"/>
      <c r="L94" s="42"/>
    </row>
    <row r="95" s="1" customFormat="1" ht="13.65" customHeight="1">
      <c r="B95" s="37"/>
      <c r="C95" s="31" t="s">
        <v>28</v>
      </c>
      <c r="D95" s="38"/>
      <c r="E95" s="38"/>
      <c r="F95" s="26" t="str">
        <f>IF(E20="","",E20)</f>
        <v>Vyplň údaj</v>
      </c>
      <c r="G95" s="38"/>
      <c r="H95" s="38"/>
      <c r="I95" s="145" t="s">
        <v>33</v>
      </c>
      <c r="J95" s="35" t="str">
        <f>E26</f>
        <v xml:space="preserve"> </v>
      </c>
      <c r="K95" s="38"/>
      <c r="L95" s="42"/>
    </row>
    <row r="96" s="1" customFormat="1" ht="10.32" customHeight="1">
      <c r="B96" s="37"/>
      <c r="C96" s="38"/>
      <c r="D96" s="38"/>
      <c r="E96" s="38"/>
      <c r="F96" s="38"/>
      <c r="G96" s="38"/>
      <c r="H96" s="38"/>
      <c r="I96" s="143"/>
      <c r="J96" s="38"/>
      <c r="K96" s="38"/>
      <c r="L96" s="42"/>
    </row>
    <row r="97" s="10" customFormat="1" ht="29.28" customHeight="1">
      <c r="B97" s="190"/>
      <c r="C97" s="191" t="s">
        <v>133</v>
      </c>
      <c r="D97" s="192" t="s">
        <v>54</v>
      </c>
      <c r="E97" s="192" t="s">
        <v>50</v>
      </c>
      <c r="F97" s="192" t="s">
        <v>51</v>
      </c>
      <c r="G97" s="192" t="s">
        <v>134</v>
      </c>
      <c r="H97" s="192" t="s">
        <v>135</v>
      </c>
      <c r="I97" s="193" t="s">
        <v>136</v>
      </c>
      <c r="J97" s="192" t="s">
        <v>127</v>
      </c>
      <c r="K97" s="194" t="s">
        <v>137</v>
      </c>
      <c r="L97" s="195"/>
      <c r="M97" s="87" t="s">
        <v>1</v>
      </c>
      <c r="N97" s="88" t="s">
        <v>39</v>
      </c>
      <c r="O97" s="88" t="s">
        <v>138</v>
      </c>
      <c r="P97" s="88" t="s">
        <v>139</v>
      </c>
      <c r="Q97" s="88" t="s">
        <v>140</v>
      </c>
      <c r="R97" s="88" t="s">
        <v>141</v>
      </c>
      <c r="S97" s="88" t="s">
        <v>142</v>
      </c>
      <c r="T97" s="89" t="s">
        <v>143</v>
      </c>
    </row>
    <row r="98" s="1" customFormat="1" ht="22.8" customHeight="1">
      <c r="B98" s="37"/>
      <c r="C98" s="94" t="s">
        <v>144</v>
      </c>
      <c r="D98" s="38"/>
      <c r="E98" s="38"/>
      <c r="F98" s="38"/>
      <c r="G98" s="38"/>
      <c r="H98" s="38"/>
      <c r="I98" s="143"/>
      <c r="J98" s="196">
        <f>BK98</f>
        <v>0</v>
      </c>
      <c r="K98" s="38"/>
      <c r="L98" s="42"/>
      <c r="M98" s="90"/>
      <c r="N98" s="91"/>
      <c r="O98" s="91"/>
      <c r="P98" s="197">
        <f>P99+P324</f>
        <v>0</v>
      </c>
      <c r="Q98" s="91"/>
      <c r="R98" s="197">
        <f>R99+R324</f>
        <v>124.11063671000001</v>
      </c>
      <c r="S98" s="91"/>
      <c r="T98" s="198">
        <f>T99+T324</f>
        <v>1.8404</v>
      </c>
      <c r="AT98" s="16" t="s">
        <v>68</v>
      </c>
      <c r="AU98" s="16" t="s">
        <v>129</v>
      </c>
      <c r="BK98" s="199">
        <f>BK99+BK324</f>
        <v>0</v>
      </c>
    </row>
    <row r="99" s="11" customFormat="1" ht="25.92" customHeight="1">
      <c r="B99" s="200"/>
      <c r="C99" s="201"/>
      <c r="D99" s="202" t="s">
        <v>68</v>
      </c>
      <c r="E99" s="203" t="s">
        <v>175</v>
      </c>
      <c r="F99" s="203" t="s">
        <v>175</v>
      </c>
      <c r="G99" s="201"/>
      <c r="H99" s="201"/>
      <c r="I99" s="204"/>
      <c r="J99" s="205">
        <f>BK99</f>
        <v>0</v>
      </c>
      <c r="K99" s="201"/>
      <c r="L99" s="206"/>
      <c r="M99" s="207"/>
      <c r="N99" s="208"/>
      <c r="O99" s="208"/>
      <c r="P99" s="209">
        <f>P100+P105+P181+P229+P264+P274+P291+P312+P321</f>
        <v>0</v>
      </c>
      <c r="Q99" s="208"/>
      <c r="R99" s="209">
        <f>R100+R105+R181+R229+R264+R274+R291+R312+R321</f>
        <v>124.09623671000001</v>
      </c>
      <c r="S99" s="208"/>
      <c r="T99" s="210">
        <f>T100+T105+T181+T229+T264+T274+T291+T312+T321</f>
        <v>1.8404</v>
      </c>
      <c r="AR99" s="211" t="s">
        <v>75</v>
      </c>
      <c r="AT99" s="212" t="s">
        <v>68</v>
      </c>
      <c r="AU99" s="212" t="s">
        <v>69</v>
      </c>
      <c r="AY99" s="211" t="s">
        <v>147</v>
      </c>
      <c r="BK99" s="213">
        <f>BK100+BK105+BK181+BK229+BK264+BK274+BK291+BK312+BK321</f>
        <v>0</v>
      </c>
    </row>
    <row r="100" s="11" customFormat="1" ht="22.8" customHeight="1">
      <c r="B100" s="200"/>
      <c r="C100" s="201"/>
      <c r="D100" s="202" t="s">
        <v>68</v>
      </c>
      <c r="E100" s="214" t="s">
        <v>176</v>
      </c>
      <c r="F100" s="214" t="s">
        <v>177</v>
      </c>
      <c r="G100" s="201"/>
      <c r="H100" s="201"/>
      <c r="I100" s="204"/>
      <c r="J100" s="215">
        <f>BK100</f>
        <v>0</v>
      </c>
      <c r="K100" s="201"/>
      <c r="L100" s="206"/>
      <c r="M100" s="207"/>
      <c r="N100" s="208"/>
      <c r="O100" s="208"/>
      <c r="P100" s="209">
        <f>SUM(P101:P104)</f>
        <v>0</v>
      </c>
      <c r="Q100" s="208"/>
      <c r="R100" s="209">
        <f>SUM(R101:R104)</f>
        <v>0</v>
      </c>
      <c r="S100" s="208"/>
      <c r="T100" s="210">
        <f>SUM(T101:T104)</f>
        <v>0</v>
      </c>
      <c r="AR100" s="211" t="s">
        <v>75</v>
      </c>
      <c r="AT100" s="212" t="s">
        <v>68</v>
      </c>
      <c r="AU100" s="212" t="s">
        <v>75</v>
      </c>
      <c r="AY100" s="211" t="s">
        <v>147</v>
      </c>
      <c r="BK100" s="213">
        <f>SUM(BK101:BK104)</f>
        <v>0</v>
      </c>
    </row>
    <row r="101" s="1" customFormat="1" ht="16.5" customHeight="1">
      <c r="B101" s="37"/>
      <c r="C101" s="216" t="s">
        <v>75</v>
      </c>
      <c r="D101" s="216" t="s">
        <v>150</v>
      </c>
      <c r="E101" s="217" t="s">
        <v>711</v>
      </c>
      <c r="F101" s="218" t="s">
        <v>712</v>
      </c>
      <c r="G101" s="219" t="s">
        <v>199</v>
      </c>
      <c r="H101" s="220">
        <v>1</v>
      </c>
      <c r="I101" s="221"/>
      <c r="J101" s="222">
        <f>ROUND(I101*H101,2)</f>
        <v>0</v>
      </c>
      <c r="K101" s="218" t="s">
        <v>1</v>
      </c>
      <c r="L101" s="42"/>
      <c r="M101" s="223" t="s">
        <v>1</v>
      </c>
      <c r="N101" s="224" t="s">
        <v>40</v>
      </c>
      <c r="O101" s="78"/>
      <c r="P101" s="225">
        <f>O101*H101</f>
        <v>0</v>
      </c>
      <c r="Q101" s="225">
        <v>0</v>
      </c>
      <c r="R101" s="225">
        <f>Q101*H101</f>
        <v>0</v>
      </c>
      <c r="S101" s="225">
        <v>0</v>
      </c>
      <c r="T101" s="226">
        <f>S101*H101</f>
        <v>0</v>
      </c>
      <c r="AR101" s="16" t="s">
        <v>181</v>
      </c>
      <c r="AT101" s="16" t="s">
        <v>150</v>
      </c>
      <c r="AU101" s="16" t="s">
        <v>77</v>
      </c>
      <c r="AY101" s="16" t="s">
        <v>147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6" t="s">
        <v>75</v>
      </c>
      <c r="BK101" s="227">
        <f>ROUND(I101*H101,2)</f>
        <v>0</v>
      </c>
      <c r="BL101" s="16" t="s">
        <v>181</v>
      </c>
      <c r="BM101" s="16" t="s">
        <v>713</v>
      </c>
    </row>
    <row r="102" s="1" customFormat="1">
      <c r="B102" s="37"/>
      <c r="C102" s="38"/>
      <c r="D102" s="228" t="s">
        <v>156</v>
      </c>
      <c r="E102" s="38"/>
      <c r="F102" s="229" t="s">
        <v>712</v>
      </c>
      <c r="G102" s="38"/>
      <c r="H102" s="38"/>
      <c r="I102" s="143"/>
      <c r="J102" s="38"/>
      <c r="K102" s="38"/>
      <c r="L102" s="42"/>
      <c r="M102" s="230"/>
      <c r="N102" s="78"/>
      <c r="O102" s="78"/>
      <c r="P102" s="78"/>
      <c r="Q102" s="78"/>
      <c r="R102" s="78"/>
      <c r="S102" s="78"/>
      <c r="T102" s="79"/>
      <c r="AT102" s="16" t="s">
        <v>156</v>
      </c>
      <c r="AU102" s="16" t="s">
        <v>77</v>
      </c>
    </row>
    <row r="103" s="1" customFormat="1">
      <c r="B103" s="37"/>
      <c r="C103" s="38"/>
      <c r="D103" s="228" t="s">
        <v>157</v>
      </c>
      <c r="E103" s="38"/>
      <c r="F103" s="231" t="s">
        <v>714</v>
      </c>
      <c r="G103" s="38"/>
      <c r="H103" s="38"/>
      <c r="I103" s="143"/>
      <c r="J103" s="38"/>
      <c r="K103" s="38"/>
      <c r="L103" s="42"/>
      <c r="M103" s="230"/>
      <c r="N103" s="78"/>
      <c r="O103" s="78"/>
      <c r="P103" s="78"/>
      <c r="Q103" s="78"/>
      <c r="R103" s="78"/>
      <c r="S103" s="78"/>
      <c r="T103" s="79"/>
      <c r="AT103" s="16" t="s">
        <v>157</v>
      </c>
      <c r="AU103" s="16" t="s">
        <v>77</v>
      </c>
    </row>
    <row r="104" s="12" customFormat="1">
      <c r="B104" s="232"/>
      <c r="C104" s="233"/>
      <c r="D104" s="228" t="s">
        <v>159</v>
      </c>
      <c r="E104" s="234" t="s">
        <v>1</v>
      </c>
      <c r="F104" s="235" t="s">
        <v>75</v>
      </c>
      <c r="G104" s="233"/>
      <c r="H104" s="236">
        <v>1</v>
      </c>
      <c r="I104" s="237"/>
      <c r="J104" s="233"/>
      <c r="K104" s="233"/>
      <c r="L104" s="238"/>
      <c r="M104" s="243"/>
      <c r="N104" s="244"/>
      <c r="O104" s="244"/>
      <c r="P104" s="244"/>
      <c r="Q104" s="244"/>
      <c r="R104" s="244"/>
      <c r="S104" s="244"/>
      <c r="T104" s="245"/>
      <c r="AT104" s="242" t="s">
        <v>159</v>
      </c>
      <c r="AU104" s="242" t="s">
        <v>77</v>
      </c>
      <c r="AV104" s="12" t="s">
        <v>77</v>
      </c>
      <c r="AW104" s="12" t="s">
        <v>32</v>
      </c>
      <c r="AX104" s="12" t="s">
        <v>75</v>
      </c>
      <c r="AY104" s="242" t="s">
        <v>147</v>
      </c>
    </row>
    <row r="105" s="11" customFormat="1" ht="22.8" customHeight="1">
      <c r="B105" s="200"/>
      <c r="C105" s="201"/>
      <c r="D105" s="202" t="s">
        <v>68</v>
      </c>
      <c r="E105" s="214" t="s">
        <v>75</v>
      </c>
      <c r="F105" s="214" t="s">
        <v>201</v>
      </c>
      <c r="G105" s="201"/>
      <c r="H105" s="201"/>
      <c r="I105" s="204"/>
      <c r="J105" s="215">
        <f>BK105</f>
        <v>0</v>
      </c>
      <c r="K105" s="201"/>
      <c r="L105" s="206"/>
      <c r="M105" s="207"/>
      <c r="N105" s="208"/>
      <c r="O105" s="208"/>
      <c r="P105" s="209">
        <f>SUM(P106:P180)</f>
        <v>0</v>
      </c>
      <c r="Q105" s="208"/>
      <c r="R105" s="209">
        <f>SUM(R106:R180)</f>
        <v>88.043884800000001</v>
      </c>
      <c r="S105" s="208"/>
      <c r="T105" s="210">
        <f>SUM(T106:T180)</f>
        <v>0</v>
      </c>
      <c r="AR105" s="211" t="s">
        <v>75</v>
      </c>
      <c r="AT105" s="212" t="s">
        <v>68</v>
      </c>
      <c r="AU105" s="212" t="s">
        <v>75</v>
      </c>
      <c r="AY105" s="211" t="s">
        <v>147</v>
      </c>
      <c r="BK105" s="213">
        <f>SUM(BK106:BK180)</f>
        <v>0</v>
      </c>
    </row>
    <row r="106" s="1" customFormat="1" ht="16.5" customHeight="1">
      <c r="B106" s="37"/>
      <c r="C106" s="216" t="s">
        <v>77</v>
      </c>
      <c r="D106" s="216" t="s">
        <v>150</v>
      </c>
      <c r="E106" s="217" t="s">
        <v>203</v>
      </c>
      <c r="F106" s="218" t="s">
        <v>204</v>
      </c>
      <c r="G106" s="219" t="s">
        <v>199</v>
      </c>
      <c r="H106" s="220">
        <v>1</v>
      </c>
      <c r="I106" s="221"/>
      <c r="J106" s="222">
        <f>ROUND(I106*H106,2)</f>
        <v>0</v>
      </c>
      <c r="K106" s="218" t="s">
        <v>1</v>
      </c>
      <c r="L106" s="42"/>
      <c r="M106" s="223" t="s">
        <v>1</v>
      </c>
      <c r="N106" s="224" t="s">
        <v>40</v>
      </c>
      <c r="O106" s="78"/>
      <c r="P106" s="225">
        <f>O106*H106</f>
        <v>0</v>
      </c>
      <c r="Q106" s="225">
        <v>0</v>
      </c>
      <c r="R106" s="225">
        <f>Q106*H106</f>
        <v>0</v>
      </c>
      <c r="S106" s="225">
        <v>0</v>
      </c>
      <c r="T106" s="226">
        <f>S106*H106</f>
        <v>0</v>
      </c>
      <c r="AR106" s="16" t="s">
        <v>181</v>
      </c>
      <c r="AT106" s="16" t="s">
        <v>150</v>
      </c>
      <c r="AU106" s="16" t="s">
        <v>77</v>
      </c>
      <c r="AY106" s="16" t="s">
        <v>147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6" t="s">
        <v>75</v>
      </c>
      <c r="BK106" s="227">
        <f>ROUND(I106*H106,2)</f>
        <v>0</v>
      </c>
      <c r="BL106" s="16" t="s">
        <v>181</v>
      </c>
      <c r="BM106" s="16" t="s">
        <v>715</v>
      </c>
    </row>
    <row r="107" s="1" customFormat="1">
      <c r="B107" s="37"/>
      <c r="C107" s="38"/>
      <c r="D107" s="228" t="s">
        <v>156</v>
      </c>
      <c r="E107" s="38"/>
      <c r="F107" s="229" t="s">
        <v>206</v>
      </c>
      <c r="G107" s="38"/>
      <c r="H107" s="38"/>
      <c r="I107" s="143"/>
      <c r="J107" s="38"/>
      <c r="K107" s="38"/>
      <c r="L107" s="42"/>
      <c r="M107" s="230"/>
      <c r="N107" s="78"/>
      <c r="O107" s="78"/>
      <c r="P107" s="78"/>
      <c r="Q107" s="78"/>
      <c r="R107" s="78"/>
      <c r="S107" s="78"/>
      <c r="T107" s="79"/>
      <c r="AT107" s="16" t="s">
        <v>156</v>
      </c>
      <c r="AU107" s="16" t="s">
        <v>77</v>
      </c>
    </row>
    <row r="108" s="1" customFormat="1">
      <c r="B108" s="37"/>
      <c r="C108" s="38"/>
      <c r="D108" s="228" t="s">
        <v>157</v>
      </c>
      <c r="E108" s="38"/>
      <c r="F108" s="231" t="s">
        <v>207</v>
      </c>
      <c r="G108" s="38"/>
      <c r="H108" s="38"/>
      <c r="I108" s="143"/>
      <c r="J108" s="38"/>
      <c r="K108" s="38"/>
      <c r="L108" s="42"/>
      <c r="M108" s="230"/>
      <c r="N108" s="78"/>
      <c r="O108" s="78"/>
      <c r="P108" s="78"/>
      <c r="Q108" s="78"/>
      <c r="R108" s="78"/>
      <c r="S108" s="78"/>
      <c r="T108" s="79"/>
      <c r="AT108" s="16" t="s">
        <v>157</v>
      </c>
      <c r="AU108" s="16" t="s">
        <v>77</v>
      </c>
    </row>
    <row r="109" s="12" customFormat="1">
      <c r="B109" s="232"/>
      <c r="C109" s="233"/>
      <c r="D109" s="228" t="s">
        <v>159</v>
      </c>
      <c r="E109" s="234" t="s">
        <v>1</v>
      </c>
      <c r="F109" s="235" t="s">
        <v>75</v>
      </c>
      <c r="G109" s="233"/>
      <c r="H109" s="236">
        <v>1</v>
      </c>
      <c r="I109" s="237"/>
      <c r="J109" s="233"/>
      <c r="K109" s="233"/>
      <c r="L109" s="238"/>
      <c r="M109" s="243"/>
      <c r="N109" s="244"/>
      <c r="O109" s="244"/>
      <c r="P109" s="244"/>
      <c r="Q109" s="244"/>
      <c r="R109" s="244"/>
      <c r="S109" s="244"/>
      <c r="T109" s="245"/>
      <c r="AT109" s="242" t="s">
        <v>159</v>
      </c>
      <c r="AU109" s="242" t="s">
        <v>77</v>
      </c>
      <c r="AV109" s="12" t="s">
        <v>77</v>
      </c>
      <c r="AW109" s="12" t="s">
        <v>32</v>
      </c>
      <c r="AX109" s="12" t="s">
        <v>75</v>
      </c>
      <c r="AY109" s="242" t="s">
        <v>147</v>
      </c>
    </row>
    <row r="110" s="1" customFormat="1" ht="16.5" customHeight="1">
      <c r="B110" s="37"/>
      <c r="C110" s="216" t="s">
        <v>97</v>
      </c>
      <c r="D110" s="216" t="s">
        <v>150</v>
      </c>
      <c r="E110" s="217" t="s">
        <v>209</v>
      </c>
      <c r="F110" s="218" t="s">
        <v>210</v>
      </c>
      <c r="G110" s="219" t="s">
        <v>211</v>
      </c>
      <c r="H110" s="220">
        <v>720</v>
      </c>
      <c r="I110" s="221"/>
      <c r="J110" s="222">
        <f>ROUND(I110*H110,2)</f>
        <v>0</v>
      </c>
      <c r="K110" s="218" t="s">
        <v>212</v>
      </c>
      <c r="L110" s="42"/>
      <c r="M110" s="223" t="s">
        <v>1</v>
      </c>
      <c r="N110" s="224" t="s">
        <v>40</v>
      </c>
      <c r="O110" s="78"/>
      <c r="P110" s="225">
        <f>O110*H110</f>
        <v>0</v>
      </c>
      <c r="Q110" s="225">
        <v>0</v>
      </c>
      <c r="R110" s="225">
        <f>Q110*H110</f>
        <v>0</v>
      </c>
      <c r="S110" s="225">
        <v>0</v>
      </c>
      <c r="T110" s="226">
        <f>S110*H110</f>
        <v>0</v>
      </c>
      <c r="AR110" s="16" t="s">
        <v>181</v>
      </c>
      <c r="AT110" s="16" t="s">
        <v>150</v>
      </c>
      <c r="AU110" s="16" t="s">
        <v>77</v>
      </c>
      <c r="AY110" s="16" t="s">
        <v>147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6" t="s">
        <v>75</v>
      </c>
      <c r="BK110" s="227">
        <f>ROUND(I110*H110,2)</f>
        <v>0</v>
      </c>
      <c r="BL110" s="16" t="s">
        <v>181</v>
      </c>
      <c r="BM110" s="16" t="s">
        <v>716</v>
      </c>
    </row>
    <row r="111" s="1" customFormat="1">
      <c r="B111" s="37"/>
      <c r="C111" s="38"/>
      <c r="D111" s="228" t="s">
        <v>156</v>
      </c>
      <c r="E111" s="38"/>
      <c r="F111" s="229" t="s">
        <v>214</v>
      </c>
      <c r="G111" s="38"/>
      <c r="H111" s="38"/>
      <c r="I111" s="143"/>
      <c r="J111" s="38"/>
      <c r="K111" s="38"/>
      <c r="L111" s="42"/>
      <c r="M111" s="230"/>
      <c r="N111" s="78"/>
      <c r="O111" s="78"/>
      <c r="P111" s="78"/>
      <c r="Q111" s="78"/>
      <c r="R111" s="78"/>
      <c r="S111" s="78"/>
      <c r="T111" s="79"/>
      <c r="AT111" s="16" t="s">
        <v>156</v>
      </c>
      <c r="AU111" s="16" t="s">
        <v>77</v>
      </c>
    </row>
    <row r="112" s="12" customFormat="1">
      <c r="B112" s="232"/>
      <c r="C112" s="233"/>
      <c r="D112" s="228" t="s">
        <v>159</v>
      </c>
      <c r="E112" s="234" t="s">
        <v>1</v>
      </c>
      <c r="F112" s="235" t="s">
        <v>717</v>
      </c>
      <c r="G112" s="233"/>
      <c r="H112" s="236">
        <v>720</v>
      </c>
      <c r="I112" s="237"/>
      <c r="J112" s="233"/>
      <c r="K112" s="233"/>
      <c r="L112" s="238"/>
      <c r="M112" s="243"/>
      <c r="N112" s="244"/>
      <c r="O112" s="244"/>
      <c r="P112" s="244"/>
      <c r="Q112" s="244"/>
      <c r="R112" s="244"/>
      <c r="S112" s="244"/>
      <c r="T112" s="245"/>
      <c r="AT112" s="242" t="s">
        <v>159</v>
      </c>
      <c r="AU112" s="242" t="s">
        <v>77</v>
      </c>
      <c r="AV112" s="12" t="s">
        <v>77</v>
      </c>
      <c r="AW112" s="12" t="s">
        <v>32</v>
      </c>
      <c r="AX112" s="12" t="s">
        <v>75</v>
      </c>
      <c r="AY112" s="242" t="s">
        <v>147</v>
      </c>
    </row>
    <row r="113" s="1" customFormat="1" ht="16.5" customHeight="1">
      <c r="B113" s="37"/>
      <c r="C113" s="216" t="s">
        <v>181</v>
      </c>
      <c r="D113" s="216" t="s">
        <v>150</v>
      </c>
      <c r="E113" s="217" t="s">
        <v>217</v>
      </c>
      <c r="F113" s="218" t="s">
        <v>218</v>
      </c>
      <c r="G113" s="219" t="s">
        <v>219</v>
      </c>
      <c r="H113" s="220">
        <v>60</v>
      </c>
      <c r="I113" s="221"/>
      <c r="J113" s="222">
        <f>ROUND(I113*H113,2)</f>
        <v>0</v>
      </c>
      <c r="K113" s="218" t="s">
        <v>212</v>
      </c>
      <c r="L113" s="42"/>
      <c r="M113" s="223" t="s">
        <v>1</v>
      </c>
      <c r="N113" s="224" t="s">
        <v>40</v>
      </c>
      <c r="O113" s="78"/>
      <c r="P113" s="225">
        <f>O113*H113</f>
        <v>0</v>
      </c>
      <c r="Q113" s="225">
        <v>0</v>
      </c>
      <c r="R113" s="225">
        <f>Q113*H113</f>
        <v>0</v>
      </c>
      <c r="S113" s="225">
        <v>0</v>
      </c>
      <c r="T113" s="226">
        <f>S113*H113</f>
        <v>0</v>
      </c>
      <c r="AR113" s="16" t="s">
        <v>181</v>
      </c>
      <c r="AT113" s="16" t="s">
        <v>150</v>
      </c>
      <c r="AU113" s="16" t="s">
        <v>77</v>
      </c>
      <c r="AY113" s="16" t="s">
        <v>147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6" t="s">
        <v>75</v>
      </c>
      <c r="BK113" s="227">
        <f>ROUND(I113*H113,2)</f>
        <v>0</v>
      </c>
      <c r="BL113" s="16" t="s">
        <v>181</v>
      </c>
      <c r="BM113" s="16" t="s">
        <v>718</v>
      </c>
    </row>
    <row r="114" s="1" customFormat="1">
      <c r="B114" s="37"/>
      <c r="C114" s="38"/>
      <c r="D114" s="228" t="s">
        <v>156</v>
      </c>
      <c r="E114" s="38"/>
      <c r="F114" s="229" t="s">
        <v>221</v>
      </c>
      <c r="G114" s="38"/>
      <c r="H114" s="38"/>
      <c r="I114" s="143"/>
      <c r="J114" s="38"/>
      <c r="K114" s="38"/>
      <c r="L114" s="42"/>
      <c r="M114" s="230"/>
      <c r="N114" s="78"/>
      <c r="O114" s="78"/>
      <c r="P114" s="78"/>
      <c r="Q114" s="78"/>
      <c r="R114" s="78"/>
      <c r="S114" s="78"/>
      <c r="T114" s="79"/>
      <c r="AT114" s="16" t="s">
        <v>156</v>
      </c>
      <c r="AU114" s="16" t="s">
        <v>77</v>
      </c>
    </row>
    <row r="115" s="1" customFormat="1" ht="16.5" customHeight="1">
      <c r="B115" s="37"/>
      <c r="C115" s="216" t="s">
        <v>196</v>
      </c>
      <c r="D115" s="216" t="s">
        <v>150</v>
      </c>
      <c r="E115" s="217" t="s">
        <v>223</v>
      </c>
      <c r="F115" s="218" t="s">
        <v>224</v>
      </c>
      <c r="G115" s="219" t="s">
        <v>225</v>
      </c>
      <c r="H115" s="220">
        <v>2.3370000000000002</v>
      </c>
      <c r="I115" s="221"/>
      <c r="J115" s="222">
        <f>ROUND(I115*H115,2)</f>
        <v>0</v>
      </c>
      <c r="K115" s="218" t="s">
        <v>212</v>
      </c>
      <c r="L115" s="42"/>
      <c r="M115" s="223" t="s">
        <v>1</v>
      </c>
      <c r="N115" s="224" t="s">
        <v>40</v>
      </c>
      <c r="O115" s="78"/>
      <c r="P115" s="225">
        <f>O115*H115</f>
        <v>0</v>
      </c>
      <c r="Q115" s="225">
        <v>0</v>
      </c>
      <c r="R115" s="225">
        <f>Q115*H115</f>
        <v>0</v>
      </c>
      <c r="S115" s="225">
        <v>0</v>
      </c>
      <c r="T115" s="226">
        <f>S115*H115</f>
        <v>0</v>
      </c>
      <c r="AR115" s="16" t="s">
        <v>181</v>
      </c>
      <c r="AT115" s="16" t="s">
        <v>150</v>
      </c>
      <c r="AU115" s="16" t="s">
        <v>77</v>
      </c>
      <c r="AY115" s="16" t="s">
        <v>147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16" t="s">
        <v>75</v>
      </c>
      <c r="BK115" s="227">
        <f>ROUND(I115*H115,2)</f>
        <v>0</v>
      </c>
      <c r="BL115" s="16" t="s">
        <v>181</v>
      </c>
      <c r="BM115" s="16" t="s">
        <v>719</v>
      </c>
    </row>
    <row r="116" s="1" customFormat="1">
      <c r="B116" s="37"/>
      <c r="C116" s="38"/>
      <c r="D116" s="228" t="s">
        <v>156</v>
      </c>
      <c r="E116" s="38"/>
      <c r="F116" s="229" t="s">
        <v>227</v>
      </c>
      <c r="G116" s="38"/>
      <c r="H116" s="38"/>
      <c r="I116" s="143"/>
      <c r="J116" s="38"/>
      <c r="K116" s="38"/>
      <c r="L116" s="42"/>
      <c r="M116" s="230"/>
      <c r="N116" s="78"/>
      <c r="O116" s="78"/>
      <c r="P116" s="78"/>
      <c r="Q116" s="78"/>
      <c r="R116" s="78"/>
      <c r="S116" s="78"/>
      <c r="T116" s="79"/>
      <c r="AT116" s="16" t="s">
        <v>156</v>
      </c>
      <c r="AU116" s="16" t="s">
        <v>77</v>
      </c>
    </row>
    <row r="117" s="1" customFormat="1">
      <c r="B117" s="37"/>
      <c r="C117" s="38"/>
      <c r="D117" s="228" t="s">
        <v>157</v>
      </c>
      <c r="E117" s="38"/>
      <c r="F117" s="231" t="s">
        <v>183</v>
      </c>
      <c r="G117" s="38"/>
      <c r="H117" s="38"/>
      <c r="I117" s="143"/>
      <c r="J117" s="38"/>
      <c r="K117" s="38"/>
      <c r="L117" s="42"/>
      <c r="M117" s="230"/>
      <c r="N117" s="78"/>
      <c r="O117" s="78"/>
      <c r="P117" s="78"/>
      <c r="Q117" s="78"/>
      <c r="R117" s="78"/>
      <c r="S117" s="78"/>
      <c r="T117" s="79"/>
      <c r="AT117" s="16" t="s">
        <v>157</v>
      </c>
      <c r="AU117" s="16" t="s">
        <v>77</v>
      </c>
    </row>
    <row r="118" s="12" customFormat="1">
      <c r="B118" s="232"/>
      <c r="C118" s="233"/>
      <c r="D118" s="228" t="s">
        <v>159</v>
      </c>
      <c r="E118" s="234" t="s">
        <v>1</v>
      </c>
      <c r="F118" s="235" t="s">
        <v>720</v>
      </c>
      <c r="G118" s="233"/>
      <c r="H118" s="236">
        <v>2.3370000000000002</v>
      </c>
      <c r="I118" s="237"/>
      <c r="J118" s="233"/>
      <c r="K118" s="233"/>
      <c r="L118" s="238"/>
      <c r="M118" s="243"/>
      <c r="N118" s="244"/>
      <c r="O118" s="244"/>
      <c r="P118" s="244"/>
      <c r="Q118" s="244"/>
      <c r="R118" s="244"/>
      <c r="S118" s="244"/>
      <c r="T118" s="245"/>
      <c r="AT118" s="242" t="s">
        <v>159</v>
      </c>
      <c r="AU118" s="242" t="s">
        <v>77</v>
      </c>
      <c r="AV118" s="12" t="s">
        <v>77</v>
      </c>
      <c r="AW118" s="12" t="s">
        <v>32</v>
      </c>
      <c r="AX118" s="12" t="s">
        <v>75</v>
      </c>
      <c r="AY118" s="242" t="s">
        <v>147</v>
      </c>
    </row>
    <row r="119" s="1" customFormat="1" ht="16.5" customHeight="1">
      <c r="B119" s="37"/>
      <c r="C119" s="216" t="s">
        <v>202</v>
      </c>
      <c r="D119" s="216" t="s">
        <v>150</v>
      </c>
      <c r="E119" s="217" t="s">
        <v>230</v>
      </c>
      <c r="F119" s="218" t="s">
        <v>231</v>
      </c>
      <c r="G119" s="219" t="s">
        <v>225</v>
      </c>
      <c r="H119" s="220">
        <v>57.719999999999999</v>
      </c>
      <c r="I119" s="221"/>
      <c r="J119" s="222">
        <f>ROUND(I119*H119,2)</f>
        <v>0</v>
      </c>
      <c r="K119" s="218" t="s">
        <v>212</v>
      </c>
      <c r="L119" s="42"/>
      <c r="M119" s="223" t="s">
        <v>1</v>
      </c>
      <c r="N119" s="224" t="s">
        <v>40</v>
      </c>
      <c r="O119" s="78"/>
      <c r="P119" s="225">
        <f>O119*H119</f>
        <v>0</v>
      </c>
      <c r="Q119" s="225">
        <v>0</v>
      </c>
      <c r="R119" s="225">
        <f>Q119*H119</f>
        <v>0</v>
      </c>
      <c r="S119" s="225">
        <v>0</v>
      </c>
      <c r="T119" s="226">
        <f>S119*H119</f>
        <v>0</v>
      </c>
      <c r="AR119" s="16" t="s">
        <v>181</v>
      </c>
      <c r="AT119" s="16" t="s">
        <v>150</v>
      </c>
      <c r="AU119" s="16" t="s">
        <v>77</v>
      </c>
      <c r="AY119" s="16" t="s">
        <v>147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6" t="s">
        <v>75</v>
      </c>
      <c r="BK119" s="227">
        <f>ROUND(I119*H119,2)</f>
        <v>0</v>
      </c>
      <c r="BL119" s="16" t="s">
        <v>181</v>
      </c>
      <c r="BM119" s="16" t="s">
        <v>721</v>
      </c>
    </row>
    <row r="120" s="1" customFormat="1">
      <c r="B120" s="37"/>
      <c r="C120" s="38"/>
      <c r="D120" s="228" t="s">
        <v>156</v>
      </c>
      <c r="E120" s="38"/>
      <c r="F120" s="229" t="s">
        <v>233</v>
      </c>
      <c r="G120" s="38"/>
      <c r="H120" s="38"/>
      <c r="I120" s="143"/>
      <c r="J120" s="38"/>
      <c r="K120" s="38"/>
      <c r="L120" s="42"/>
      <c r="M120" s="230"/>
      <c r="N120" s="78"/>
      <c r="O120" s="78"/>
      <c r="P120" s="78"/>
      <c r="Q120" s="78"/>
      <c r="R120" s="78"/>
      <c r="S120" s="78"/>
      <c r="T120" s="79"/>
      <c r="AT120" s="16" t="s">
        <v>156</v>
      </c>
      <c r="AU120" s="16" t="s">
        <v>77</v>
      </c>
    </row>
    <row r="121" s="1" customFormat="1">
      <c r="B121" s="37"/>
      <c r="C121" s="38"/>
      <c r="D121" s="228" t="s">
        <v>157</v>
      </c>
      <c r="E121" s="38"/>
      <c r="F121" s="231" t="s">
        <v>207</v>
      </c>
      <c r="G121" s="38"/>
      <c r="H121" s="38"/>
      <c r="I121" s="143"/>
      <c r="J121" s="38"/>
      <c r="K121" s="38"/>
      <c r="L121" s="42"/>
      <c r="M121" s="230"/>
      <c r="N121" s="78"/>
      <c r="O121" s="78"/>
      <c r="P121" s="78"/>
      <c r="Q121" s="78"/>
      <c r="R121" s="78"/>
      <c r="S121" s="78"/>
      <c r="T121" s="79"/>
      <c r="AT121" s="16" t="s">
        <v>157</v>
      </c>
      <c r="AU121" s="16" t="s">
        <v>77</v>
      </c>
    </row>
    <row r="122" s="12" customFormat="1">
      <c r="B122" s="232"/>
      <c r="C122" s="233"/>
      <c r="D122" s="228" t="s">
        <v>159</v>
      </c>
      <c r="E122" s="234" t="s">
        <v>1</v>
      </c>
      <c r="F122" s="235" t="s">
        <v>722</v>
      </c>
      <c r="G122" s="233"/>
      <c r="H122" s="236">
        <v>57.719999999999999</v>
      </c>
      <c r="I122" s="237"/>
      <c r="J122" s="233"/>
      <c r="K122" s="233"/>
      <c r="L122" s="238"/>
      <c r="M122" s="243"/>
      <c r="N122" s="244"/>
      <c r="O122" s="244"/>
      <c r="P122" s="244"/>
      <c r="Q122" s="244"/>
      <c r="R122" s="244"/>
      <c r="S122" s="244"/>
      <c r="T122" s="245"/>
      <c r="AT122" s="242" t="s">
        <v>159</v>
      </c>
      <c r="AU122" s="242" t="s">
        <v>77</v>
      </c>
      <c r="AV122" s="12" t="s">
        <v>77</v>
      </c>
      <c r="AW122" s="12" t="s">
        <v>32</v>
      </c>
      <c r="AX122" s="12" t="s">
        <v>75</v>
      </c>
      <c r="AY122" s="242" t="s">
        <v>147</v>
      </c>
    </row>
    <row r="123" s="1" customFormat="1" ht="16.5" customHeight="1">
      <c r="B123" s="37"/>
      <c r="C123" s="216" t="s">
        <v>208</v>
      </c>
      <c r="D123" s="216" t="s">
        <v>150</v>
      </c>
      <c r="E123" s="217" t="s">
        <v>236</v>
      </c>
      <c r="F123" s="218" t="s">
        <v>237</v>
      </c>
      <c r="G123" s="219" t="s">
        <v>225</v>
      </c>
      <c r="H123" s="220">
        <v>28.859999999999999</v>
      </c>
      <c r="I123" s="221"/>
      <c r="J123" s="222">
        <f>ROUND(I123*H123,2)</f>
        <v>0</v>
      </c>
      <c r="K123" s="218" t="s">
        <v>212</v>
      </c>
      <c r="L123" s="42"/>
      <c r="M123" s="223" t="s">
        <v>1</v>
      </c>
      <c r="N123" s="224" t="s">
        <v>40</v>
      </c>
      <c r="O123" s="78"/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AR123" s="16" t="s">
        <v>181</v>
      </c>
      <c r="AT123" s="16" t="s">
        <v>150</v>
      </c>
      <c r="AU123" s="16" t="s">
        <v>77</v>
      </c>
      <c r="AY123" s="16" t="s">
        <v>147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6" t="s">
        <v>75</v>
      </c>
      <c r="BK123" s="227">
        <f>ROUND(I123*H123,2)</f>
        <v>0</v>
      </c>
      <c r="BL123" s="16" t="s">
        <v>181</v>
      </c>
      <c r="BM123" s="16" t="s">
        <v>723</v>
      </c>
    </row>
    <row r="124" s="1" customFormat="1">
      <c r="B124" s="37"/>
      <c r="C124" s="38"/>
      <c r="D124" s="228" t="s">
        <v>156</v>
      </c>
      <c r="E124" s="38"/>
      <c r="F124" s="229" t="s">
        <v>239</v>
      </c>
      <c r="G124" s="38"/>
      <c r="H124" s="38"/>
      <c r="I124" s="143"/>
      <c r="J124" s="38"/>
      <c r="K124" s="38"/>
      <c r="L124" s="42"/>
      <c r="M124" s="230"/>
      <c r="N124" s="78"/>
      <c r="O124" s="78"/>
      <c r="P124" s="78"/>
      <c r="Q124" s="78"/>
      <c r="R124" s="78"/>
      <c r="S124" s="78"/>
      <c r="T124" s="79"/>
      <c r="AT124" s="16" t="s">
        <v>156</v>
      </c>
      <c r="AU124" s="16" t="s">
        <v>77</v>
      </c>
    </row>
    <row r="125" s="12" customFormat="1">
      <c r="B125" s="232"/>
      <c r="C125" s="233"/>
      <c r="D125" s="228" t="s">
        <v>159</v>
      </c>
      <c r="E125" s="234" t="s">
        <v>1</v>
      </c>
      <c r="F125" s="235" t="s">
        <v>724</v>
      </c>
      <c r="G125" s="233"/>
      <c r="H125" s="236">
        <v>28.859999999999999</v>
      </c>
      <c r="I125" s="237"/>
      <c r="J125" s="233"/>
      <c r="K125" s="233"/>
      <c r="L125" s="238"/>
      <c r="M125" s="243"/>
      <c r="N125" s="244"/>
      <c r="O125" s="244"/>
      <c r="P125" s="244"/>
      <c r="Q125" s="244"/>
      <c r="R125" s="244"/>
      <c r="S125" s="244"/>
      <c r="T125" s="245"/>
      <c r="AT125" s="242" t="s">
        <v>159</v>
      </c>
      <c r="AU125" s="242" t="s">
        <v>77</v>
      </c>
      <c r="AV125" s="12" t="s">
        <v>77</v>
      </c>
      <c r="AW125" s="12" t="s">
        <v>32</v>
      </c>
      <c r="AX125" s="12" t="s">
        <v>75</v>
      </c>
      <c r="AY125" s="242" t="s">
        <v>147</v>
      </c>
    </row>
    <row r="126" s="1" customFormat="1" ht="16.5" customHeight="1">
      <c r="B126" s="37"/>
      <c r="C126" s="216" t="s">
        <v>216</v>
      </c>
      <c r="D126" s="216" t="s">
        <v>150</v>
      </c>
      <c r="E126" s="217" t="s">
        <v>242</v>
      </c>
      <c r="F126" s="218" t="s">
        <v>725</v>
      </c>
      <c r="G126" s="219" t="s">
        <v>180</v>
      </c>
      <c r="H126" s="220">
        <v>1.04</v>
      </c>
      <c r="I126" s="221"/>
      <c r="J126" s="222">
        <f>ROUND(I126*H126,2)</f>
        <v>0</v>
      </c>
      <c r="K126" s="218" t="s">
        <v>212</v>
      </c>
      <c r="L126" s="42"/>
      <c r="M126" s="223" t="s">
        <v>1</v>
      </c>
      <c r="N126" s="224" t="s">
        <v>40</v>
      </c>
      <c r="O126" s="78"/>
      <c r="P126" s="225">
        <f>O126*H126</f>
        <v>0</v>
      </c>
      <c r="Q126" s="225">
        <v>0.0044400000000000004</v>
      </c>
      <c r="R126" s="225">
        <f>Q126*H126</f>
        <v>0.0046176000000000004</v>
      </c>
      <c r="S126" s="225">
        <v>0</v>
      </c>
      <c r="T126" s="226">
        <f>S126*H126</f>
        <v>0</v>
      </c>
      <c r="AR126" s="16" t="s">
        <v>181</v>
      </c>
      <c r="AT126" s="16" t="s">
        <v>150</v>
      </c>
      <c r="AU126" s="16" t="s">
        <v>77</v>
      </c>
      <c r="AY126" s="16" t="s">
        <v>147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6" t="s">
        <v>75</v>
      </c>
      <c r="BK126" s="227">
        <f>ROUND(I126*H126,2)</f>
        <v>0</v>
      </c>
      <c r="BL126" s="16" t="s">
        <v>181</v>
      </c>
      <c r="BM126" s="16" t="s">
        <v>726</v>
      </c>
    </row>
    <row r="127" s="1" customFormat="1">
      <c r="B127" s="37"/>
      <c r="C127" s="38"/>
      <c r="D127" s="228" t="s">
        <v>156</v>
      </c>
      <c r="E127" s="38"/>
      <c r="F127" s="229" t="s">
        <v>725</v>
      </c>
      <c r="G127" s="38"/>
      <c r="H127" s="38"/>
      <c r="I127" s="143"/>
      <c r="J127" s="38"/>
      <c r="K127" s="38"/>
      <c r="L127" s="42"/>
      <c r="M127" s="230"/>
      <c r="N127" s="78"/>
      <c r="O127" s="78"/>
      <c r="P127" s="78"/>
      <c r="Q127" s="78"/>
      <c r="R127" s="78"/>
      <c r="S127" s="78"/>
      <c r="T127" s="79"/>
      <c r="AT127" s="16" t="s">
        <v>156</v>
      </c>
      <c r="AU127" s="16" t="s">
        <v>77</v>
      </c>
    </row>
    <row r="128" s="1" customFormat="1">
      <c r="B128" s="37"/>
      <c r="C128" s="38"/>
      <c r="D128" s="228" t="s">
        <v>157</v>
      </c>
      <c r="E128" s="38"/>
      <c r="F128" s="231" t="s">
        <v>463</v>
      </c>
      <c r="G128" s="38"/>
      <c r="H128" s="38"/>
      <c r="I128" s="143"/>
      <c r="J128" s="38"/>
      <c r="K128" s="38"/>
      <c r="L128" s="42"/>
      <c r="M128" s="230"/>
      <c r="N128" s="78"/>
      <c r="O128" s="78"/>
      <c r="P128" s="78"/>
      <c r="Q128" s="78"/>
      <c r="R128" s="78"/>
      <c r="S128" s="78"/>
      <c r="T128" s="79"/>
      <c r="AT128" s="16" t="s">
        <v>157</v>
      </c>
      <c r="AU128" s="16" t="s">
        <v>77</v>
      </c>
    </row>
    <row r="129" s="13" customFormat="1">
      <c r="B129" s="246"/>
      <c r="C129" s="247"/>
      <c r="D129" s="228" t="s">
        <v>159</v>
      </c>
      <c r="E129" s="248" t="s">
        <v>1</v>
      </c>
      <c r="F129" s="249" t="s">
        <v>727</v>
      </c>
      <c r="G129" s="247"/>
      <c r="H129" s="248" t="s">
        <v>1</v>
      </c>
      <c r="I129" s="250"/>
      <c r="J129" s="247"/>
      <c r="K129" s="247"/>
      <c r="L129" s="251"/>
      <c r="M129" s="252"/>
      <c r="N129" s="253"/>
      <c r="O129" s="253"/>
      <c r="P129" s="253"/>
      <c r="Q129" s="253"/>
      <c r="R129" s="253"/>
      <c r="S129" s="253"/>
      <c r="T129" s="254"/>
      <c r="AT129" s="255" t="s">
        <v>159</v>
      </c>
      <c r="AU129" s="255" t="s">
        <v>77</v>
      </c>
      <c r="AV129" s="13" t="s">
        <v>75</v>
      </c>
      <c r="AW129" s="13" t="s">
        <v>32</v>
      </c>
      <c r="AX129" s="13" t="s">
        <v>69</v>
      </c>
      <c r="AY129" s="255" t="s">
        <v>147</v>
      </c>
    </row>
    <row r="130" s="12" customFormat="1">
      <c r="B130" s="232"/>
      <c r="C130" s="233"/>
      <c r="D130" s="228" t="s">
        <v>159</v>
      </c>
      <c r="E130" s="234" t="s">
        <v>1</v>
      </c>
      <c r="F130" s="235" t="s">
        <v>728</v>
      </c>
      <c r="G130" s="233"/>
      <c r="H130" s="236">
        <v>1.04</v>
      </c>
      <c r="I130" s="237"/>
      <c r="J130" s="233"/>
      <c r="K130" s="233"/>
      <c r="L130" s="238"/>
      <c r="M130" s="243"/>
      <c r="N130" s="244"/>
      <c r="O130" s="244"/>
      <c r="P130" s="244"/>
      <c r="Q130" s="244"/>
      <c r="R130" s="244"/>
      <c r="S130" s="244"/>
      <c r="T130" s="245"/>
      <c r="AT130" s="242" t="s">
        <v>159</v>
      </c>
      <c r="AU130" s="242" t="s">
        <v>77</v>
      </c>
      <c r="AV130" s="12" t="s">
        <v>77</v>
      </c>
      <c r="AW130" s="12" t="s">
        <v>32</v>
      </c>
      <c r="AX130" s="12" t="s">
        <v>75</v>
      </c>
      <c r="AY130" s="242" t="s">
        <v>147</v>
      </c>
    </row>
    <row r="131" s="1" customFormat="1" ht="22.5" customHeight="1">
      <c r="B131" s="37"/>
      <c r="C131" s="216" t="s">
        <v>222</v>
      </c>
      <c r="D131" s="216" t="s">
        <v>150</v>
      </c>
      <c r="E131" s="217" t="s">
        <v>248</v>
      </c>
      <c r="F131" s="218" t="s">
        <v>249</v>
      </c>
      <c r="G131" s="219" t="s">
        <v>180</v>
      </c>
      <c r="H131" s="220">
        <v>1.04</v>
      </c>
      <c r="I131" s="221"/>
      <c r="J131" s="222">
        <f>ROUND(I131*H131,2)</f>
        <v>0</v>
      </c>
      <c r="K131" s="218" t="s">
        <v>1</v>
      </c>
      <c r="L131" s="42"/>
      <c r="M131" s="223" t="s">
        <v>1</v>
      </c>
      <c r="N131" s="224" t="s">
        <v>40</v>
      </c>
      <c r="O131" s="78"/>
      <c r="P131" s="225">
        <f>O131*H131</f>
        <v>0</v>
      </c>
      <c r="Q131" s="225">
        <v>0.0044400000000000004</v>
      </c>
      <c r="R131" s="225">
        <f>Q131*H131</f>
        <v>0.0046176000000000004</v>
      </c>
      <c r="S131" s="225">
        <v>0</v>
      </c>
      <c r="T131" s="226">
        <f>S131*H131</f>
        <v>0</v>
      </c>
      <c r="AR131" s="16" t="s">
        <v>181</v>
      </c>
      <c r="AT131" s="16" t="s">
        <v>150</v>
      </c>
      <c r="AU131" s="16" t="s">
        <v>77</v>
      </c>
      <c r="AY131" s="16" t="s">
        <v>147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6" t="s">
        <v>75</v>
      </c>
      <c r="BK131" s="227">
        <f>ROUND(I131*H131,2)</f>
        <v>0</v>
      </c>
      <c r="BL131" s="16" t="s">
        <v>181</v>
      </c>
      <c r="BM131" s="16" t="s">
        <v>729</v>
      </c>
    </row>
    <row r="132" s="1" customFormat="1">
      <c r="B132" s="37"/>
      <c r="C132" s="38"/>
      <c r="D132" s="228" t="s">
        <v>156</v>
      </c>
      <c r="E132" s="38"/>
      <c r="F132" s="229" t="s">
        <v>243</v>
      </c>
      <c r="G132" s="38"/>
      <c r="H132" s="38"/>
      <c r="I132" s="143"/>
      <c r="J132" s="38"/>
      <c r="K132" s="38"/>
      <c r="L132" s="42"/>
      <c r="M132" s="230"/>
      <c r="N132" s="78"/>
      <c r="O132" s="78"/>
      <c r="P132" s="78"/>
      <c r="Q132" s="78"/>
      <c r="R132" s="78"/>
      <c r="S132" s="78"/>
      <c r="T132" s="79"/>
      <c r="AT132" s="16" t="s">
        <v>156</v>
      </c>
      <c r="AU132" s="16" t="s">
        <v>77</v>
      </c>
    </row>
    <row r="133" s="1" customFormat="1">
      <c r="B133" s="37"/>
      <c r="C133" s="38"/>
      <c r="D133" s="228" t="s">
        <v>157</v>
      </c>
      <c r="E133" s="38"/>
      <c r="F133" s="231" t="s">
        <v>245</v>
      </c>
      <c r="G133" s="38"/>
      <c r="H133" s="38"/>
      <c r="I133" s="143"/>
      <c r="J133" s="38"/>
      <c r="K133" s="38"/>
      <c r="L133" s="42"/>
      <c r="M133" s="230"/>
      <c r="N133" s="78"/>
      <c r="O133" s="78"/>
      <c r="P133" s="78"/>
      <c r="Q133" s="78"/>
      <c r="R133" s="78"/>
      <c r="S133" s="78"/>
      <c r="T133" s="79"/>
      <c r="AT133" s="16" t="s">
        <v>157</v>
      </c>
      <c r="AU133" s="16" t="s">
        <v>77</v>
      </c>
    </row>
    <row r="134" s="1" customFormat="1" ht="16.5" customHeight="1">
      <c r="B134" s="37"/>
      <c r="C134" s="216" t="s">
        <v>229</v>
      </c>
      <c r="D134" s="216" t="s">
        <v>150</v>
      </c>
      <c r="E134" s="217" t="s">
        <v>730</v>
      </c>
      <c r="F134" s="218" t="s">
        <v>731</v>
      </c>
      <c r="G134" s="219" t="s">
        <v>180</v>
      </c>
      <c r="H134" s="220">
        <v>118.84</v>
      </c>
      <c r="I134" s="221"/>
      <c r="J134" s="222">
        <f>ROUND(I134*H134,2)</f>
        <v>0</v>
      </c>
      <c r="K134" s="218" t="s">
        <v>212</v>
      </c>
      <c r="L134" s="42"/>
      <c r="M134" s="223" t="s">
        <v>1</v>
      </c>
      <c r="N134" s="224" t="s">
        <v>40</v>
      </c>
      <c r="O134" s="78"/>
      <c r="P134" s="225">
        <f>O134*H134</f>
        <v>0</v>
      </c>
      <c r="Q134" s="225">
        <v>0.0044400000000000004</v>
      </c>
      <c r="R134" s="225">
        <f>Q134*H134</f>
        <v>0.52764960000000005</v>
      </c>
      <c r="S134" s="225">
        <v>0</v>
      </c>
      <c r="T134" s="226">
        <f>S134*H134</f>
        <v>0</v>
      </c>
      <c r="AR134" s="16" t="s">
        <v>181</v>
      </c>
      <c r="AT134" s="16" t="s">
        <v>150</v>
      </c>
      <c r="AU134" s="16" t="s">
        <v>77</v>
      </c>
      <c r="AY134" s="16" t="s">
        <v>147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6" t="s">
        <v>75</v>
      </c>
      <c r="BK134" s="227">
        <f>ROUND(I134*H134,2)</f>
        <v>0</v>
      </c>
      <c r="BL134" s="16" t="s">
        <v>181</v>
      </c>
      <c r="BM134" s="16" t="s">
        <v>732</v>
      </c>
    </row>
    <row r="135" s="1" customFormat="1">
      <c r="B135" s="37"/>
      <c r="C135" s="38"/>
      <c r="D135" s="228" t="s">
        <v>156</v>
      </c>
      <c r="E135" s="38"/>
      <c r="F135" s="229" t="s">
        <v>733</v>
      </c>
      <c r="G135" s="38"/>
      <c r="H135" s="38"/>
      <c r="I135" s="143"/>
      <c r="J135" s="38"/>
      <c r="K135" s="38"/>
      <c r="L135" s="42"/>
      <c r="M135" s="230"/>
      <c r="N135" s="78"/>
      <c r="O135" s="78"/>
      <c r="P135" s="78"/>
      <c r="Q135" s="78"/>
      <c r="R135" s="78"/>
      <c r="S135" s="78"/>
      <c r="T135" s="79"/>
      <c r="AT135" s="16" t="s">
        <v>156</v>
      </c>
      <c r="AU135" s="16" t="s">
        <v>77</v>
      </c>
    </row>
    <row r="136" s="1" customFormat="1">
      <c r="B136" s="37"/>
      <c r="C136" s="38"/>
      <c r="D136" s="228" t="s">
        <v>157</v>
      </c>
      <c r="E136" s="38"/>
      <c r="F136" s="231" t="s">
        <v>463</v>
      </c>
      <c r="G136" s="38"/>
      <c r="H136" s="38"/>
      <c r="I136" s="143"/>
      <c r="J136" s="38"/>
      <c r="K136" s="38"/>
      <c r="L136" s="42"/>
      <c r="M136" s="230"/>
      <c r="N136" s="78"/>
      <c r="O136" s="78"/>
      <c r="P136" s="78"/>
      <c r="Q136" s="78"/>
      <c r="R136" s="78"/>
      <c r="S136" s="78"/>
      <c r="T136" s="79"/>
      <c r="AT136" s="16" t="s">
        <v>157</v>
      </c>
      <c r="AU136" s="16" t="s">
        <v>77</v>
      </c>
    </row>
    <row r="137" s="12" customFormat="1">
      <c r="B137" s="232"/>
      <c r="C137" s="233"/>
      <c r="D137" s="228" t="s">
        <v>159</v>
      </c>
      <c r="E137" s="234" t="s">
        <v>1</v>
      </c>
      <c r="F137" s="235" t="s">
        <v>734</v>
      </c>
      <c r="G137" s="233"/>
      <c r="H137" s="236">
        <v>119.88</v>
      </c>
      <c r="I137" s="237"/>
      <c r="J137" s="233"/>
      <c r="K137" s="233"/>
      <c r="L137" s="238"/>
      <c r="M137" s="243"/>
      <c r="N137" s="244"/>
      <c r="O137" s="244"/>
      <c r="P137" s="244"/>
      <c r="Q137" s="244"/>
      <c r="R137" s="244"/>
      <c r="S137" s="244"/>
      <c r="T137" s="245"/>
      <c r="AT137" s="242" t="s">
        <v>159</v>
      </c>
      <c r="AU137" s="242" t="s">
        <v>77</v>
      </c>
      <c r="AV137" s="12" t="s">
        <v>77</v>
      </c>
      <c r="AW137" s="12" t="s">
        <v>32</v>
      </c>
      <c r="AX137" s="12" t="s">
        <v>69</v>
      </c>
      <c r="AY137" s="242" t="s">
        <v>147</v>
      </c>
    </row>
    <row r="138" s="12" customFormat="1">
      <c r="B138" s="232"/>
      <c r="C138" s="233"/>
      <c r="D138" s="228" t="s">
        <v>159</v>
      </c>
      <c r="E138" s="234" t="s">
        <v>1</v>
      </c>
      <c r="F138" s="235" t="s">
        <v>735</v>
      </c>
      <c r="G138" s="233"/>
      <c r="H138" s="236">
        <v>-1.04</v>
      </c>
      <c r="I138" s="237"/>
      <c r="J138" s="233"/>
      <c r="K138" s="233"/>
      <c r="L138" s="238"/>
      <c r="M138" s="243"/>
      <c r="N138" s="244"/>
      <c r="O138" s="244"/>
      <c r="P138" s="244"/>
      <c r="Q138" s="244"/>
      <c r="R138" s="244"/>
      <c r="S138" s="244"/>
      <c r="T138" s="245"/>
      <c r="AT138" s="242" t="s">
        <v>159</v>
      </c>
      <c r="AU138" s="242" t="s">
        <v>77</v>
      </c>
      <c r="AV138" s="12" t="s">
        <v>77</v>
      </c>
      <c r="AW138" s="12" t="s">
        <v>32</v>
      </c>
      <c r="AX138" s="12" t="s">
        <v>69</v>
      </c>
      <c r="AY138" s="242" t="s">
        <v>147</v>
      </c>
    </row>
    <row r="139" s="14" customFormat="1">
      <c r="B139" s="256"/>
      <c r="C139" s="257"/>
      <c r="D139" s="228" t="s">
        <v>159</v>
      </c>
      <c r="E139" s="258" t="s">
        <v>1</v>
      </c>
      <c r="F139" s="259" t="s">
        <v>266</v>
      </c>
      <c r="G139" s="257"/>
      <c r="H139" s="260">
        <v>118.83999999999999</v>
      </c>
      <c r="I139" s="261"/>
      <c r="J139" s="257"/>
      <c r="K139" s="257"/>
      <c r="L139" s="262"/>
      <c r="M139" s="263"/>
      <c r="N139" s="264"/>
      <c r="O139" s="264"/>
      <c r="P139" s="264"/>
      <c r="Q139" s="264"/>
      <c r="R139" s="264"/>
      <c r="S139" s="264"/>
      <c r="T139" s="265"/>
      <c r="AT139" s="266" t="s">
        <v>159</v>
      </c>
      <c r="AU139" s="266" t="s">
        <v>77</v>
      </c>
      <c r="AV139" s="14" t="s">
        <v>181</v>
      </c>
      <c r="AW139" s="14" t="s">
        <v>32</v>
      </c>
      <c r="AX139" s="14" t="s">
        <v>75</v>
      </c>
      <c r="AY139" s="266" t="s">
        <v>147</v>
      </c>
    </row>
    <row r="140" s="1" customFormat="1" ht="16.5" customHeight="1">
      <c r="B140" s="37"/>
      <c r="C140" s="216" t="s">
        <v>235</v>
      </c>
      <c r="D140" s="216" t="s">
        <v>150</v>
      </c>
      <c r="E140" s="217" t="s">
        <v>736</v>
      </c>
      <c r="F140" s="218" t="s">
        <v>737</v>
      </c>
      <c r="G140" s="219" t="s">
        <v>180</v>
      </c>
      <c r="H140" s="220">
        <v>118.84</v>
      </c>
      <c r="I140" s="221"/>
      <c r="J140" s="222">
        <f>ROUND(I140*H140,2)</f>
        <v>0</v>
      </c>
      <c r="K140" s="218" t="s">
        <v>212</v>
      </c>
      <c r="L140" s="42"/>
      <c r="M140" s="223" t="s">
        <v>1</v>
      </c>
      <c r="N140" s="224" t="s">
        <v>40</v>
      </c>
      <c r="O140" s="78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AR140" s="16" t="s">
        <v>181</v>
      </c>
      <c r="AT140" s="16" t="s">
        <v>150</v>
      </c>
      <c r="AU140" s="16" t="s">
        <v>77</v>
      </c>
      <c r="AY140" s="16" t="s">
        <v>147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6" t="s">
        <v>75</v>
      </c>
      <c r="BK140" s="227">
        <f>ROUND(I140*H140,2)</f>
        <v>0</v>
      </c>
      <c r="BL140" s="16" t="s">
        <v>181</v>
      </c>
      <c r="BM140" s="16" t="s">
        <v>738</v>
      </c>
    </row>
    <row r="141" s="1" customFormat="1">
      <c r="B141" s="37"/>
      <c r="C141" s="38"/>
      <c r="D141" s="228" t="s">
        <v>156</v>
      </c>
      <c r="E141" s="38"/>
      <c r="F141" s="229" t="s">
        <v>739</v>
      </c>
      <c r="G141" s="38"/>
      <c r="H141" s="38"/>
      <c r="I141" s="143"/>
      <c r="J141" s="38"/>
      <c r="K141" s="38"/>
      <c r="L141" s="42"/>
      <c r="M141" s="230"/>
      <c r="N141" s="78"/>
      <c r="O141" s="78"/>
      <c r="P141" s="78"/>
      <c r="Q141" s="78"/>
      <c r="R141" s="78"/>
      <c r="S141" s="78"/>
      <c r="T141" s="79"/>
      <c r="AT141" s="16" t="s">
        <v>156</v>
      </c>
      <c r="AU141" s="16" t="s">
        <v>77</v>
      </c>
    </row>
    <row r="142" s="1" customFormat="1" ht="16.5" customHeight="1">
      <c r="B142" s="37"/>
      <c r="C142" s="216" t="s">
        <v>241</v>
      </c>
      <c r="D142" s="216" t="s">
        <v>150</v>
      </c>
      <c r="E142" s="217" t="s">
        <v>285</v>
      </c>
      <c r="F142" s="218" t="s">
        <v>286</v>
      </c>
      <c r="G142" s="219" t="s">
        <v>225</v>
      </c>
      <c r="H142" s="220">
        <v>4.6740000000000004</v>
      </c>
      <c r="I142" s="221"/>
      <c r="J142" s="222">
        <f>ROUND(I142*H142,2)</f>
        <v>0</v>
      </c>
      <c r="K142" s="218" t="s">
        <v>212</v>
      </c>
      <c r="L142" s="42"/>
      <c r="M142" s="223" t="s">
        <v>1</v>
      </c>
      <c r="N142" s="224" t="s">
        <v>40</v>
      </c>
      <c r="O142" s="78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AR142" s="16" t="s">
        <v>181</v>
      </c>
      <c r="AT142" s="16" t="s">
        <v>150</v>
      </c>
      <c r="AU142" s="16" t="s">
        <v>77</v>
      </c>
      <c r="AY142" s="16" t="s">
        <v>147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6" t="s">
        <v>75</v>
      </c>
      <c r="BK142" s="227">
        <f>ROUND(I142*H142,2)</f>
        <v>0</v>
      </c>
      <c r="BL142" s="16" t="s">
        <v>181</v>
      </c>
      <c r="BM142" s="16" t="s">
        <v>740</v>
      </c>
    </row>
    <row r="143" s="1" customFormat="1">
      <c r="B143" s="37"/>
      <c r="C143" s="38"/>
      <c r="D143" s="228" t="s">
        <v>156</v>
      </c>
      <c r="E143" s="38"/>
      <c r="F143" s="229" t="s">
        <v>288</v>
      </c>
      <c r="G143" s="38"/>
      <c r="H143" s="38"/>
      <c r="I143" s="143"/>
      <c r="J143" s="38"/>
      <c r="K143" s="38"/>
      <c r="L143" s="42"/>
      <c r="M143" s="230"/>
      <c r="N143" s="78"/>
      <c r="O143" s="78"/>
      <c r="P143" s="78"/>
      <c r="Q143" s="78"/>
      <c r="R143" s="78"/>
      <c r="S143" s="78"/>
      <c r="T143" s="79"/>
      <c r="AT143" s="16" t="s">
        <v>156</v>
      </c>
      <c r="AU143" s="16" t="s">
        <v>77</v>
      </c>
    </row>
    <row r="144" s="13" customFormat="1">
      <c r="B144" s="246"/>
      <c r="C144" s="247"/>
      <c r="D144" s="228" t="s">
        <v>159</v>
      </c>
      <c r="E144" s="248" t="s">
        <v>1</v>
      </c>
      <c r="F144" s="249" t="s">
        <v>289</v>
      </c>
      <c r="G144" s="247"/>
      <c r="H144" s="248" t="s">
        <v>1</v>
      </c>
      <c r="I144" s="250"/>
      <c r="J144" s="247"/>
      <c r="K144" s="247"/>
      <c r="L144" s="251"/>
      <c r="M144" s="252"/>
      <c r="N144" s="253"/>
      <c r="O144" s="253"/>
      <c r="P144" s="253"/>
      <c r="Q144" s="253"/>
      <c r="R144" s="253"/>
      <c r="S144" s="253"/>
      <c r="T144" s="254"/>
      <c r="AT144" s="255" t="s">
        <v>159</v>
      </c>
      <c r="AU144" s="255" t="s">
        <v>77</v>
      </c>
      <c r="AV144" s="13" t="s">
        <v>75</v>
      </c>
      <c r="AW144" s="13" t="s">
        <v>32</v>
      </c>
      <c r="AX144" s="13" t="s">
        <v>69</v>
      </c>
      <c r="AY144" s="255" t="s">
        <v>147</v>
      </c>
    </row>
    <row r="145" s="12" customFormat="1">
      <c r="B145" s="232"/>
      <c r="C145" s="233"/>
      <c r="D145" s="228" t="s">
        <v>159</v>
      </c>
      <c r="E145" s="234" t="s">
        <v>1</v>
      </c>
      <c r="F145" s="235" t="s">
        <v>741</v>
      </c>
      <c r="G145" s="233"/>
      <c r="H145" s="236">
        <v>2.3370000000000002</v>
      </c>
      <c r="I145" s="237"/>
      <c r="J145" s="233"/>
      <c r="K145" s="233"/>
      <c r="L145" s="238"/>
      <c r="M145" s="243"/>
      <c r="N145" s="244"/>
      <c r="O145" s="244"/>
      <c r="P145" s="244"/>
      <c r="Q145" s="244"/>
      <c r="R145" s="244"/>
      <c r="S145" s="244"/>
      <c r="T145" s="245"/>
      <c r="AT145" s="242" t="s">
        <v>159</v>
      </c>
      <c r="AU145" s="242" t="s">
        <v>77</v>
      </c>
      <c r="AV145" s="12" t="s">
        <v>77</v>
      </c>
      <c r="AW145" s="12" t="s">
        <v>32</v>
      </c>
      <c r="AX145" s="12" t="s">
        <v>69</v>
      </c>
      <c r="AY145" s="242" t="s">
        <v>147</v>
      </c>
    </row>
    <row r="146" s="13" customFormat="1">
      <c r="B146" s="246"/>
      <c r="C146" s="247"/>
      <c r="D146" s="228" t="s">
        <v>159</v>
      </c>
      <c r="E146" s="248" t="s">
        <v>1</v>
      </c>
      <c r="F146" s="249" t="s">
        <v>291</v>
      </c>
      <c r="G146" s="247"/>
      <c r="H146" s="248" t="s">
        <v>1</v>
      </c>
      <c r="I146" s="250"/>
      <c r="J146" s="247"/>
      <c r="K146" s="247"/>
      <c r="L146" s="251"/>
      <c r="M146" s="252"/>
      <c r="N146" s="253"/>
      <c r="O146" s="253"/>
      <c r="P146" s="253"/>
      <c r="Q146" s="253"/>
      <c r="R146" s="253"/>
      <c r="S146" s="253"/>
      <c r="T146" s="254"/>
      <c r="AT146" s="255" t="s">
        <v>159</v>
      </c>
      <c r="AU146" s="255" t="s">
        <v>77</v>
      </c>
      <c r="AV146" s="13" t="s">
        <v>75</v>
      </c>
      <c r="AW146" s="13" t="s">
        <v>32</v>
      </c>
      <c r="AX146" s="13" t="s">
        <v>69</v>
      </c>
      <c r="AY146" s="255" t="s">
        <v>147</v>
      </c>
    </row>
    <row r="147" s="12" customFormat="1">
      <c r="B147" s="232"/>
      <c r="C147" s="233"/>
      <c r="D147" s="228" t="s">
        <v>159</v>
      </c>
      <c r="E147" s="234" t="s">
        <v>1</v>
      </c>
      <c r="F147" s="235" t="s">
        <v>742</v>
      </c>
      <c r="G147" s="233"/>
      <c r="H147" s="236">
        <v>2.3370000000000002</v>
      </c>
      <c r="I147" s="237"/>
      <c r="J147" s="233"/>
      <c r="K147" s="233"/>
      <c r="L147" s="238"/>
      <c r="M147" s="243"/>
      <c r="N147" s="244"/>
      <c r="O147" s="244"/>
      <c r="P147" s="244"/>
      <c r="Q147" s="244"/>
      <c r="R147" s="244"/>
      <c r="S147" s="244"/>
      <c r="T147" s="245"/>
      <c r="AT147" s="242" t="s">
        <v>159</v>
      </c>
      <c r="AU147" s="242" t="s">
        <v>77</v>
      </c>
      <c r="AV147" s="12" t="s">
        <v>77</v>
      </c>
      <c r="AW147" s="12" t="s">
        <v>32</v>
      </c>
      <c r="AX147" s="12" t="s">
        <v>69</v>
      </c>
      <c r="AY147" s="242" t="s">
        <v>147</v>
      </c>
    </row>
    <row r="148" s="14" customFormat="1">
      <c r="B148" s="256"/>
      <c r="C148" s="257"/>
      <c r="D148" s="228" t="s">
        <v>159</v>
      </c>
      <c r="E148" s="258" t="s">
        <v>1</v>
      </c>
      <c r="F148" s="259" t="s">
        <v>266</v>
      </c>
      <c r="G148" s="257"/>
      <c r="H148" s="260">
        <v>4.6740000000000004</v>
      </c>
      <c r="I148" s="261"/>
      <c r="J148" s="257"/>
      <c r="K148" s="257"/>
      <c r="L148" s="262"/>
      <c r="M148" s="263"/>
      <c r="N148" s="264"/>
      <c r="O148" s="264"/>
      <c r="P148" s="264"/>
      <c r="Q148" s="264"/>
      <c r="R148" s="264"/>
      <c r="S148" s="264"/>
      <c r="T148" s="265"/>
      <c r="AT148" s="266" t="s">
        <v>159</v>
      </c>
      <c r="AU148" s="266" t="s">
        <v>77</v>
      </c>
      <c r="AV148" s="14" t="s">
        <v>181</v>
      </c>
      <c r="AW148" s="14" t="s">
        <v>32</v>
      </c>
      <c r="AX148" s="14" t="s">
        <v>75</v>
      </c>
      <c r="AY148" s="266" t="s">
        <v>147</v>
      </c>
    </row>
    <row r="149" s="1" customFormat="1" ht="16.5" customHeight="1">
      <c r="B149" s="37"/>
      <c r="C149" s="216" t="s">
        <v>247</v>
      </c>
      <c r="D149" s="216" t="s">
        <v>150</v>
      </c>
      <c r="E149" s="217" t="s">
        <v>301</v>
      </c>
      <c r="F149" s="218" t="s">
        <v>302</v>
      </c>
      <c r="G149" s="219" t="s">
        <v>225</v>
      </c>
      <c r="H149" s="220">
        <v>57.719999999999999</v>
      </c>
      <c r="I149" s="221"/>
      <c r="J149" s="222">
        <f>ROUND(I149*H149,2)</f>
        <v>0</v>
      </c>
      <c r="K149" s="218" t="s">
        <v>212</v>
      </c>
      <c r="L149" s="42"/>
      <c r="M149" s="223" t="s">
        <v>1</v>
      </c>
      <c r="N149" s="224" t="s">
        <v>40</v>
      </c>
      <c r="O149" s="78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AR149" s="16" t="s">
        <v>181</v>
      </c>
      <c r="AT149" s="16" t="s">
        <v>150</v>
      </c>
      <c r="AU149" s="16" t="s">
        <v>77</v>
      </c>
      <c r="AY149" s="16" t="s">
        <v>147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6" t="s">
        <v>75</v>
      </c>
      <c r="BK149" s="227">
        <f>ROUND(I149*H149,2)</f>
        <v>0</v>
      </c>
      <c r="BL149" s="16" t="s">
        <v>181</v>
      </c>
      <c r="BM149" s="16" t="s">
        <v>743</v>
      </c>
    </row>
    <row r="150" s="1" customFormat="1">
      <c r="B150" s="37"/>
      <c r="C150" s="38"/>
      <c r="D150" s="228" t="s">
        <v>156</v>
      </c>
      <c r="E150" s="38"/>
      <c r="F150" s="229" t="s">
        <v>304</v>
      </c>
      <c r="G150" s="38"/>
      <c r="H150" s="38"/>
      <c r="I150" s="143"/>
      <c r="J150" s="38"/>
      <c r="K150" s="38"/>
      <c r="L150" s="42"/>
      <c r="M150" s="230"/>
      <c r="N150" s="78"/>
      <c r="O150" s="78"/>
      <c r="P150" s="78"/>
      <c r="Q150" s="78"/>
      <c r="R150" s="78"/>
      <c r="S150" s="78"/>
      <c r="T150" s="79"/>
      <c r="AT150" s="16" t="s">
        <v>156</v>
      </c>
      <c r="AU150" s="16" t="s">
        <v>77</v>
      </c>
    </row>
    <row r="151" s="13" customFormat="1">
      <c r="B151" s="246"/>
      <c r="C151" s="247"/>
      <c r="D151" s="228" t="s">
        <v>159</v>
      </c>
      <c r="E151" s="248" t="s">
        <v>1</v>
      </c>
      <c r="F151" s="249" t="s">
        <v>322</v>
      </c>
      <c r="G151" s="247"/>
      <c r="H151" s="248" t="s">
        <v>1</v>
      </c>
      <c r="I151" s="250"/>
      <c r="J151" s="247"/>
      <c r="K151" s="247"/>
      <c r="L151" s="251"/>
      <c r="M151" s="252"/>
      <c r="N151" s="253"/>
      <c r="O151" s="253"/>
      <c r="P151" s="253"/>
      <c r="Q151" s="253"/>
      <c r="R151" s="253"/>
      <c r="S151" s="253"/>
      <c r="T151" s="254"/>
      <c r="AT151" s="255" t="s">
        <v>159</v>
      </c>
      <c r="AU151" s="255" t="s">
        <v>77</v>
      </c>
      <c r="AV151" s="13" t="s">
        <v>75</v>
      </c>
      <c r="AW151" s="13" t="s">
        <v>32</v>
      </c>
      <c r="AX151" s="13" t="s">
        <v>69</v>
      </c>
      <c r="AY151" s="255" t="s">
        <v>147</v>
      </c>
    </row>
    <row r="152" s="12" customFormat="1">
      <c r="B152" s="232"/>
      <c r="C152" s="233"/>
      <c r="D152" s="228" t="s">
        <v>159</v>
      </c>
      <c r="E152" s="234" t="s">
        <v>1</v>
      </c>
      <c r="F152" s="235" t="s">
        <v>744</v>
      </c>
      <c r="G152" s="233"/>
      <c r="H152" s="236">
        <v>57.719999999999999</v>
      </c>
      <c r="I152" s="237"/>
      <c r="J152" s="233"/>
      <c r="K152" s="233"/>
      <c r="L152" s="238"/>
      <c r="M152" s="243"/>
      <c r="N152" s="244"/>
      <c r="O152" s="244"/>
      <c r="P152" s="244"/>
      <c r="Q152" s="244"/>
      <c r="R152" s="244"/>
      <c r="S152" s="244"/>
      <c r="T152" s="245"/>
      <c r="AT152" s="242" t="s">
        <v>159</v>
      </c>
      <c r="AU152" s="242" t="s">
        <v>77</v>
      </c>
      <c r="AV152" s="12" t="s">
        <v>77</v>
      </c>
      <c r="AW152" s="12" t="s">
        <v>32</v>
      </c>
      <c r="AX152" s="12" t="s">
        <v>75</v>
      </c>
      <c r="AY152" s="242" t="s">
        <v>147</v>
      </c>
    </row>
    <row r="153" s="1" customFormat="1" ht="16.5" customHeight="1">
      <c r="B153" s="37"/>
      <c r="C153" s="216" t="s">
        <v>253</v>
      </c>
      <c r="D153" s="216" t="s">
        <v>150</v>
      </c>
      <c r="E153" s="217" t="s">
        <v>305</v>
      </c>
      <c r="F153" s="218" t="s">
        <v>306</v>
      </c>
      <c r="G153" s="219" t="s">
        <v>225</v>
      </c>
      <c r="H153" s="220">
        <v>2.3370000000000002</v>
      </c>
      <c r="I153" s="221"/>
      <c r="J153" s="222">
        <f>ROUND(I153*H153,2)</f>
        <v>0</v>
      </c>
      <c r="K153" s="218" t="s">
        <v>212</v>
      </c>
      <c r="L153" s="42"/>
      <c r="M153" s="223" t="s">
        <v>1</v>
      </c>
      <c r="N153" s="224" t="s">
        <v>40</v>
      </c>
      <c r="O153" s="78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AR153" s="16" t="s">
        <v>181</v>
      </c>
      <c r="AT153" s="16" t="s">
        <v>150</v>
      </c>
      <c r="AU153" s="16" t="s">
        <v>77</v>
      </c>
      <c r="AY153" s="16" t="s">
        <v>147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6" t="s">
        <v>75</v>
      </c>
      <c r="BK153" s="227">
        <f>ROUND(I153*H153,2)</f>
        <v>0</v>
      </c>
      <c r="BL153" s="16" t="s">
        <v>181</v>
      </c>
      <c r="BM153" s="16" t="s">
        <v>745</v>
      </c>
    </row>
    <row r="154" s="1" customFormat="1">
      <c r="B154" s="37"/>
      <c r="C154" s="38"/>
      <c r="D154" s="228" t="s">
        <v>156</v>
      </c>
      <c r="E154" s="38"/>
      <c r="F154" s="229" t="s">
        <v>308</v>
      </c>
      <c r="G154" s="38"/>
      <c r="H154" s="38"/>
      <c r="I154" s="143"/>
      <c r="J154" s="38"/>
      <c r="K154" s="38"/>
      <c r="L154" s="42"/>
      <c r="M154" s="230"/>
      <c r="N154" s="78"/>
      <c r="O154" s="78"/>
      <c r="P154" s="78"/>
      <c r="Q154" s="78"/>
      <c r="R154" s="78"/>
      <c r="S154" s="78"/>
      <c r="T154" s="79"/>
      <c r="AT154" s="16" t="s">
        <v>156</v>
      </c>
      <c r="AU154" s="16" t="s">
        <v>77</v>
      </c>
    </row>
    <row r="155" s="13" customFormat="1">
      <c r="B155" s="246"/>
      <c r="C155" s="247"/>
      <c r="D155" s="228" t="s">
        <v>159</v>
      </c>
      <c r="E155" s="248" t="s">
        <v>1</v>
      </c>
      <c r="F155" s="249" t="s">
        <v>309</v>
      </c>
      <c r="G155" s="247"/>
      <c r="H155" s="248" t="s">
        <v>1</v>
      </c>
      <c r="I155" s="250"/>
      <c r="J155" s="247"/>
      <c r="K155" s="247"/>
      <c r="L155" s="251"/>
      <c r="M155" s="252"/>
      <c r="N155" s="253"/>
      <c r="O155" s="253"/>
      <c r="P155" s="253"/>
      <c r="Q155" s="253"/>
      <c r="R155" s="253"/>
      <c r="S155" s="253"/>
      <c r="T155" s="254"/>
      <c r="AT155" s="255" t="s">
        <v>159</v>
      </c>
      <c r="AU155" s="255" t="s">
        <v>77</v>
      </c>
      <c r="AV155" s="13" t="s">
        <v>75</v>
      </c>
      <c r="AW155" s="13" t="s">
        <v>32</v>
      </c>
      <c r="AX155" s="13" t="s">
        <v>69</v>
      </c>
      <c r="AY155" s="255" t="s">
        <v>147</v>
      </c>
    </row>
    <row r="156" s="12" customFormat="1">
      <c r="B156" s="232"/>
      <c r="C156" s="233"/>
      <c r="D156" s="228" t="s">
        <v>159</v>
      </c>
      <c r="E156" s="234" t="s">
        <v>1</v>
      </c>
      <c r="F156" s="235" t="s">
        <v>742</v>
      </c>
      <c r="G156" s="233"/>
      <c r="H156" s="236">
        <v>2.3370000000000002</v>
      </c>
      <c r="I156" s="237"/>
      <c r="J156" s="233"/>
      <c r="K156" s="233"/>
      <c r="L156" s="238"/>
      <c r="M156" s="243"/>
      <c r="N156" s="244"/>
      <c r="O156" s="244"/>
      <c r="P156" s="244"/>
      <c r="Q156" s="244"/>
      <c r="R156" s="244"/>
      <c r="S156" s="244"/>
      <c r="T156" s="245"/>
      <c r="AT156" s="242" t="s">
        <v>159</v>
      </c>
      <c r="AU156" s="242" t="s">
        <v>77</v>
      </c>
      <c r="AV156" s="12" t="s">
        <v>77</v>
      </c>
      <c r="AW156" s="12" t="s">
        <v>32</v>
      </c>
      <c r="AX156" s="12" t="s">
        <v>75</v>
      </c>
      <c r="AY156" s="242" t="s">
        <v>147</v>
      </c>
    </row>
    <row r="157" s="1" customFormat="1" ht="16.5" customHeight="1">
      <c r="B157" s="37"/>
      <c r="C157" s="216" t="s">
        <v>8</v>
      </c>
      <c r="D157" s="216" t="s">
        <v>150</v>
      </c>
      <c r="E157" s="217" t="s">
        <v>326</v>
      </c>
      <c r="F157" s="218" t="s">
        <v>327</v>
      </c>
      <c r="G157" s="219" t="s">
        <v>270</v>
      </c>
      <c r="H157" s="220">
        <v>103.896</v>
      </c>
      <c r="I157" s="221"/>
      <c r="J157" s="222">
        <f>ROUND(I157*H157,2)</f>
        <v>0</v>
      </c>
      <c r="K157" s="218" t="s">
        <v>212</v>
      </c>
      <c r="L157" s="42"/>
      <c r="M157" s="223" t="s">
        <v>1</v>
      </c>
      <c r="N157" s="224" t="s">
        <v>40</v>
      </c>
      <c r="O157" s="78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AR157" s="16" t="s">
        <v>181</v>
      </c>
      <c r="AT157" s="16" t="s">
        <v>150</v>
      </c>
      <c r="AU157" s="16" t="s">
        <v>77</v>
      </c>
      <c r="AY157" s="16" t="s">
        <v>147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6" t="s">
        <v>75</v>
      </c>
      <c r="BK157" s="227">
        <f>ROUND(I157*H157,2)</f>
        <v>0</v>
      </c>
      <c r="BL157" s="16" t="s">
        <v>181</v>
      </c>
      <c r="BM157" s="16" t="s">
        <v>746</v>
      </c>
    </row>
    <row r="158" s="1" customFormat="1">
      <c r="B158" s="37"/>
      <c r="C158" s="38"/>
      <c r="D158" s="228" t="s">
        <v>156</v>
      </c>
      <c r="E158" s="38"/>
      <c r="F158" s="229" t="s">
        <v>329</v>
      </c>
      <c r="G158" s="38"/>
      <c r="H158" s="38"/>
      <c r="I158" s="143"/>
      <c r="J158" s="38"/>
      <c r="K158" s="38"/>
      <c r="L158" s="42"/>
      <c r="M158" s="230"/>
      <c r="N158" s="78"/>
      <c r="O158" s="78"/>
      <c r="P158" s="78"/>
      <c r="Q158" s="78"/>
      <c r="R158" s="78"/>
      <c r="S158" s="78"/>
      <c r="T158" s="79"/>
      <c r="AT158" s="16" t="s">
        <v>156</v>
      </c>
      <c r="AU158" s="16" t="s">
        <v>77</v>
      </c>
    </row>
    <row r="159" s="12" customFormat="1">
      <c r="B159" s="232"/>
      <c r="C159" s="233"/>
      <c r="D159" s="228" t="s">
        <v>159</v>
      </c>
      <c r="E159" s="233"/>
      <c r="F159" s="235" t="s">
        <v>747</v>
      </c>
      <c r="G159" s="233"/>
      <c r="H159" s="236">
        <v>103.896</v>
      </c>
      <c r="I159" s="237"/>
      <c r="J159" s="233"/>
      <c r="K159" s="233"/>
      <c r="L159" s="238"/>
      <c r="M159" s="243"/>
      <c r="N159" s="244"/>
      <c r="O159" s="244"/>
      <c r="P159" s="244"/>
      <c r="Q159" s="244"/>
      <c r="R159" s="244"/>
      <c r="S159" s="244"/>
      <c r="T159" s="245"/>
      <c r="AT159" s="242" t="s">
        <v>159</v>
      </c>
      <c r="AU159" s="242" t="s">
        <v>77</v>
      </c>
      <c r="AV159" s="12" t="s">
        <v>77</v>
      </c>
      <c r="AW159" s="12" t="s">
        <v>4</v>
      </c>
      <c r="AX159" s="12" t="s">
        <v>75</v>
      </c>
      <c r="AY159" s="242" t="s">
        <v>147</v>
      </c>
    </row>
    <row r="160" s="1" customFormat="1" ht="16.5" customHeight="1">
      <c r="B160" s="37"/>
      <c r="C160" s="216" t="s">
        <v>154</v>
      </c>
      <c r="D160" s="216" t="s">
        <v>150</v>
      </c>
      <c r="E160" s="217" t="s">
        <v>332</v>
      </c>
      <c r="F160" s="218" t="s">
        <v>333</v>
      </c>
      <c r="G160" s="219" t="s">
        <v>225</v>
      </c>
      <c r="H160" s="220">
        <v>41.670000000000002</v>
      </c>
      <c r="I160" s="221"/>
      <c r="J160" s="222">
        <f>ROUND(I160*H160,2)</f>
        <v>0</v>
      </c>
      <c r="K160" s="218" t="s">
        <v>212</v>
      </c>
      <c r="L160" s="42"/>
      <c r="M160" s="223" t="s">
        <v>1</v>
      </c>
      <c r="N160" s="224" t="s">
        <v>40</v>
      </c>
      <c r="O160" s="78"/>
      <c r="P160" s="225">
        <f>O160*H160</f>
        <v>0</v>
      </c>
      <c r="Q160" s="225">
        <v>0</v>
      </c>
      <c r="R160" s="225">
        <f>Q160*H160</f>
        <v>0</v>
      </c>
      <c r="S160" s="225">
        <v>0</v>
      </c>
      <c r="T160" s="226">
        <f>S160*H160</f>
        <v>0</v>
      </c>
      <c r="AR160" s="16" t="s">
        <v>181</v>
      </c>
      <c r="AT160" s="16" t="s">
        <v>150</v>
      </c>
      <c r="AU160" s="16" t="s">
        <v>77</v>
      </c>
      <c r="AY160" s="16" t="s">
        <v>147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6" t="s">
        <v>75</v>
      </c>
      <c r="BK160" s="227">
        <f>ROUND(I160*H160,2)</f>
        <v>0</v>
      </c>
      <c r="BL160" s="16" t="s">
        <v>181</v>
      </c>
      <c r="BM160" s="16" t="s">
        <v>748</v>
      </c>
    </row>
    <row r="161" s="1" customFormat="1">
      <c r="B161" s="37"/>
      <c r="C161" s="38"/>
      <c r="D161" s="228" t="s">
        <v>156</v>
      </c>
      <c r="E161" s="38"/>
      <c r="F161" s="229" t="s">
        <v>335</v>
      </c>
      <c r="G161" s="38"/>
      <c r="H161" s="38"/>
      <c r="I161" s="143"/>
      <c r="J161" s="38"/>
      <c r="K161" s="38"/>
      <c r="L161" s="42"/>
      <c r="M161" s="230"/>
      <c r="N161" s="78"/>
      <c r="O161" s="78"/>
      <c r="P161" s="78"/>
      <c r="Q161" s="78"/>
      <c r="R161" s="78"/>
      <c r="S161" s="78"/>
      <c r="T161" s="79"/>
      <c r="AT161" s="16" t="s">
        <v>156</v>
      </c>
      <c r="AU161" s="16" t="s">
        <v>77</v>
      </c>
    </row>
    <row r="162" s="13" customFormat="1">
      <c r="B162" s="246"/>
      <c r="C162" s="247"/>
      <c r="D162" s="228" t="s">
        <v>159</v>
      </c>
      <c r="E162" s="248" t="s">
        <v>1</v>
      </c>
      <c r="F162" s="249" t="s">
        <v>322</v>
      </c>
      <c r="G162" s="247"/>
      <c r="H162" s="248" t="s">
        <v>1</v>
      </c>
      <c r="I162" s="250"/>
      <c r="J162" s="247"/>
      <c r="K162" s="247"/>
      <c r="L162" s="251"/>
      <c r="M162" s="252"/>
      <c r="N162" s="253"/>
      <c r="O162" s="253"/>
      <c r="P162" s="253"/>
      <c r="Q162" s="253"/>
      <c r="R162" s="253"/>
      <c r="S162" s="253"/>
      <c r="T162" s="254"/>
      <c r="AT162" s="255" t="s">
        <v>159</v>
      </c>
      <c r="AU162" s="255" t="s">
        <v>77</v>
      </c>
      <c r="AV162" s="13" t="s">
        <v>75</v>
      </c>
      <c r="AW162" s="13" t="s">
        <v>32</v>
      </c>
      <c r="AX162" s="13" t="s">
        <v>69</v>
      </c>
      <c r="AY162" s="255" t="s">
        <v>147</v>
      </c>
    </row>
    <row r="163" s="12" customFormat="1">
      <c r="B163" s="232"/>
      <c r="C163" s="233"/>
      <c r="D163" s="228" t="s">
        <v>159</v>
      </c>
      <c r="E163" s="234" t="s">
        <v>1</v>
      </c>
      <c r="F163" s="235" t="s">
        <v>744</v>
      </c>
      <c r="G163" s="233"/>
      <c r="H163" s="236">
        <v>57.719999999999999</v>
      </c>
      <c r="I163" s="237"/>
      <c r="J163" s="233"/>
      <c r="K163" s="233"/>
      <c r="L163" s="238"/>
      <c r="M163" s="243"/>
      <c r="N163" s="244"/>
      <c r="O163" s="244"/>
      <c r="P163" s="244"/>
      <c r="Q163" s="244"/>
      <c r="R163" s="244"/>
      <c r="S163" s="244"/>
      <c r="T163" s="245"/>
      <c r="AT163" s="242" t="s">
        <v>159</v>
      </c>
      <c r="AU163" s="242" t="s">
        <v>77</v>
      </c>
      <c r="AV163" s="12" t="s">
        <v>77</v>
      </c>
      <c r="AW163" s="12" t="s">
        <v>32</v>
      </c>
      <c r="AX163" s="12" t="s">
        <v>69</v>
      </c>
      <c r="AY163" s="242" t="s">
        <v>147</v>
      </c>
    </row>
    <row r="164" s="13" customFormat="1">
      <c r="B164" s="246"/>
      <c r="C164" s="247"/>
      <c r="D164" s="228" t="s">
        <v>159</v>
      </c>
      <c r="E164" s="248" t="s">
        <v>1</v>
      </c>
      <c r="F164" s="249" t="s">
        <v>336</v>
      </c>
      <c r="G164" s="247"/>
      <c r="H164" s="248" t="s">
        <v>1</v>
      </c>
      <c r="I164" s="250"/>
      <c r="J164" s="247"/>
      <c r="K164" s="247"/>
      <c r="L164" s="251"/>
      <c r="M164" s="252"/>
      <c r="N164" s="253"/>
      <c r="O164" s="253"/>
      <c r="P164" s="253"/>
      <c r="Q164" s="253"/>
      <c r="R164" s="253"/>
      <c r="S164" s="253"/>
      <c r="T164" s="254"/>
      <c r="AT164" s="255" t="s">
        <v>159</v>
      </c>
      <c r="AU164" s="255" t="s">
        <v>77</v>
      </c>
      <c r="AV164" s="13" t="s">
        <v>75</v>
      </c>
      <c r="AW164" s="13" t="s">
        <v>32</v>
      </c>
      <c r="AX164" s="13" t="s">
        <v>69</v>
      </c>
      <c r="AY164" s="255" t="s">
        <v>147</v>
      </c>
    </row>
    <row r="165" s="12" customFormat="1">
      <c r="B165" s="232"/>
      <c r="C165" s="233"/>
      <c r="D165" s="228" t="s">
        <v>159</v>
      </c>
      <c r="E165" s="234" t="s">
        <v>1</v>
      </c>
      <c r="F165" s="235" t="s">
        <v>749</v>
      </c>
      <c r="G165" s="233"/>
      <c r="H165" s="236">
        <v>-1.48</v>
      </c>
      <c r="I165" s="237"/>
      <c r="J165" s="233"/>
      <c r="K165" s="233"/>
      <c r="L165" s="238"/>
      <c r="M165" s="243"/>
      <c r="N165" s="244"/>
      <c r="O165" s="244"/>
      <c r="P165" s="244"/>
      <c r="Q165" s="244"/>
      <c r="R165" s="244"/>
      <c r="S165" s="244"/>
      <c r="T165" s="245"/>
      <c r="AT165" s="242" t="s">
        <v>159</v>
      </c>
      <c r="AU165" s="242" t="s">
        <v>77</v>
      </c>
      <c r="AV165" s="12" t="s">
        <v>77</v>
      </c>
      <c r="AW165" s="12" t="s">
        <v>32</v>
      </c>
      <c r="AX165" s="12" t="s">
        <v>69</v>
      </c>
      <c r="AY165" s="242" t="s">
        <v>147</v>
      </c>
    </row>
    <row r="166" s="13" customFormat="1">
      <c r="B166" s="246"/>
      <c r="C166" s="247"/>
      <c r="D166" s="228" t="s">
        <v>159</v>
      </c>
      <c r="E166" s="248" t="s">
        <v>1</v>
      </c>
      <c r="F166" s="249" t="s">
        <v>338</v>
      </c>
      <c r="G166" s="247"/>
      <c r="H166" s="248" t="s">
        <v>1</v>
      </c>
      <c r="I166" s="250"/>
      <c r="J166" s="247"/>
      <c r="K166" s="247"/>
      <c r="L166" s="251"/>
      <c r="M166" s="252"/>
      <c r="N166" s="253"/>
      <c r="O166" s="253"/>
      <c r="P166" s="253"/>
      <c r="Q166" s="253"/>
      <c r="R166" s="253"/>
      <c r="S166" s="253"/>
      <c r="T166" s="254"/>
      <c r="AT166" s="255" t="s">
        <v>159</v>
      </c>
      <c r="AU166" s="255" t="s">
        <v>77</v>
      </c>
      <c r="AV166" s="13" t="s">
        <v>75</v>
      </c>
      <c r="AW166" s="13" t="s">
        <v>32</v>
      </c>
      <c r="AX166" s="13" t="s">
        <v>69</v>
      </c>
      <c r="AY166" s="255" t="s">
        <v>147</v>
      </c>
    </row>
    <row r="167" s="12" customFormat="1">
      <c r="B167" s="232"/>
      <c r="C167" s="233"/>
      <c r="D167" s="228" t="s">
        <v>159</v>
      </c>
      <c r="E167" s="234" t="s">
        <v>1</v>
      </c>
      <c r="F167" s="235" t="s">
        <v>749</v>
      </c>
      <c r="G167" s="233"/>
      <c r="H167" s="236">
        <v>-1.48</v>
      </c>
      <c r="I167" s="237"/>
      <c r="J167" s="233"/>
      <c r="K167" s="233"/>
      <c r="L167" s="238"/>
      <c r="M167" s="243"/>
      <c r="N167" s="244"/>
      <c r="O167" s="244"/>
      <c r="P167" s="244"/>
      <c r="Q167" s="244"/>
      <c r="R167" s="244"/>
      <c r="S167" s="244"/>
      <c r="T167" s="245"/>
      <c r="AT167" s="242" t="s">
        <v>159</v>
      </c>
      <c r="AU167" s="242" t="s">
        <v>77</v>
      </c>
      <c r="AV167" s="12" t="s">
        <v>77</v>
      </c>
      <c r="AW167" s="12" t="s">
        <v>32</v>
      </c>
      <c r="AX167" s="12" t="s">
        <v>69</v>
      </c>
      <c r="AY167" s="242" t="s">
        <v>147</v>
      </c>
    </row>
    <row r="168" s="13" customFormat="1">
      <c r="B168" s="246"/>
      <c r="C168" s="247"/>
      <c r="D168" s="228" t="s">
        <v>159</v>
      </c>
      <c r="E168" s="248" t="s">
        <v>1</v>
      </c>
      <c r="F168" s="249" t="s">
        <v>750</v>
      </c>
      <c r="G168" s="247"/>
      <c r="H168" s="248" t="s">
        <v>1</v>
      </c>
      <c r="I168" s="250"/>
      <c r="J168" s="247"/>
      <c r="K168" s="247"/>
      <c r="L168" s="251"/>
      <c r="M168" s="252"/>
      <c r="N168" s="253"/>
      <c r="O168" s="253"/>
      <c r="P168" s="253"/>
      <c r="Q168" s="253"/>
      <c r="R168" s="253"/>
      <c r="S168" s="253"/>
      <c r="T168" s="254"/>
      <c r="AT168" s="255" t="s">
        <v>159</v>
      </c>
      <c r="AU168" s="255" t="s">
        <v>77</v>
      </c>
      <c r="AV168" s="13" t="s">
        <v>75</v>
      </c>
      <c r="AW168" s="13" t="s">
        <v>32</v>
      </c>
      <c r="AX168" s="13" t="s">
        <v>69</v>
      </c>
      <c r="AY168" s="255" t="s">
        <v>147</v>
      </c>
    </row>
    <row r="169" s="12" customFormat="1">
      <c r="B169" s="232"/>
      <c r="C169" s="233"/>
      <c r="D169" s="228" t="s">
        <v>159</v>
      </c>
      <c r="E169" s="234" t="s">
        <v>1</v>
      </c>
      <c r="F169" s="235" t="s">
        <v>751</v>
      </c>
      <c r="G169" s="233"/>
      <c r="H169" s="236">
        <v>-13.09</v>
      </c>
      <c r="I169" s="237"/>
      <c r="J169" s="233"/>
      <c r="K169" s="233"/>
      <c r="L169" s="238"/>
      <c r="M169" s="243"/>
      <c r="N169" s="244"/>
      <c r="O169" s="244"/>
      <c r="P169" s="244"/>
      <c r="Q169" s="244"/>
      <c r="R169" s="244"/>
      <c r="S169" s="244"/>
      <c r="T169" s="245"/>
      <c r="AT169" s="242" t="s">
        <v>159</v>
      </c>
      <c r="AU169" s="242" t="s">
        <v>77</v>
      </c>
      <c r="AV169" s="12" t="s">
        <v>77</v>
      </c>
      <c r="AW169" s="12" t="s">
        <v>32</v>
      </c>
      <c r="AX169" s="12" t="s">
        <v>69</v>
      </c>
      <c r="AY169" s="242" t="s">
        <v>147</v>
      </c>
    </row>
    <row r="170" s="14" customFormat="1">
      <c r="B170" s="256"/>
      <c r="C170" s="257"/>
      <c r="D170" s="228" t="s">
        <v>159</v>
      </c>
      <c r="E170" s="258" t="s">
        <v>1</v>
      </c>
      <c r="F170" s="259" t="s">
        <v>266</v>
      </c>
      <c r="G170" s="257"/>
      <c r="H170" s="260">
        <v>41.670000000000002</v>
      </c>
      <c r="I170" s="261"/>
      <c r="J170" s="257"/>
      <c r="K170" s="257"/>
      <c r="L170" s="262"/>
      <c r="M170" s="263"/>
      <c r="N170" s="264"/>
      <c r="O170" s="264"/>
      <c r="P170" s="264"/>
      <c r="Q170" s="264"/>
      <c r="R170" s="264"/>
      <c r="S170" s="264"/>
      <c r="T170" s="265"/>
      <c r="AT170" s="266" t="s">
        <v>159</v>
      </c>
      <c r="AU170" s="266" t="s">
        <v>77</v>
      </c>
      <c r="AV170" s="14" t="s">
        <v>181</v>
      </c>
      <c r="AW170" s="14" t="s">
        <v>32</v>
      </c>
      <c r="AX170" s="14" t="s">
        <v>75</v>
      </c>
      <c r="AY170" s="266" t="s">
        <v>147</v>
      </c>
    </row>
    <row r="171" s="1" customFormat="1" ht="16.5" customHeight="1">
      <c r="B171" s="37"/>
      <c r="C171" s="267" t="s">
        <v>275</v>
      </c>
      <c r="D171" s="267" t="s">
        <v>267</v>
      </c>
      <c r="E171" s="268" t="s">
        <v>343</v>
      </c>
      <c r="F171" s="269" t="s">
        <v>344</v>
      </c>
      <c r="G171" s="270" t="s">
        <v>270</v>
      </c>
      <c r="H171" s="271">
        <v>87.507000000000005</v>
      </c>
      <c r="I171" s="272"/>
      <c r="J171" s="273">
        <f>ROUND(I171*H171,2)</f>
        <v>0</v>
      </c>
      <c r="K171" s="269" t="s">
        <v>212</v>
      </c>
      <c r="L171" s="274"/>
      <c r="M171" s="275" t="s">
        <v>1</v>
      </c>
      <c r="N171" s="276" t="s">
        <v>40</v>
      </c>
      <c r="O171" s="78"/>
      <c r="P171" s="225">
        <f>O171*H171</f>
        <v>0</v>
      </c>
      <c r="Q171" s="225">
        <v>1</v>
      </c>
      <c r="R171" s="225">
        <f>Q171*H171</f>
        <v>87.507000000000005</v>
      </c>
      <c r="S171" s="225">
        <v>0</v>
      </c>
      <c r="T171" s="226">
        <f>S171*H171</f>
        <v>0</v>
      </c>
      <c r="AR171" s="16" t="s">
        <v>216</v>
      </c>
      <c r="AT171" s="16" t="s">
        <v>267</v>
      </c>
      <c r="AU171" s="16" t="s">
        <v>77</v>
      </c>
      <c r="AY171" s="16" t="s">
        <v>147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6" t="s">
        <v>75</v>
      </c>
      <c r="BK171" s="227">
        <f>ROUND(I171*H171,2)</f>
        <v>0</v>
      </c>
      <c r="BL171" s="16" t="s">
        <v>181</v>
      </c>
      <c r="BM171" s="16" t="s">
        <v>752</v>
      </c>
    </row>
    <row r="172" s="1" customFormat="1">
      <c r="B172" s="37"/>
      <c r="C172" s="38"/>
      <c r="D172" s="228" t="s">
        <v>156</v>
      </c>
      <c r="E172" s="38"/>
      <c r="F172" s="229" t="s">
        <v>346</v>
      </c>
      <c r="G172" s="38"/>
      <c r="H172" s="38"/>
      <c r="I172" s="143"/>
      <c r="J172" s="38"/>
      <c r="K172" s="38"/>
      <c r="L172" s="42"/>
      <c r="M172" s="230"/>
      <c r="N172" s="78"/>
      <c r="O172" s="78"/>
      <c r="P172" s="78"/>
      <c r="Q172" s="78"/>
      <c r="R172" s="78"/>
      <c r="S172" s="78"/>
      <c r="T172" s="79"/>
      <c r="AT172" s="16" t="s">
        <v>156</v>
      </c>
      <c r="AU172" s="16" t="s">
        <v>77</v>
      </c>
    </row>
    <row r="173" s="12" customFormat="1">
      <c r="B173" s="232"/>
      <c r="C173" s="233"/>
      <c r="D173" s="228" t="s">
        <v>159</v>
      </c>
      <c r="E173" s="233"/>
      <c r="F173" s="235" t="s">
        <v>753</v>
      </c>
      <c r="G173" s="233"/>
      <c r="H173" s="236">
        <v>87.507000000000005</v>
      </c>
      <c r="I173" s="237"/>
      <c r="J173" s="233"/>
      <c r="K173" s="233"/>
      <c r="L173" s="238"/>
      <c r="M173" s="243"/>
      <c r="N173" s="244"/>
      <c r="O173" s="244"/>
      <c r="P173" s="244"/>
      <c r="Q173" s="244"/>
      <c r="R173" s="244"/>
      <c r="S173" s="244"/>
      <c r="T173" s="245"/>
      <c r="AT173" s="242" t="s">
        <v>159</v>
      </c>
      <c r="AU173" s="242" t="s">
        <v>77</v>
      </c>
      <c r="AV173" s="12" t="s">
        <v>77</v>
      </c>
      <c r="AW173" s="12" t="s">
        <v>4</v>
      </c>
      <c r="AX173" s="12" t="s">
        <v>75</v>
      </c>
      <c r="AY173" s="242" t="s">
        <v>147</v>
      </c>
    </row>
    <row r="174" s="1" customFormat="1" ht="16.5" customHeight="1">
      <c r="B174" s="37"/>
      <c r="C174" s="216" t="s">
        <v>284</v>
      </c>
      <c r="D174" s="216" t="s">
        <v>150</v>
      </c>
      <c r="E174" s="217" t="s">
        <v>353</v>
      </c>
      <c r="F174" s="218" t="s">
        <v>354</v>
      </c>
      <c r="G174" s="219" t="s">
        <v>180</v>
      </c>
      <c r="H174" s="220">
        <v>15.58</v>
      </c>
      <c r="I174" s="221"/>
      <c r="J174" s="222">
        <f>ROUND(I174*H174,2)</f>
        <v>0</v>
      </c>
      <c r="K174" s="218" t="s">
        <v>1</v>
      </c>
      <c r="L174" s="42"/>
      <c r="M174" s="223" t="s">
        <v>1</v>
      </c>
      <c r="N174" s="224" t="s">
        <v>40</v>
      </c>
      <c r="O174" s="78"/>
      <c r="P174" s="225">
        <f>O174*H174</f>
        <v>0</v>
      </c>
      <c r="Q174" s="225">
        <v>0</v>
      </c>
      <c r="R174" s="225">
        <f>Q174*H174</f>
        <v>0</v>
      </c>
      <c r="S174" s="225">
        <v>0</v>
      </c>
      <c r="T174" s="226">
        <f>S174*H174</f>
        <v>0</v>
      </c>
      <c r="AR174" s="16" t="s">
        <v>181</v>
      </c>
      <c r="AT174" s="16" t="s">
        <v>150</v>
      </c>
      <c r="AU174" s="16" t="s">
        <v>77</v>
      </c>
      <c r="AY174" s="16" t="s">
        <v>147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6" t="s">
        <v>75</v>
      </c>
      <c r="BK174" s="227">
        <f>ROUND(I174*H174,2)</f>
        <v>0</v>
      </c>
      <c r="BL174" s="16" t="s">
        <v>181</v>
      </c>
      <c r="BM174" s="16" t="s">
        <v>754</v>
      </c>
    </row>
    <row r="175" s="1" customFormat="1">
      <c r="B175" s="37"/>
      <c r="C175" s="38"/>
      <c r="D175" s="228" t="s">
        <v>156</v>
      </c>
      <c r="E175" s="38"/>
      <c r="F175" s="229" t="s">
        <v>354</v>
      </c>
      <c r="G175" s="38"/>
      <c r="H175" s="38"/>
      <c r="I175" s="143"/>
      <c r="J175" s="38"/>
      <c r="K175" s="38"/>
      <c r="L175" s="42"/>
      <c r="M175" s="230"/>
      <c r="N175" s="78"/>
      <c r="O175" s="78"/>
      <c r="P175" s="78"/>
      <c r="Q175" s="78"/>
      <c r="R175" s="78"/>
      <c r="S175" s="78"/>
      <c r="T175" s="79"/>
      <c r="AT175" s="16" t="s">
        <v>156</v>
      </c>
      <c r="AU175" s="16" t="s">
        <v>77</v>
      </c>
    </row>
    <row r="176" s="1" customFormat="1" ht="16.5" customHeight="1">
      <c r="B176" s="37"/>
      <c r="C176" s="216" t="s">
        <v>293</v>
      </c>
      <c r="D176" s="216" t="s">
        <v>150</v>
      </c>
      <c r="E176" s="217" t="s">
        <v>357</v>
      </c>
      <c r="F176" s="218" t="s">
        <v>358</v>
      </c>
      <c r="G176" s="219" t="s">
        <v>180</v>
      </c>
      <c r="H176" s="220">
        <v>15.58</v>
      </c>
      <c r="I176" s="221"/>
      <c r="J176" s="222">
        <f>ROUND(I176*H176,2)</f>
        <v>0</v>
      </c>
      <c r="K176" s="218" t="s">
        <v>212</v>
      </c>
      <c r="L176" s="42"/>
      <c r="M176" s="223" t="s">
        <v>1</v>
      </c>
      <c r="N176" s="224" t="s">
        <v>40</v>
      </c>
      <c r="O176" s="78"/>
      <c r="P176" s="225">
        <f>O176*H176</f>
        <v>0</v>
      </c>
      <c r="Q176" s="225">
        <v>0</v>
      </c>
      <c r="R176" s="225">
        <f>Q176*H176</f>
        <v>0</v>
      </c>
      <c r="S176" s="225">
        <v>0</v>
      </c>
      <c r="T176" s="226">
        <f>S176*H176</f>
        <v>0</v>
      </c>
      <c r="AR176" s="16" t="s">
        <v>181</v>
      </c>
      <c r="AT176" s="16" t="s">
        <v>150</v>
      </c>
      <c r="AU176" s="16" t="s">
        <v>77</v>
      </c>
      <c r="AY176" s="16" t="s">
        <v>147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6" t="s">
        <v>75</v>
      </c>
      <c r="BK176" s="227">
        <f>ROUND(I176*H176,2)</f>
        <v>0</v>
      </c>
      <c r="BL176" s="16" t="s">
        <v>181</v>
      </c>
      <c r="BM176" s="16" t="s">
        <v>755</v>
      </c>
    </row>
    <row r="177" s="1" customFormat="1">
      <c r="B177" s="37"/>
      <c r="C177" s="38"/>
      <c r="D177" s="228" t="s">
        <v>156</v>
      </c>
      <c r="E177" s="38"/>
      <c r="F177" s="229" t="s">
        <v>360</v>
      </c>
      <c r="G177" s="38"/>
      <c r="H177" s="38"/>
      <c r="I177" s="143"/>
      <c r="J177" s="38"/>
      <c r="K177" s="38"/>
      <c r="L177" s="42"/>
      <c r="M177" s="230"/>
      <c r="N177" s="78"/>
      <c r="O177" s="78"/>
      <c r="P177" s="78"/>
      <c r="Q177" s="78"/>
      <c r="R177" s="78"/>
      <c r="S177" s="78"/>
      <c r="T177" s="79"/>
      <c r="AT177" s="16" t="s">
        <v>156</v>
      </c>
      <c r="AU177" s="16" t="s">
        <v>77</v>
      </c>
    </row>
    <row r="178" s="1" customFormat="1">
      <c r="B178" s="37"/>
      <c r="C178" s="38"/>
      <c r="D178" s="228" t="s">
        <v>157</v>
      </c>
      <c r="E178" s="38"/>
      <c r="F178" s="231" t="s">
        <v>207</v>
      </c>
      <c r="G178" s="38"/>
      <c r="H178" s="38"/>
      <c r="I178" s="143"/>
      <c r="J178" s="38"/>
      <c r="K178" s="38"/>
      <c r="L178" s="42"/>
      <c r="M178" s="230"/>
      <c r="N178" s="78"/>
      <c r="O178" s="78"/>
      <c r="P178" s="78"/>
      <c r="Q178" s="78"/>
      <c r="R178" s="78"/>
      <c r="S178" s="78"/>
      <c r="T178" s="79"/>
      <c r="AT178" s="16" t="s">
        <v>157</v>
      </c>
      <c r="AU178" s="16" t="s">
        <v>77</v>
      </c>
    </row>
    <row r="179" s="13" customFormat="1">
      <c r="B179" s="246"/>
      <c r="C179" s="247"/>
      <c r="D179" s="228" t="s">
        <v>159</v>
      </c>
      <c r="E179" s="248" t="s">
        <v>1</v>
      </c>
      <c r="F179" s="249" t="s">
        <v>363</v>
      </c>
      <c r="G179" s="247"/>
      <c r="H179" s="248" t="s">
        <v>1</v>
      </c>
      <c r="I179" s="250"/>
      <c r="J179" s="247"/>
      <c r="K179" s="247"/>
      <c r="L179" s="251"/>
      <c r="M179" s="252"/>
      <c r="N179" s="253"/>
      <c r="O179" s="253"/>
      <c r="P179" s="253"/>
      <c r="Q179" s="253"/>
      <c r="R179" s="253"/>
      <c r="S179" s="253"/>
      <c r="T179" s="254"/>
      <c r="AT179" s="255" t="s">
        <v>159</v>
      </c>
      <c r="AU179" s="255" t="s">
        <v>77</v>
      </c>
      <c r="AV179" s="13" t="s">
        <v>75</v>
      </c>
      <c r="AW179" s="13" t="s">
        <v>32</v>
      </c>
      <c r="AX179" s="13" t="s">
        <v>69</v>
      </c>
      <c r="AY179" s="255" t="s">
        <v>147</v>
      </c>
    </row>
    <row r="180" s="12" customFormat="1">
      <c r="B180" s="232"/>
      <c r="C180" s="233"/>
      <c r="D180" s="228" t="s">
        <v>159</v>
      </c>
      <c r="E180" s="234" t="s">
        <v>1</v>
      </c>
      <c r="F180" s="235" t="s">
        <v>756</v>
      </c>
      <c r="G180" s="233"/>
      <c r="H180" s="236">
        <v>15.58</v>
      </c>
      <c r="I180" s="237"/>
      <c r="J180" s="233"/>
      <c r="K180" s="233"/>
      <c r="L180" s="238"/>
      <c r="M180" s="243"/>
      <c r="N180" s="244"/>
      <c r="O180" s="244"/>
      <c r="P180" s="244"/>
      <c r="Q180" s="244"/>
      <c r="R180" s="244"/>
      <c r="S180" s="244"/>
      <c r="T180" s="245"/>
      <c r="AT180" s="242" t="s">
        <v>159</v>
      </c>
      <c r="AU180" s="242" t="s">
        <v>77</v>
      </c>
      <c r="AV180" s="12" t="s">
        <v>77</v>
      </c>
      <c r="AW180" s="12" t="s">
        <v>32</v>
      </c>
      <c r="AX180" s="12" t="s">
        <v>75</v>
      </c>
      <c r="AY180" s="242" t="s">
        <v>147</v>
      </c>
    </row>
    <row r="181" s="11" customFormat="1" ht="22.8" customHeight="1">
      <c r="B181" s="200"/>
      <c r="C181" s="201"/>
      <c r="D181" s="202" t="s">
        <v>68</v>
      </c>
      <c r="E181" s="214" t="s">
        <v>77</v>
      </c>
      <c r="F181" s="214" t="s">
        <v>365</v>
      </c>
      <c r="G181" s="201"/>
      <c r="H181" s="201"/>
      <c r="I181" s="204"/>
      <c r="J181" s="215">
        <f>BK181</f>
        <v>0</v>
      </c>
      <c r="K181" s="201"/>
      <c r="L181" s="206"/>
      <c r="M181" s="207"/>
      <c r="N181" s="208"/>
      <c r="O181" s="208"/>
      <c r="P181" s="209">
        <f>SUM(P182:P228)</f>
        <v>0</v>
      </c>
      <c r="Q181" s="208"/>
      <c r="R181" s="209">
        <f>SUM(R182:R228)</f>
        <v>12.730569859999999</v>
      </c>
      <c r="S181" s="208"/>
      <c r="T181" s="210">
        <f>SUM(T182:T228)</f>
        <v>0</v>
      </c>
      <c r="AR181" s="211" t="s">
        <v>75</v>
      </c>
      <c r="AT181" s="212" t="s">
        <v>68</v>
      </c>
      <c r="AU181" s="212" t="s">
        <v>75</v>
      </c>
      <c r="AY181" s="211" t="s">
        <v>147</v>
      </c>
      <c r="BK181" s="213">
        <f>SUM(BK182:BK228)</f>
        <v>0</v>
      </c>
    </row>
    <row r="182" s="1" customFormat="1" ht="16.5" customHeight="1">
      <c r="B182" s="37"/>
      <c r="C182" s="216" t="s">
        <v>300</v>
      </c>
      <c r="D182" s="216" t="s">
        <v>150</v>
      </c>
      <c r="E182" s="217" t="s">
        <v>367</v>
      </c>
      <c r="F182" s="218" t="s">
        <v>368</v>
      </c>
      <c r="G182" s="219" t="s">
        <v>187</v>
      </c>
      <c r="H182" s="220">
        <v>15.4</v>
      </c>
      <c r="I182" s="221"/>
      <c r="J182" s="222">
        <f>ROUND(I182*H182,2)</f>
        <v>0</v>
      </c>
      <c r="K182" s="218" t="s">
        <v>212</v>
      </c>
      <c r="L182" s="42"/>
      <c r="M182" s="223" t="s">
        <v>1</v>
      </c>
      <c r="N182" s="224" t="s">
        <v>40</v>
      </c>
      <c r="O182" s="78"/>
      <c r="P182" s="225">
        <f>O182*H182</f>
        <v>0</v>
      </c>
      <c r="Q182" s="225">
        <v>0.22656999999999999</v>
      </c>
      <c r="R182" s="225">
        <f>Q182*H182</f>
        <v>3.4891779999999999</v>
      </c>
      <c r="S182" s="225">
        <v>0</v>
      </c>
      <c r="T182" s="226">
        <f>S182*H182</f>
        <v>0</v>
      </c>
      <c r="AR182" s="16" t="s">
        <v>181</v>
      </c>
      <c r="AT182" s="16" t="s">
        <v>150</v>
      </c>
      <c r="AU182" s="16" t="s">
        <v>77</v>
      </c>
      <c r="AY182" s="16" t="s">
        <v>147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6" t="s">
        <v>75</v>
      </c>
      <c r="BK182" s="227">
        <f>ROUND(I182*H182,2)</f>
        <v>0</v>
      </c>
      <c r="BL182" s="16" t="s">
        <v>181</v>
      </c>
      <c r="BM182" s="16" t="s">
        <v>757</v>
      </c>
    </row>
    <row r="183" s="1" customFormat="1">
      <c r="B183" s="37"/>
      <c r="C183" s="38"/>
      <c r="D183" s="228" t="s">
        <v>156</v>
      </c>
      <c r="E183" s="38"/>
      <c r="F183" s="229" t="s">
        <v>370</v>
      </c>
      <c r="G183" s="38"/>
      <c r="H183" s="38"/>
      <c r="I183" s="143"/>
      <c r="J183" s="38"/>
      <c r="K183" s="38"/>
      <c r="L183" s="42"/>
      <c r="M183" s="230"/>
      <c r="N183" s="78"/>
      <c r="O183" s="78"/>
      <c r="P183" s="78"/>
      <c r="Q183" s="78"/>
      <c r="R183" s="78"/>
      <c r="S183" s="78"/>
      <c r="T183" s="79"/>
      <c r="AT183" s="16" t="s">
        <v>156</v>
      </c>
      <c r="AU183" s="16" t="s">
        <v>77</v>
      </c>
    </row>
    <row r="184" s="1" customFormat="1">
      <c r="B184" s="37"/>
      <c r="C184" s="38"/>
      <c r="D184" s="228" t="s">
        <v>157</v>
      </c>
      <c r="E184" s="38"/>
      <c r="F184" s="231" t="s">
        <v>463</v>
      </c>
      <c r="G184" s="38"/>
      <c r="H184" s="38"/>
      <c r="I184" s="143"/>
      <c r="J184" s="38"/>
      <c r="K184" s="38"/>
      <c r="L184" s="42"/>
      <c r="M184" s="230"/>
      <c r="N184" s="78"/>
      <c r="O184" s="78"/>
      <c r="P184" s="78"/>
      <c r="Q184" s="78"/>
      <c r="R184" s="78"/>
      <c r="S184" s="78"/>
      <c r="T184" s="79"/>
      <c r="AT184" s="16" t="s">
        <v>157</v>
      </c>
      <c r="AU184" s="16" t="s">
        <v>77</v>
      </c>
    </row>
    <row r="185" s="12" customFormat="1">
      <c r="B185" s="232"/>
      <c r="C185" s="233"/>
      <c r="D185" s="228" t="s">
        <v>159</v>
      </c>
      <c r="E185" s="234" t="s">
        <v>1</v>
      </c>
      <c r="F185" s="235" t="s">
        <v>758</v>
      </c>
      <c r="G185" s="233"/>
      <c r="H185" s="236">
        <v>15.4</v>
      </c>
      <c r="I185" s="237"/>
      <c r="J185" s="233"/>
      <c r="K185" s="233"/>
      <c r="L185" s="238"/>
      <c r="M185" s="243"/>
      <c r="N185" s="244"/>
      <c r="O185" s="244"/>
      <c r="P185" s="244"/>
      <c r="Q185" s="244"/>
      <c r="R185" s="244"/>
      <c r="S185" s="244"/>
      <c r="T185" s="245"/>
      <c r="AT185" s="242" t="s">
        <v>159</v>
      </c>
      <c r="AU185" s="242" t="s">
        <v>77</v>
      </c>
      <c r="AV185" s="12" t="s">
        <v>77</v>
      </c>
      <c r="AW185" s="12" t="s">
        <v>32</v>
      </c>
      <c r="AX185" s="12" t="s">
        <v>75</v>
      </c>
      <c r="AY185" s="242" t="s">
        <v>147</v>
      </c>
    </row>
    <row r="186" s="1" customFormat="1" ht="16.5" customHeight="1">
      <c r="B186" s="37"/>
      <c r="C186" s="216" t="s">
        <v>7</v>
      </c>
      <c r="D186" s="216" t="s">
        <v>150</v>
      </c>
      <c r="E186" s="217" t="s">
        <v>376</v>
      </c>
      <c r="F186" s="218" t="s">
        <v>377</v>
      </c>
      <c r="G186" s="219" t="s">
        <v>180</v>
      </c>
      <c r="H186" s="220">
        <v>14.800000000000001</v>
      </c>
      <c r="I186" s="221"/>
      <c r="J186" s="222">
        <f>ROUND(I186*H186,2)</f>
        <v>0</v>
      </c>
      <c r="K186" s="218" t="s">
        <v>212</v>
      </c>
      <c r="L186" s="42"/>
      <c r="M186" s="223" t="s">
        <v>1</v>
      </c>
      <c r="N186" s="224" t="s">
        <v>40</v>
      </c>
      <c r="O186" s="78"/>
      <c r="P186" s="225">
        <f>O186*H186</f>
        <v>0</v>
      </c>
      <c r="Q186" s="225">
        <v>0</v>
      </c>
      <c r="R186" s="225">
        <f>Q186*H186</f>
        <v>0</v>
      </c>
      <c r="S186" s="225">
        <v>0</v>
      </c>
      <c r="T186" s="226">
        <f>S186*H186</f>
        <v>0</v>
      </c>
      <c r="AR186" s="16" t="s">
        <v>181</v>
      </c>
      <c r="AT186" s="16" t="s">
        <v>150</v>
      </c>
      <c r="AU186" s="16" t="s">
        <v>77</v>
      </c>
      <c r="AY186" s="16" t="s">
        <v>147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6" t="s">
        <v>75</v>
      </c>
      <c r="BK186" s="227">
        <f>ROUND(I186*H186,2)</f>
        <v>0</v>
      </c>
      <c r="BL186" s="16" t="s">
        <v>181</v>
      </c>
      <c r="BM186" s="16" t="s">
        <v>759</v>
      </c>
    </row>
    <row r="187" s="1" customFormat="1">
      <c r="B187" s="37"/>
      <c r="C187" s="38"/>
      <c r="D187" s="228" t="s">
        <v>156</v>
      </c>
      <c r="E187" s="38"/>
      <c r="F187" s="229" t="s">
        <v>379</v>
      </c>
      <c r="G187" s="38"/>
      <c r="H187" s="38"/>
      <c r="I187" s="143"/>
      <c r="J187" s="38"/>
      <c r="K187" s="38"/>
      <c r="L187" s="42"/>
      <c r="M187" s="230"/>
      <c r="N187" s="78"/>
      <c r="O187" s="78"/>
      <c r="P187" s="78"/>
      <c r="Q187" s="78"/>
      <c r="R187" s="78"/>
      <c r="S187" s="78"/>
      <c r="T187" s="79"/>
      <c r="AT187" s="16" t="s">
        <v>156</v>
      </c>
      <c r="AU187" s="16" t="s">
        <v>77</v>
      </c>
    </row>
    <row r="188" s="1" customFormat="1">
      <c r="B188" s="37"/>
      <c r="C188" s="38"/>
      <c r="D188" s="228" t="s">
        <v>157</v>
      </c>
      <c r="E188" s="38"/>
      <c r="F188" s="231" t="s">
        <v>463</v>
      </c>
      <c r="G188" s="38"/>
      <c r="H188" s="38"/>
      <c r="I188" s="143"/>
      <c r="J188" s="38"/>
      <c r="K188" s="38"/>
      <c r="L188" s="42"/>
      <c r="M188" s="230"/>
      <c r="N188" s="78"/>
      <c r="O188" s="78"/>
      <c r="P188" s="78"/>
      <c r="Q188" s="78"/>
      <c r="R188" s="78"/>
      <c r="S188" s="78"/>
      <c r="T188" s="79"/>
      <c r="AT188" s="16" t="s">
        <v>157</v>
      </c>
      <c r="AU188" s="16" t="s">
        <v>77</v>
      </c>
    </row>
    <row r="189" s="12" customFormat="1">
      <c r="B189" s="232"/>
      <c r="C189" s="233"/>
      <c r="D189" s="228" t="s">
        <v>159</v>
      </c>
      <c r="E189" s="234" t="s">
        <v>1</v>
      </c>
      <c r="F189" s="235" t="s">
        <v>760</v>
      </c>
      <c r="G189" s="233"/>
      <c r="H189" s="236">
        <v>14.800000000000001</v>
      </c>
      <c r="I189" s="237"/>
      <c r="J189" s="233"/>
      <c r="K189" s="233"/>
      <c r="L189" s="238"/>
      <c r="M189" s="243"/>
      <c r="N189" s="244"/>
      <c r="O189" s="244"/>
      <c r="P189" s="244"/>
      <c r="Q189" s="244"/>
      <c r="R189" s="244"/>
      <c r="S189" s="244"/>
      <c r="T189" s="245"/>
      <c r="AT189" s="242" t="s">
        <v>159</v>
      </c>
      <c r="AU189" s="242" t="s">
        <v>77</v>
      </c>
      <c r="AV189" s="12" t="s">
        <v>77</v>
      </c>
      <c r="AW189" s="12" t="s">
        <v>32</v>
      </c>
      <c r="AX189" s="12" t="s">
        <v>75</v>
      </c>
      <c r="AY189" s="242" t="s">
        <v>147</v>
      </c>
    </row>
    <row r="190" s="1" customFormat="1" ht="16.5" customHeight="1">
      <c r="B190" s="37"/>
      <c r="C190" s="216" t="s">
        <v>310</v>
      </c>
      <c r="D190" s="216" t="s">
        <v>150</v>
      </c>
      <c r="E190" s="217" t="s">
        <v>382</v>
      </c>
      <c r="F190" s="218" t="s">
        <v>383</v>
      </c>
      <c r="G190" s="219" t="s">
        <v>225</v>
      </c>
      <c r="H190" s="220">
        <v>1.48</v>
      </c>
      <c r="I190" s="221"/>
      <c r="J190" s="222">
        <f>ROUND(I190*H190,2)</f>
        <v>0</v>
      </c>
      <c r="K190" s="218" t="s">
        <v>212</v>
      </c>
      <c r="L190" s="42"/>
      <c r="M190" s="223" t="s">
        <v>1</v>
      </c>
      <c r="N190" s="224" t="s">
        <v>40</v>
      </c>
      <c r="O190" s="78"/>
      <c r="P190" s="225">
        <f>O190*H190</f>
        <v>0</v>
      </c>
      <c r="Q190" s="225">
        <v>1.98</v>
      </c>
      <c r="R190" s="225">
        <f>Q190*H190</f>
        <v>2.9304000000000001</v>
      </c>
      <c r="S190" s="225">
        <v>0</v>
      </c>
      <c r="T190" s="226">
        <f>S190*H190</f>
        <v>0</v>
      </c>
      <c r="AR190" s="16" t="s">
        <v>181</v>
      </c>
      <c r="AT190" s="16" t="s">
        <v>150</v>
      </c>
      <c r="AU190" s="16" t="s">
        <v>77</v>
      </c>
      <c r="AY190" s="16" t="s">
        <v>147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6" t="s">
        <v>75</v>
      </c>
      <c r="BK190" s="227">
        <f>ROUND(I190*H190,2)</f>
        <v>0</v>
      </c>
      <c r="BL190" s="16" t="s">
        <v>181</v>
      </c>
      <c r="BM190" s="16" t="s">
        <v>761</v>
      </c>
    </row>
    <row r="191" s="1" customFormat="1">
      <c r="B191" s="37"/>
      <c r="C191" s="38"/>
      <c r="D191" s="228" t="s">
        <v>156</v>
      </c>
      <c r="E191" s="38"/>
      <c r="F191" s="229" t="s">
        <v>385</v>
      </c>
      <c r="G191" s="38"/>
      <c r="H191" s="38"/>
      <c r="I191" s="143"/>
      <c r="J191" s="38"/>
      <c r="K191" s="38"/>
      <c r="L191" s="42"/>
      <c r="M191" s="230"/>
      <c r="N191" s="78"/>
      <c r="O191" s="78"/>
      <c r="P191" s="78"/>
      <c r="Q191" s="78"/>
      <c r="R191" s="78"/>
      <c r="S191" s="78"/>
      <c r="T191" s="79"/>
      <c r="AT191" s="16" t="s">
        <v>156</v>
      </c>
      <c r="AU191" s="16" t="s">
        <v>77</v>
      </c>
    </row>
    <row r="192" s="1" customFormat="1">
      <c r="B192" s="37"/>
      <c r="C192" s="38"/>
      <c r="D192" s="228" t="s">
        <v>157</v>
      </c>
      <c r="E192" s="38"/>
      <c r="F192" s="231" t="s">
        <v>463</v>
      </c>
      <c r="G192" s="38"/>
      <c r="H192" s="38"/>
      <c r="I192" s="143"/>
      <c r="J192" s="38"/>
      <c r="K192" s="38"/>
      <c r="L192" s="42"/>
      <c r="M192" s="230"/>
      <c r="N192" s="78"/>
      <c r="O192" s="78"/>
      <c r="P192" s="78"/>
      <c r="Q192" s="78"/>
      <c r="R192" s="78"/>
      <c r="S192" s="78"/>
      <c r="T192" s="79"/>
      <c r="AT192" s="16" t="s">
        <v>157</v>
      </c>
      <c r="AU192" s="16" t="s">
        <v>77</v>
      </c>
    </row>
    <row r="193" s="12" customFormat="1">
      <c r="B193" s="232"/>
      <c r="C193" s="233"/>
      <c r="D193" s="228" t="s">
        <v>159</v>
      </c>
      <c r="E193" s="234" t="s">
        <v>1</v>
      </c>
      <c r="F193" s="235" t="s">
        <v>762</v>
      </c>
      <c r="G193" s="233"/>
      <c r="H193" s="236">
        <v>1.48</v>
      </c>
      <c r="I193" s="237"/>
      <c r="J193" s="233"/>
      <c r="K193" s="233"/>
      <c r="L193" s="238"/>
      <c r="M193" s="243"/>
      <c r="N193" s="244"/>
      <c r="O193" s="244"/>
      <c r="P193" s="244"/>
      <c r="Q193" s="244"/>
      <c r="R193" s="244"/>
      <c r="S193" s="244"/>
      <c r="T193" s="245"/>
      <c r="AT193" s="242" t="s">
        <v>159</v>
      </c>
      <c r="AU193" s="242" t="s">
        <v>77</v>
      </c>
      <c r="AV193" s="12" t="s">
        <v>77</v>
      </c>
      <c r="AW193" s="12" t="s">
        <v>32</v>
      </c>
      <c r="AX193" s="12" t="s">
        <v>75</v>
      </c>
      <c r="AY193" s="242" t="s">
        <v>147</v>
      </c>
    </row>
    <row r="194" s="1" customFormat="1" ht="16.5" customHeight="1">
      <c r="B194" s="37"/>
      <c r="C194" s="216" t="s">
        <v>318</v>
      </c>
      <c r="D194" s="216" t="s">
        <v>150</v>
      </c>
      <c r="E194" s="217" t="s">
        <v>388</v>
      </c>
      <c r="F194" s="218" t="s">
        <v>389</v>
      </c>
      <c r="G194" s="219" t="s">
        <v>225</v>
      </c>
      <c r="H194" s="220">
        <v>1.48</v>
      </c>
      <c r="I194" s="221"/>
      <c r="J194" s="222">
        <f>ROUND(I194*H194,2)</f>
        <v>0</v>
      </c>
      <c r="K194" s="218" t="s">
        <v>212</v>
      </c>
      <c r="L194" s="42"/>
      <c r="M194" s="223" t="s">
        <v>1</v>
      </c>
      <c r="N194" s="224" t="s">
        <v>40</v>
      </c>
      <c r="O194" s="78"/>
      <c r="P194" s="225">
        <f>O194*H194</f>
        <v>0</v>
      </c>
      <c r="Q194" s="225">
        <v>2.2563399999999998</v>
      </c>
      <c r="R194" s="225">
        <f>Q194*H194</f>
        <v>3.3393831999999994</v>
      </c>
      <c r="S194" s="225">
        <v>0</v>
      </c>
      <c r="T194" s="226">
        <f>S194*H194</f>
        <v>0</v>
      </c>
      <c r="AR194" s="16" t="s">
        <v>181</v>
      </c>
      <c r="AT194" s="16" t="s">
        <v>150</v>
      </c>
      <c r="AU194" s="16" t="s">
        <v>77</v>
      </c>
      <c r="AY194" s="16" t="s">
        <v>147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16" t="s">
        <v>75</v>
      </c>
      <c r="BK194" s="227">
        <f>ROUND(I194*H194,2)</f>
        <v>0</v>
      </c>
      <c r="BL194" s="16" t="s">
        <v>181</v>
      </c>
      <c r="BM194" s="16" t="s">
        <v>763</v>
      </c>
    </row>
    <row r="195" s="1" customFormat="1">
      <c r="B195" s="37"/>
      <c r="C195" s="38"/>
      <c r="D195" s="228" t="s">
        <v>156</v>
      </c>
      <c r="E195" s="38"/>
      <c r="F195" s="229" t="s">
        <v>391</v>
      </c>
      <c r="G195" s="38"/>
      <c r="H195" s="38"/>
      <c r="I195" s="143"/>
      <c r="J195" s="38"/>
      <c r="K195" s="38"/>
      <c r="L195" s="42"/>
      <c r="M195" s="230"/>
      <c r="N195" s="78"/>
      <c r="O195" s="78"/>
      <c r="P195" s="78"/>
      <c r="Q195" s="78"/>
      <c r="R195" s="78"/>
      <c r="S195" s="78"/>
      <c r="T195" s="79"/>
      <c r="AT195" s="16" t="s">
        <v>156</v>
      </c>
      <c r="AU195" s="16" t="s">
        <v>77</v>
      </c>
    </row>
    <row r="196" s="1" customFormat="1">
      <c r="B196" s="37"/>
      <c r="C196" s="38"/>
      <c r="D196" s="228" t="s">
        <v>157</v>
      </c>
      <c r="E196" s="38"/>
      <c r="F196" s="231" t="s">
        <v>463</v>
      </c>
      <c r="G196" s="38"/>
      <c r="H196" s="38"/>
      <c r="I196" s="143"/>
      <c r="J196" s="38"/>
      <c r="K196" s="38"/>
      <c r="L196" s="42"/>
      <c r="M196" s="230"/>
      <c r="N196" s="78"/>
      <c r="O196" s="78"/>
      <c r="P196" s="78"/>
      <c r="Q196" s="78"/>
      <c r="R196" s="78"/>
      <c r="S196" s="78"/>
      <c r="T196" s="79"/>
      <c r="AT196" s="16" t="s">
        <v>157</v>
      </c>
      <c r="AU196" s="16" t="s">
        <v>77</v>
      </c>
    </row>
    <row r="197" s="12" customFormat="1">
      <c r="B197" s="232"/>
      <c r="C197" s="233"/>
      <c r="D197" s="228" t="s">
        <v>159</v>
      </c>
      <c r="E197" s="234" t="s">
        <v>1</v>
      </c>
      <c r="F197" s="235" t="s">
        <v>764</v>
      </c>
      <c r="G197" s="233"/>
      <c r="H197" s="236">
        <v>1.48</v>
      </c>
      <c r="I197" s="237"/>
      <c r="J197" s="233"/>
      <c r="K197" s="233"/>
      <c r="L197" s="238"/>
      <c r="M197" s="243"/>
      <c r="N197" s="244"/>
      <c r="O197" s="244"/>
      <c r="P197" s="244"/>
      <c r="Q197" s="244"/>
      <c r="R197" s="244"/>
      <c r="S197" s="244"/>
      <c r="T197" s="245"/>
      <c r="AT197" s="242" t="s">
        <v>159</v>
      </c>
      <c r="AU197" s="242" t="s">
        <v>77</v>
      </c>
      <c r="AV197" s="12" t="s">
        <v>77</v>
      </c>
      <c r="AW197" s="12" t="s">
        <v>32</v>
      </c>
      <c r="AX197" s="12" t="s">
        <v>75</v>
      </c>
      <c r="AY197" s="242" t="s">
        <v>147</v>
      </c>
    </row>
    <row r="198" s="1" customFormat="1" ht="16.5" customHeight="1">
      <c r="B198" s="37"/>
      <c r="C198" s="216" t="s">
        <v>325</v>
      </c>
      <c r="D198" s="216" t="s">
        <v>150</v>
      </c>
      <c r="E198" s="217" t="s">
        <v>393</v>
      </c>
      <c r="F198" s="218" t="s">
        <v>394</v>
      </c>
      <c r="G198" s="219" t="s">
        <v>270</v>
      </c>
      <c r="H198" s="220">
        <v>0.111</v>
      </c>
      <c r="I198" s="221"/>
      <c r="J198" s="222">
        <f>ROUND(I198*H198,2)</f>
        <v>0</v>
      </c>
      <c r="K198" s="218" t="s">
        <v>212</v>
      </c>
      <c r="L198" s="42"/>
      <c r="M198" s="223" t="s">
        <v>1</v>
      </c>
      <c r="N198" s="224" t="s">
        <v>40</v>
      </c>
      <c r="O198" s="78"/>
      <c r="P198" s="225">
        <f>O198*H198</f>
        <v>0</v>
      </c>
      <c r="Q198" s="225">
        <v>1.06277</v>
      </c>
      <c r="R198" s="225">
        <f>Q198*H198</f>
        <v>0.11796747000000001</v>
      </c>
      <c r="S198" s="225">
        <v>0</v>
      </c>
      <c r="T198" s="226">
        <f>S198*H198</f>
        <v>0</v>
      </c>
      <c r="AR198" s="16" t="s">
        <v>181</v>
      </c>
      <c r="AT198" s="16" t="s">
        <v>150</v>
      </c>
      <c r="AU198" s="16" t="s">
        <v>77</v>
      </c>
      <c r="AY198" s="16" t="s">
        <v>147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6" t="s">
        <v>75</v>
      </c>
      <c r="BK198" s="227">
        <f>ROUND(I198*H198,2)</f>
        <v>0</v>
      </c>
      <c r="BL198" s="16" t="s">
        <v>181</v>
      </c>
      <c r="BM198" s="16" t="s">
        <v>765</v>
      </c>
    </row>
    <row r="199" s="1" customFormat="1">
      <c r="B199" s="37"/>
      <c r="C199" s="38"/>
      <c r="D199" s="228" t="s">
        <v>156</v>
      </c>
      <c r="E199" s="38"/>
      <c r="F199" s="229" t="s">
        <v>396</v>
      </c>
      <c r="G199" s="38"/>
      <c r="H199" s="38"/>
      <c r="I199" s="143"/>
      <c r="J199" s="38"/>
      <c r="K199" s="38"/>
      <c r="L199" s="42"/>
      <c r="M199" s="230"/>
      <c r="N199" s="78"/>
      <c r="O199" s="78"/>
      <c r="P199" s="78"/>
      <c r="Q199" s="78"/>
      <c r="R199" s="78"/>
      <c r="S199" s="78"/>
      <c r="T199" s="79"/>
      <c r="AT199" s="16" t="s">
        <v>156</v>
      </c>
      <c r="AU199" s="16" t="s">
        <v>77</v>
      </c>
    </row>
    <row r="200" s="1" customFormat="1">
      <c r="B200" s="37"/>
      <c r="C200" s="38"/>
      <c r="D200" s="228" t="s">
        <v>157</v>
      </c>
      <c r="E200" s="38"/>
      <c r="F200" s="231" t="s">
        <v>245</v>
      </c>
      <c r="G200" s="38"/>
      <c r="H200" s="38"/>
      <c r="I200" s="143"/>
      <c r="J200" s="38"/>
      <c r="K200" s="38"/>
      <c r="L200" s="42"/>
      <c r="M200" s="230"/>
      <c r="N200" s="78"/>
      <c r="O200" s="78"/>
      <c r="P200" s="78"/>
      <c r="Q200" s="78"/>
      <c r="R200" s="78"/>
      <c r="S200" s="78"/>
      <c r="T200" s="79"/>
      <c r="AT200" s="16" t="s">
        <v>157</v>
      </c>
      <c r="AU200" s="16" t="s">
        <v>77</v>
      </c>
    </row>
    <row r="201" s="12" customFormat="1">
      <c r="B201" s="232"/>
      <c r="C201" s="233"/>
      <c r="D201" s="228" t="s">
        <v>159</v>
      </c>
      <c r="E201" s="234" t="s">
        <v>1</v>
      </c>
      <c r="F201" s="235" t="s">
        <v>766</v>
      </c>
      <c r="G201" s="233"/>
      <c r="H201" s="236">
        <v>0.111</v>
      </c>
      <c r="I201" s="237"/>
      <c r="J201" s="233"/>
      <c r="K201" s="233"/>
      <c r="L201" s="238"/>
      <c r="M201" s="243"/>
      <c r="N201" s="244"/>
      <c r="O201" s="244"/>
      <c r="P201" s="244"/>
      <c r="Q201" s="244"/>
      <c r="R201" s="244"/>
      <c r="S201" s="244"/>
      <c r="T201" s="245"/>
      <c r="AT201" s="242" t="s">
        <v>159</v>
      </c>
      <c r="AU201" s="242" t="s">
        <v>77</v>
      </c>
      <c r="AV201" s="12" t="s">
        <v>77</v>
      </c>
      <c r="AW201" s="12" t="s">
        <v>32</v>
      </c>
      <c r="AX201" s="12" t="s">
        <v>75</v>
      </c>
      <c r="AY201" s="242" t="s">
        <v>147</v>
      </c>
    </row>
    <row r="202" s="1" customFormat="1" ht="16.5" customHeight="1">
      <c r="B202" s="37"/>
      <c r="C202" s="216" t="s">
        <v>331</v>
      </c>
      <c r="D202" s="216" t="s">
        <v>150</v>
      </c>
      <c r="E202" s="217" t="s">
        <v>399</v>
      </c>
      <c r="F202" s="218" t="s">
        <v>400</v>
      </c>
      <c r="G202" s="219" t="s">
        <v>187</v>
      </c>
      <c r="H202" s="220">
        <v>91</v>
      </c>
      <c r="I202" s="221"/>
      <c r="J202" s="222">
        <f>ROUND(I202*H202,2)</f>
        <v>0</v>
      </c>
      <c r="K202" s="218" t="s">
        <v>1</v>
      </c>
      <c r="L202" s="42"/>
      <c r="M202" s="223" t="s">
        <v>1</v>
      </c>
      <c r="N202" s="224" t="s">
        <v>40</v>
      </c>
      <c r="O202" s="78"/>
      <c r="P202" s="225">
        <f>O202*H202</f>
        <v>0</v>
      </c>
      <c r="Q202" s="225">
        <v>0</v>
      </c>
      <c r="R202" s="225">
        <f>Q202*H202</f>
        <v>0</v>
      </c>
      <c r="S202" s="225">
        <v>0</v>
      </c>
      <c r="T202" s="226">
        <f>S202*H202</f>
        <v>0</v>
      </c>
      <c r="AR202" s="16" t="s">
        <v>181</v>
      </c>
      <c r="AT202" s="16" t="s">
        <v>150</v>
      </c>
      <c r="AU202" s="16" t="s">
        <v>77</v>
      </c>
      <c r="AY202" s="16" t="s">
        <v>147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6" t="s">
        <v>75</v>
      </c>
      <c r="BK202" s="227">
        <f>ROUND(I202*H202,2)</f>
        <v>0</v>
      </c>
      <c r="BL202" s="16" t="s">
        <v>181</v>
      </c>
      <c r="BM202" s="16" t="s">
        <v>767</v>
      </c>
    </row>
    <row r="203" s="1" customFormat="1">
      <c r="B203" s="37"/>
      <c r="C203" s="38"/>
      <c r="D203" s="228" t="s">
        <v>156</v>
      </c>
      <c r="E203" s="38"/>
      <c r="F203" s="229" t="s">
        <v>400</v>
      </c>
      <c r="G203" s="38"/>
      <c r="H203" s="38"/>
      <c r="I203" s="143"/>
      <c r="J203" s="38"/>
      <c r="K203" s="38"/>
      <c r="L203" s="42"/>
      <c r="M203" s="230"/>
      <c r="N203" s="78"/>
      <c r="O203" s="78"/>
      <c r="P203" s="78"/>
      <c r="Q203" s="78"/>
      <c r="R203" s="78"/>
      <c r="S203" s="78"/>
      <c r="T203" s="79"/>
      <c r="AT203" s="16" t="s">
        <v>156</v>
      </c>
      <c r="AU203" s="16" t="s">
        <v>77</v>
      </c>
    </row>
    <row r="204" s="13" customFormat="1">
      <c r="B204" s="246"/>
      <c r="C204" s="247"/>
      <c r="D204" s="228" t="s">
        <v>159</v>
      </c>
      <c r="E204" s="248" t="s">
        <v>1</v>
      </c>
      <c r="F204" s="249" t="s">
        <v>402</v>
      </c>
      <c r="G204" s="247"/>
      <c r="H204" s="248" t="s">
        <v>1</v>
      </c>
      <c r="I204" s="250"/>
      <c r="J204" s="247"/>
      <c r="K204" s="247"/>
      <c r="L204" s="251"/>
      <c r="M204" s="252"/>
      <c r="N204" s="253"/>
      <c r="O204" s="253"/>
      <c r="P204" s="253"/>
      <c r="Q204" s="253"/>
      <c r="R204" s="253"/>
      <c r="S204" s="253"/>
      <c r="T204" s="254"/>
      <c r="AT204" s="255" t="s">
        <v>159</v>
      </c>
      <c r="AU204" s="255" t="s">
        <v>77</v>
      </c>
      <c r="AV204" s="13" t="s">
        <v>75</v>
      </c>
      <c r="AW204" s="13" t="s">
        <v>32</v>
      </c>
      <c r="AX204" s="13" t="s">
        <v>69</v>
      </c>
      <c r="AY204" s="255" t="s">
        <v>147</v>
      </c>
    </row>
    <row r="205" s="12" customFormat="1">
      <c r="B205" s="232"/>
      <c r="C205" s="233"/>
      <c r="D205" s="228" t="s">
        <v>159</v>
      </c>
      <c r="E205" s="234" t="s">
        <v>1</v>
      </c>
      <c r="F205" s="235" t="s">
        <v>768</v>
      </c>
      <c r="G205" s="233"/>
      <c r="H205" s="236">
        <v>78.400000000000006</v>
      </c>
      <c r="I205" s="237"/>
      <c r="J205" s="233"/>
      <c r="K205" s="233"/>
      <c r="L205" s="238"/>
      <c r="M205" s="243"/>
      <c r="N205" s="244"/>
      <c r="O205" s="244"/>
      <c r="P205" s="244"/>
      <c r="Q205" s="244"/>
      <c r="R205" s="244"/>
      <c r="S205" s="244"/>
      <c r="T205" s="245"/>
      <c r="AT205" s="242" t="s">
        <v>159</v>
      </c>
      <c r="AU205" s="242" t="s">
        <v>77</v>
      </c>
      <c r="AV205" s="12" t="s">
        <v>77</v>
      </c>
      <c r="AW205" s="12" t="s">
        <v>32</v>
      </c>
      <c r="AX205" s="12" t="s">
        <v>69</v>
      </c>
      <c r="AY205" s="242" t="s">
        <v>147</v>
      </c>
    </row>
    <row r="206" s="13" customFormat="1">
      <c r="B206" s="246"/>
      <c r="C206" s="247"/>
      <c r="D206" s="228" t="s">
        <v>159</v>
      </c>
      <c r="E206" s="248" t="s">
        <v>1</v>
      </c>
      <c r="F206" s="249" t="s">
        <v>404</v>
      </c>
      <c r="G206" s="247"/>
      <c r="H206" s="248" t="s">
        <v>1</v>
      </c>
      <c r="I206" s="250"/>
      <c r="J206" s="247"/>
      <c r="K206" s="247"/>
      <c r="L206" s="251"/>
      <c r="M206" s="252"/>
      <c r="N206" s="253"/>
      <c r="O206" s="253"/>
      <c r="P206" s="253"/>
      <c r="Q206" s="253"/>
      <c r="R206" s="253"/>
      <c r="S206" s="253"/>
      <c r="T206" s="254"/>
      <c r="AT206" s="255" t="s">
        <v>159</v>
      </c>
      <c r="AU206" s="255" t="s">
        <v>77</v>
      </c>
      <c r="AV206" s="13" t="s">
        <v>75</v>
      </c>
      <c r="AW206" s="13" t="s">
        <v>32</v>
      </c>
      <c r="AX206" s="13" t="s">
        <v>69</v>
      </c>
      <c r="AY206" s="255" t="s">
        <v>147</v>
      </c>
    </row>
    <row r="207" s="12" customFormat="1">
      <c r="B207" s="232"/>
      <c r="C207" s="233"/>
      <c r="D207" s="228" t="s">
        <v>159</v>
      </c>
      <c r="E207" s="234" t="s">
        <v>1</v>
      </c>
      <c r="F207" s="235" t="s">
        <v>769</v>
      </c>
      <c r="G207" s="233"/>
      <c r="H207" s="236">
        <v>12.6</v>
      </c>
      <c r="I207" s="237"/>
      <c r="J207" s="233"/>
      <c r="K207" s="233"/>
      <c r="L207" s="238"/>
      <c r="M207" s="243"/>
      <c r="N207" s="244"/>
      <c r="O207" s="244"/>
      <c r="P207" s="244"/>
      <c r="Q207" s="244"/>
      <c r="R207" s="244"/>
      <c r="S207" s="244"/>
      <c r="T207" s="245"/>
      <c r="AT207" s="242" t="s">
        <v>159</v>
      </c>
      <c r="AU207" s="242" t="s">
        <v>77</v>
      </c>
      <c r="AV207" s="12" t="s">
        <v>77</v>
      </c>
      <c r="AW207" s="12" t="s">
        <v>32</v>
      </c>
      <c r="AX207" s="12" t="s">
        <v>69</v>
      </c>
      <c r="AY207" s="242" t="s">
        <v>147</v>
      </c>
    </row>
    <row r="208" s="14" customFormat="1">
      <c r="B208" s="256"/>
      <c r="C208" s="257"/>
      <c r="D208" s="228" t="s">
        <v>159</v>
      </c>
      <c r="E208" s="258" t="s">
        <v>1</v>
      </c>
      <c r="F208" s="259" t="s">
        <v>266</v>
      </c>
      <c r="G208" s="257"/>
      <c r="H208" s="260">
        <v>91</v>
      </c>
      <c r="I208" s="261"/>
      <c r="J208" s="257"/>
      <c r="K208" s="257"/>
      <c r="L208" s="262"/>
      <c r="M208" s="263"/>
      <c r="N208" s="264"/>
      <c r="O208" s="264"/>
      <c r="P208" s="264"/>
      <c r="Q208" s="264"/>
      <c r="R208" s="264"/>
      <c r="S208" s="264"/>
      <c r="T208" s="265"/>
      <c r="AT208" s="266" t="s">
        <v>159</v>
      </c>
      <c r="AU208" s="266" t="s">
        <v>77</v>
      </c>
      <c r="AV208" s="14" t="s">
        <v>181</v>
      </c>
      <c r="AW208" s="14" t="s">
        <v>32</v>
      </c>
      <c r="AX208" s="14" t="s">
        <v>75</v>
      </c>
      <c r="AY208" s="266" t="s">
        <v>147</v>
      </c>
    </row>
    <row r="209" s="1" customFormat="1" ht="16.5" customHeight="1">
      <c r="B209" s="37"/>
      <c r="C209" s="216" t="s">
        <v>342</v>
      </c>
      <c r="D209" s="216" t="s">
        <v>150</v>
      </c>
      <c r="E209" s="217" t="s">
        <v>407</v>
      </c>
      <c r="F209" s="218" t="s">
        <v>408</v>
      </c>
      <c r="G209" s="219" t="s">
        <v>187</v>
      </c>
      <c r="H209" s="220">
        <v>91</v>
      </c>
      <c r="I209" s="221"/>
      <c r="J209" s="222">
        <f>ROUND(I209*H209,2)</f>
        <v>0</v>
      </c>
      <c r="K209" s="218" t="s">
        <v>1</v>
      </c>
      <c r="L209" s="42"/>
      <c r="M209" s="223" t="s">
        <v>1</v>
      </c>
      <c r="N209" s="224" t="s">
        <v>40</v>
      </c>
      <c r="O209" s="78"/>
      <c r="P209" s="225">
        <f>O209*H209</f>
        <v>0</v>
      </c>
      <c r="Q209" s="225">
        <v>0</v>
      </c>
      <c r="R209" s="225">
        <f>Q209*H209</f>
        <v>0</v>
      </c>
      <c r="S209" s="225">
        <v>0</v>
      </c>
      <c r="T209" s="226">
        <f>S209*H209</f>
        <v>0</v>
      </c>
      <c r="AR209" s="16" t="s">
        <v>181</v>
      </c>
      <c r="AT209" s="16" t="s">
        <v>150</v>
      </c>
      <c r="AU209" s="16" t="s">
        <v>77</v>
      </c>
      <c r="AY209" s="16" t="s">
        <v>147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16" t="s">
        <v>75</v>
      </c>
      <c r="BK209" s="227">
        <f>ROUND(I209*H209,2)</f>
        <v>0</v>
      </c>
      <c r="BL209" s="16" t="s">
        <v>181</v>
      </c>
      <c r="BM209" s="16" t="s">
        <v>770</v>
      </c>
    </row>
    <row r="210" s="1" customFormat="1">
      <c r="B210" s="37"/>
      <c r="C210" s="38"/>
      <c r="D210" s="228" t="s">
        <v>156</v>
      </c>
      <c r="E210" s="38"/>
      <c r="F210" s="229" t="s">
        <v>400</v>
      </c>
      <c r="G210" s="38"/>
      <c r="H210" s="38"/>
      <c r="I210" s="143"/>
      <c r="J210" s="38"/>
      <c r="K210" s="38"/>
      <c r="L210" s="42"/>
      <c r="M210" s="230"/>
      <c r="N210" s="78"/>
      <c r="O210" s="78"/>
      <c r="P210" s="78"/>
      <c r="Q210" s="78"/>
      <c r="R210" s="78"/>
      <c r="S210" s="78"/>
      <c r="T210" s="79"/>
      <c r="AT210" s="16" t="s">
        <v>156</v>
      </c>
      <c r="AU210" s="16" t="s">
        <v>77</v>
      </c>
    </row>
    <row r="211" s="1" customFormat="1" ht="16.5" customHeight="1">
      <c r="B211" s="37"/>
      <c r="C211" s="216" t="s">
        <v>352</v>
      </c>
      <c r="D211" s="216" t="s">
        <v>150</v>
      </c>
      <c r="E211" s="217" t="s">
        <v>411</v>
      </c>
      <c r="F211" s="218" t="s">
        <v>412</v>
      </c>
      <c r="G211" s="219" t="s">
        <v>413</v>
      </c>
      <c r="H211" s="220">
        <v>466</v>
      </c>
      <c r="I211" s="221"/>
      <c r="J211" s="222">
        <f>ROUND(I211*H211,2)</f>
        <v>0</v>
      </c>
      <c r="K211" s="218" t="s">
        <v>1</v>
      </c>
      <c r="L211" s="42"/>
      <c r="M211" s="223" t="s">
        <v>1</v>
      </c>
      <c r="N211" s="224" t="s">
        <v>40</v>
      </c>
      <c r="O211" s="78"/>
      <c r="P211" s="225">
        <f>O211*H211</f>
        <v>0</v>
      </c>
      <c r="Q211" s="225">
        <v>0</v>
      </c>
      <c r="R211" s="225">
        <f>Q211*H211</f>
        <v>0</v>
      </c>
      <c r="S211" s="225">
        <v>0</v>
      </c>
      <c r="T211" s="226">
        <f>S211*H211</f>
        <v>0</v>
      </c>
      <c r="AR211" s="16" t="s">
        <v>181</v>
      </c>
      <c r="AT211" s="16" t="s">
        <v>150</v>
      </c>
      <c r="AU211" s="16" t="s">
        <v>77</v>
      </c>
      <c r="AY211" s="16" t="s">
        <v>147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16" t="s">
        <v>75</v>
      </c>
      <c r="BK211" s="227">
        <f>ROUND(I211*H211,2)</f>
        <v>0</v>
      </c>
      <c r="BL211" s="16" t="s">
        <v>181</v>
      </c>
      <c r="BM211" s="16" t="s">
        <v>771</v>
      </c>
    </row>
    <row r="212" s="1" customFormat="1">
      <c r="B212" s="37"/>
      <c r="C212" s="38"/>
      <c r="D212" s="228" t="s">
        <v>156</v>
      </c>
      <c r="E212" s="38"/>
      <c r="F212" s="229" t="s">
        <v>400</v>
      </c>
      <c r="G212" s="38"/>
      <c r="H212" s="38"/>
      <c r="I212" s="143"/>
      <c r="J212" s="38"/>
      <c r="K212" s="38"/>
      <c r="L212" s="42"/>
      <c r="M212" s="230"/>
      <c r="N212" s="78"/>
      <c r="O212" s="78"/>
      <c r="P212" s="78"/>
      <c r="Q212" s="78"/>
      <c r="R212" s="78"/>
      <c r="S212" s="78"/>
      <c r="T212" s="79"/>
      <c r="AT212" s="16" t="s">
        <v>156</v>
      </c>
      <c r="AU212" s="16" t="s">
        <v>77</v>
      </c>
    </row>
    <row r="213" s="13" customFormat="1">
      <c r="B213" s="246"/>
      <c r="C213" s="247"/>
      <c r="D213" s="228" t="s">
        <v>159</v>
      </c>
      <c r="E213" s="248" t="s">
        <v>1</v>
      </c>
      <c r="F213" s="249" t="s">
        <v>415</v>
      </c>
      <c r="G213" s="247"/>
      <c r="H213" s="248" t="s">
        <v>1</v>
      </c>
      <c r="I213" s="250"/>
      <c r="J213" s="247"/>
      <c r="K213" s="247"/>
      <c r="L213" s="251"/>
      <c r="M213" s="252"/>
      <c r="N213" s="253"/>
      <c r="O213" s="253"/>
      <c r="P213" s="253"/>
      <c r="Q213" s="253"/>
      <c r="R213" s="253"/>
      <c r="S213" s="253"/>
      <c r="T213" s="254"/>
      <c r="AT213" s="255" t="s">
        <v>159</v>
      </c>
      <c r="AU213" s="255" t="s">
        <v>77</v>
      </c>
      <c r="AV213" s="13" t="s">
        <v>75</v>
      </c>
      <c r="AW213" s="13" t="s">
        <v>32</v>
      </c>
      <c r="AX213" s="13" t="s">
        <v>69</v>
      </c>
      <c r="AY213" s="255" t="s">
        <v>147</v>
      </c>
    </row>
    <row r="214" s="12" customFormat="1">
      <c r="B214" s="232"/>
      <c r="C214" s="233"/>
      <c r="D214" s="228" t="s">
        <v>159</v>
      </c>
      <c r="E214" s="234" t="s">
        <v>1</v>
      </c>
      <c r="F214" s="235" t="s">
        <v>772</v>
      </c>
      <c r="G214" s="233"/>
      <c r="H214" s="236">
        <v>466</v>
      </c>
      <c r="I214" s="237"/>
      <c r="J214" s="233"/>
      <c r="K214" s="233"/>
      <c r="L214" s="238"/>
      <c r="M214" s="243"/>
      <c r="N214" s="244"/>
      <c r="O214" s="244"/>
      <c r="P214" s="244"/>
      <c r="Q214" s="244"/>
      <c r="R214" s="244"/>
      <c r="S214" s="244"/>
      <c r="T214" s="245"/>
      <c r="AT214" s="242" t="s">
        <v>159</v>
      </c>
      <c r="AU214" s="242" t="s">
        <v>77</v>
      </c>
      <c r="AV214" s="12" t="s">
        <v>77</v>
      </c>
      <c r="AW214" s="12" t="s">
        <v>32</v>
      </c>
      <c r="AX214" s="12" t="s">
        <v>75</v>
      </c>
      <c r="AY214" s="242" t="s">
        <v>147</v>
      </c>
    </row>
    <row r="215" s="1" customFormat="1" ht="16.5" customHeight="1">
      <c r="B215" s="37"/>
      <c r="C215" s="216" t="s">
        <v>356</v>
      </c>
      <c r="D215" s="216" t="s">
        <v>150</v>
      </c>
      <c r="E215" s="217" t="s">
        <v>418</v>
      </c>
      <c r="F215" s="218" t="s">
        <v>419</v>
      </c>
      <c r="G215" s="219" t="s">
        <v>270</v>
      </c>
      <c r="H215" s="220">
        <v>2.569</v>
      </c>
      <c r="I215" s="221"/>
      <c r="J215" s="222">
        <f>ROUND(I215*H215,2)</f>
        <v>0</v>
      </c>
      <c r="K215" s="218" t="s">
        <v>212</v>
      </c>
      <c r="L215" s="42"/>
      <c r="M215" s="223" t="s">
        <v>1</v>
      </c>
      <c r="N215" s="224" t="s">
        <v>40</v>
      </c>
      <c r="O215" s="78"/>
      <c r="P215" s="225">
        <f>O215*H215</f>
        <v>0</v>
      </c>
      <c r="Q215" s="225">
        <v>0.099510000000000001</v>
      </c>
      <c r="R215" s="225">
        <f>Q215*H215</f>
        <v>0.25564119000000002</v>
      </c>
      <c r="S215" s="225">
        <v>0</v>
      </c>
      <c r="T215" s="226">
        <f>S215*H215</f>
        <v>0</v>
      </c>
      <c r="AR215" s="16" t="s">
        <v>181</v>
      </c>
      <c r="AT215" s="16" t="s">
        <v>150</v>
      </c>
      <c r="AU215" s="16" t="s">
        <v>77</v>
      </c>
      <c r="AY215" s="16" t="s">
        <v>147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16" t="s">
        <v>75</v>
      </c>
      <c r="BK215" s="227">
        <f>ROUND(I215*H215,2)</f>
        <v>0</v>
      </c>
      <c r="BL215" s="16" t="s">
        <v>181</v>
      </c>
      <c r="BM215" s="16" t="s">
        <v>773</v>
      </c>
    </row>
    <row r="216" s="1" customFormat="1">
      <c r="B216" s="37"/>
      <c r="C216" s="38"/>
      <c r="D216" s="228" t="s">
        <v>156</v>
      </c>
      <c r="E216" s="38"/>
      <c r="F216" s="229" t="s">
        <v>421</v>
      </c>
      <c r="G216" s="38"/>
      <c r="H216" s="38"/>
      <c r="I216" s="143"/>
      <c r="J216" s="38"/>
      <c r="K216" s="38"/>
      <c r="L216" s="42"/>
      <c r="M216" s="230"/>
      <c r="N216" s="78"/>
      <c r="O216" s="78"/>
      <c r="P216" s="78"/>
      <c r="Q216" s="78"/>
      <c r="R216" s="78"/>
      <c r="S216" s="78"/>
      <c r="T216" s="79"/>
      <c r="AT216" s="16" t="s">
        <v>156</v>
      </c>
      <c r="AU216" s="16" t="s">
        <v>77</v>
      </c>
    </row>
    <row r="217" s="1" customFormat="1">
      <c r="B217" s="37"/>
      <c r="C217" s="38"/>
      <c r="D217" s="228" t="s">
        <v>157</v>
      </c>
      <c r="E217" s="38"/>
      <c r="F217" s="231" t="s">
        <v>463</v>
      </c>
      <c r="G217" s="38"/>
      <c r="H217" s="38"/>
      <c r="I217" s="143"/>
      <c r="J217" s="38"/>
      <c r="K217" s="38"/>
      <c r="L217" s="42"/>
      <c r="M217" s="230"/>
      <c r="N217" s="78"/>
      <c r="O217" s="78"/>
      <c r="P217" s="78"/>
      <c r="Q217" s="78"/>
      <c r="R217" s="78"/>
      <c r="S217" s="78"/>
      <c r="T217" s="79"/>
      <c r="AT217" s="16" t="s">
        <v>157</v>
      </c>
      <c r="AU217" s="16" t="s">
        <v>77</v>
      </c>
    </row>
    <row r="218" s="12" customFormat="1">
      <c r="B218" s="232"/>
      <c r="C218" s="233"/>
      <c r="D218" s="228" t="s">
        <v>159</v>
      </c>
      <c r="E218" s="234" t="s">
        <v>1</v>
      </c>
      <c r="F218" s="235" t="s">
        <v>774</v>
      </c>
      <c r="G218" s="233"/>
      <c r="H218" s="236">
        <v>2.569</v>
      </c>
      <c r="I218" s="237"/>
      <c r="J218" s="233"/>
      <c r="K218" s="233"/>
      <c r="L218" s="238"/>
      <c r="M218" s="243"/>
      <c r="N218" s="244"/>
      <c r="O218" s="244"/>
      <c r="P218" s="244"/>
      <c r="Q218" s="244"/>
      <c r="R218" s="244"/>
      <c r="S218" s="244"/>
      <c r="T218" s="245"/>
      <c r="AT218" s="242" t="s">
        <v>159</v>
      </c>
      <c r="AU218" s="242" t="s">
        <v>77</v>
      </c>
      <c r="AV218" s="12" t="s">
        <v>77</v>
      </c>
      <c r="AW218" s="12" t="s">
        <v>32</v>
      </c>
      <c r="AX218" s="12" t="s">
        <v>75</v>
      </c>
      <c r="AY218" s="242" t="s">
        <v>147</v>
      </c>
    </row>
    <row r="219" s="1" customFormat="1" ht="16.5" customHeight="1">
      <c r="B219" s="37"/>
      <c r="C219" s="267" t="s">
        <v>366</v>
      </c>
      <c r="D219" s="267" t="s">
        <v>267</v>
      </c>
      <c r="E219" s="268" t="s">
        <v>775</v>
      </c>
      <c r="F219" s="269" t="s">
        <v>776</v>
      </c>
      <c r="G219" s="270" t="s">
        <v>270</v>
      </c>
      <c r="H219" s="271">
        <v>0.60099999999999998</v>
      </c>
      <c r="I219" s="272"/>
      <c r="J219" s="273">
        <f>ROUND(I219*H219,2)</f>
        <v>0</v>
      </c>
      <c r="K219" s="269" t="s">
        <v>212</v>
      </c>
      <c r="L219" s="274"/>
      <c r="M219" s="275" t="s">
        <v>1</v>
      </c>
      <c r="N219" s="276" t="s">
        <v>40</v>
      </c>
      <c r="O219" s="78"/>
      <c r="P219" s="225">
        <f>O219*H219</f>
        <v>0</v>
      </c>
      <c r="Q219" s="225">
        <v>1</v>
      </c>
      <c r="R219" s="225">
        <f>Q219*H219</f>
        <v>0.60099999999999998</v>
      </c>
      <c r="S219" s="225">
        <v>0</v>
      </c>
      <c r="T219" s="226">
        <f>S219*H219</f>
        <v>0</v>
      </c>
      <c r="AR219" s="16" t="s">
        <v>216</v>
      </c>
      <c r="AT219" s="16" t="s">
        <v>267</v>
      </c>
      <c r="AU219" s="16" t="s">
        <v>77</v>
      </c>
      <c r="AY219" s="16" t="s">
        <v>147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16" t="s">
        <v>75</v>
      </c>
      <c r="BK219" s="227">
        <f>ROUND(I219*H219,2)</f>
        <v>0</v>
      </c>
      <c r="BL219" s="16" t="s">
        <v>181</v>
      </c>
      <c r="BM219" s="16" t="s">
        <v>777</v>
      </c>
    </row>
    <row r="220" s="1" customFormat="1">
      <c r="B220" s="37"/>
      <c r="C220" s="38"/>
      <c r="D220" s="228" t="s">
        <v>156</v>
      </c>
      <c r="E220" s="38"/>
      <c r="F220" s="229" t="s">
        <v>778</v>
      </c>
      <c r="G220" s="38"/>
      <c r="H220" s="38"/>
      <c r="I220" s="143"/>
      <c r="J220" s="38"/>
      <c r="K220" s="38"/>
      <c r="L220" s="42"/>
      <c r="M220" s="230"/>
      <c r="N220" s="78"/>
      <c r="O220" s="78"/>
      <c r="P220" s="78"/>
      <c r="Q220" s="78"/>
      <c r="R220" s="78"/>
      <c r="S220" s="78"/>
      <c r="T220" s="79"/>
      <c r="AT220" s="16" t="s">
        <v>156</v>
      </c>
      <c r="AU220" s="16" t="s">
        <v>77</v>
      </c>
    </row>
    <row r="221" s="12" customFormat="1">
      <c r="B221" s="232"/>
      <c r="C221" s="233"/>
      <c r="D221" s="228" t="s">
        <v>159</v>
      </c>
      <c r="E221" s="234" t="s">
        <v>1</v>
      </c>
      <c r="F221" s="235" t="s">
        <v>779</v>
      </c>
      <c r="G221" s="233"/>
      <c r="H221" s="236">
        <v>0.57199999999999995</v>
      </c>
      <c r="I221" s="237"/>
      <c r="J221" s="233"/>
      <c r="K221" s="233"/>
      <c r="L221" s="238"/>
      <c r="M221" s="243"/>
      <c r="N221" s="244"/>
      <c r="O221" s="244"/>
      <c r="P221" s="244"/>
      <c r="Q221" s="244"/>
      <c r="R221" s="244"/>
      <c r="S221" s="244"/>
      <c r="T221" s="245"/>
      <c r="AT221" s="242" t="s">
        <v>159</v>
      </c>
      <c r="AU221" s="242" t="s">
        <v>77</v>
      </c>
      <c r="AV221" s="12" t="s">
        <v>77</v>
      </c>
      <c r="AW221" s="12" t="s">
        <v>32</v>
      </c>
      <c r="AX221" s="12" t="s">
        <v>75</v>
      </c>
      <c r="AY221" s="242" t="s">
        <v>147</v>
      </c>
    </row>
    <row r="222" s="12" customFormat="1">
      <c r="B222" s="232"/>
      <c r="C222" s="233"/>
      <c r="D222" s="228" t="s">
        <v>159</v>
      </c>
      <c r="E222" s="233"/>
      <c r="F222" s="235" t="s">
        <v>780</v>
      </c>
      <c r="G222" s="233"/>
      <c r="H222" s="236">
        <v>0.60099999999999998</v>
      </c>
      <c r="I222" s="237"/>
      <c r="J222" s="233"/>
      <c r="K222" s="233"/>
      <c r="L222" s="238"/>
      <c r="M222" s="243"/>
      <c r="N222" s="244"/>
      <c r="O222" s="244"/>
      <c r="P222" s="244"/>
      <c r="Q222" s="244"/>
      <c r="R222" s="244"/>
      <c r="S222" s="244"/>
      <c r="T222" s="245"/>
      <c r="AT222" s="242" t="s">
        <v>159</v>
      </c>
      <c r="AU222" s="242" t="s">
        <v>77</v>
      </c>
      <c r="AV222" s="12" t="s">
        <v>77</v>
      </c>
      <c r="AW222" s="12" t="s">
        <v>4</v>
      </c>
      <c r="AX222" s="12" t="s">
        <v>75</v>
      </c>
      <c r="AY222" s="242" t="s">
        <v>147</v>
      </c>
    </row>
    <row r="223" s="1" customFormat="1" ht="16.5" customHeight="1">
      <c r="B223" s="37"/>
      <c r="C223" s="267" t="s">
        <v>375</v>
      </c>
      <c r="D223" s="267" t="s">
        <v>267</v>
      </c>
      <c r="E223" s="268" t="s">
        <v>781</v>
      </c>
      <c r="F223" s="269" t="s">
        <v>782</v>
      </c>
      <c r="G223" s="270" t="s">
        <v>270</v>
      </c>
      <c r="H223" s="271">
        <v>1.9970000000000001</v>
      </c>
      <c r="I223" s="272"/>
      <c r="J223" s="273">
        <f>ROUND(I223*H223,2)</f>
        <v>0</v>
      </c>
      <c r="K223" s="269" t="s">
        <v>212</v>
      </c>
      <c r="L223" s="274"/>
      <c r="M223" s="275" t="s">
        <v>1</v>
      </c>
      <c r="N223" s="276" t="s">
        <v>40</v>
      </c>
      <c r="O223" s="78"/>
      <c r="P223" s="225">
        <f>O223*H223</f>
        <v>0</v>
      </c>
      <c r="Q223" s="225">
        <v>1</v>
      </c>
      <c r="R223" s="225">
        <f>Q223*H223</f>
        <v>1.9970000000000001</v>
      </c>
      <c r="S223" s="225">
        <v>0</v>
      </c>
      <c r="T223" s="226">
        <f>S223*H223</f>
        <v>0</v>
      </c>
      <c r="AR223" s="16" t="s">
        <v>216</v>
      </c>
      <c r="AT223" s="16" t="s">
        <v>267</v>
      </c>
      <c r="AU223" s="16" t="s">
        <v>77</v>
      </c>
      <c r="AY223" s="16" t="s">
        <v>147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16" t="s">
        <v>75</v>
      </c>
      <c r="BK223" s="227">
        <f>ROUND(I223*H223,2)</f>
        <v>0</v>
      </c>
      <c r="BL223" s="16" t="s">
        <v>181</v>
      </c>
      <c r="BM223" s="16" t="s">
        <v>783</v>
      </c>
    </row>
    <row r="224" s="1" customFormat="1">
      <c r="B224" s="37"/>
      <c r="C224" s="38"/>
      <c r="D224" s="228" t="s">
        <v>156</v>
      </c>
      <c r="E224" s="38"/>
      <c r="F224" s="229" t="s">
        <v>782</v>
      </c>
      <c r="G224" s="38"/>
      <c r="H224" s="38"/>
      <c r="I224" s="143"/>
      <c r="J224" s="38"/>
      <c r="K224" s="38"/>
      <c r="L224" s="42"/>
      <c r="M224" s="230"/>
      <c r="N224" s="78"/>
      <c r="O224" s="78"/>
      <c r="P224" s="78"/>
      <c r="Q224" s="78"/>
      <c r="R224" s="78"/>
      <c r="S224" s="78"/>
      <c r="T224" s="79"/>
      <c r="AT224" s="16" t="s">
        <v>156</v>
      </c>
      <c r="AU224" s="16" t="s">
        <v>77</v>
      </c>
    </row>
    <row r="225" s="12" customFormat="1">
      <c r="B225" s="232"/>
      <c r="C225" s="233"/>
      <c r="D225" s="228" t="s">
        <v>159</v>
      </c>
      <c r="E225" s="234" t="s">
        <v>1</v>
      </c>
      <c r="F225" s="235" t="s">
        <v>784</v>
      </c>
      <c r="G225" s="233"/>
      <c r="H225" s="236">
        <v>1.9970000000000001</v>
      </c>
      <c r="I225" s="237"/>
      <c r="J225" s="233"/>
      <c r="K225" s="233"/>
      <c r="L225" s="238"/>
      <c r="M225" s="243"/>
      <c r="N225" s="244"/>
      <c r="O225" s="244"/>
      <c r="P225" s="244"/>
      <c r="Q225" s="244"/>
      <c r="R225" s="244"/>
      <c r="S225" s="244"/>
      <c r="T225" s="245"/>
      <c r="AT225" s="242" t="s">
        <v>159</v>
      </c>
      <c r="AU225" s="242" t="s">
        <v>77</v>
      </c>
      <c r="AV225" s="12" t="s">
        <v>77</v>
      </c>
      <c r="AW225" s="12" t="s">
        <v>32</v>
      </c>
      <c r="AX225" s="12" t="s">
        <v>75</v>
      </c>
      <c r="AY225" s="242" t="s">
        <v>147</v>
      </c>
    </row>
    <row r="226" s="1" customFormat="1" ht="16.5" customHeight="1">
      <c r="B226" s="37"/>
      <c r="C226" s="216" t="s">
        <v>381</v>
      </c>
      <c r="D226" s="216" t="s">
        <v>150</v>
      </c>
      <c r="E226" s="217" t="s">
        <v>446</v>
      </c>
      <c r="F226" s="218" t="s">
        <v>447</v>
      </c>
      <c r="G226" s="219" t="s">
        <v>270</v>
      </c>
      <c r="H226" s="220">
        <v>2.569</v>
      </c>
      <c r="I226" s="221"/>
      <c r="J226" s="222">
        <f>ROUND(I226*H226,2)</f>
        <v>0</v>
      </c>
      <c r="K226" s="218" t="s">
        <v>212</v>
      </c>
      <c r="L226" s="42"/>
      <c r="M226" s="223" t="s">
        <v>1</v>
      </c>
      <c r="N226" s="224" t="s">
        <v>40</v>
      </c>
      <c r="O226" s="78"/>
      <c r="P226" s="225">
        <f>O226*H226</f>
        <v>0</v>
      </c>
      <c r="Q226" s="225">
        <v>0</v>
      </c>
      <c r="R226" s="225">
        <f>Q226*H226</f>
        <v>0</v>
      </c>
      <c r="S226" s="225">
        <v>0</v>
      </c>
      <c r="T226" s="226">
        <f>S226*H226</f>
        <v>0</v>
      </c>
      <c r="AR226" s="16" t="s">
        <v>181</v>
      </c>
      <c r="AT226" s="16" t="s">
        <v>150</v>
      </c>
      <c r="AU226" s="16" t="s">
        <v>77</v>
      </c>
      <c r="AY226" s="16" t="s">
        <v>147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6" t="s">
        <v>75</v>
      </c>
      <c r="BK226" s="227">
        <f>ROUND(I226*H226,2)</f>
        <v>0</v>
      </c>
      <c r="BL226" s="16" t="s">
        <v>181</v>
      </c>
      <c r="BM226" s="16" t="s">
        <v>785</v>
      </c>
    </row>
    <row r="227" s="1" customFormat="1">
      <c r="B227" s="37"/>
      <c r="C227" s="38"/>
      <c r="D227" s="228" t="s">
        <v>156</v>
      </c>
      <c r="E227" s="38"/>
      <c r="F227" s="229" t="s">
        <v>449</v>
      </c>
      <c r="G227" s="38"/>
      <c r="H227" s="38"/>
      <c r="I227" s="143"/>
      <c r="J227" s="38"/>
      <c r="K227" s="38"/>
      <c r="L227" s="42"/>
      <c r="M227" s="230"/>
      <c r="N227" s="78"/>
      <c r="O227" s="78"/>
      <c r="P227" s="78"/>
      <c r="Q227" s="78"/>
      <c r="R227" s="78"/>
      <c r="S227" s="78"/>
      <c r="T227" s="79"/>
      <c r="AT227" s="16" t="s">
        <v>156</v>
      </c>
      <c r="AU227" s="16" t="s">
        <v>77</v>
      </c>
    </row>
    <row r="228" s="1" customFormat="1">
      <c r="B228" s="37"/>
      <c r="C228" s="38"/>
      <c r="D228" s="228" t="s">
        <v>157</v>
      </c>
      <c r="E228" s="38"/>
      <c r="F228" s="231" t="s">
        <v>450</v>
      </c>
      <c r="G228" s="38"/>
      <c r="H228" s="38"/>
      <c r="I228" s="143"/>
      <c r="J228" s="38"/>
      <c r="K228" s="38"/>
      <c r="L228" s="42"/>
      <c r="M228" s="230"/>
      <c r="N228" s="78"/>
      <c r="O228" s="78"/>
      <c r="P228" s="78"/>
      <c r="Q228" s="78"/>
      <c r="R228" s="78"/>
      <c r="S228" s="78"/>
      <c r="T228" s="79"/>
      <c r="AT228" s="16" t="s">
        <v>157</v>
      </c>
      <c r="AU228" s="16" t="s">
        <v>77</v>
      </c>
    </row>
    <row r="229" s="11" customFormat="1" ht="22.8" customHeight="1">
      <c r="B229" s="200"/>
      <c r="C229" s="201"/>
      <c r="D229" s="202" t="s">
        <v>68</v>
      </c>
      <c r="E229" s="214" t="s">
        <v>97</v>
      </c>
      <c r="F229" s="214" t="s">
        <v>451</v>
      </c>
      <c r="G229" s="201"/>
      <c r="H229" s="201"/>
      <c r="I229" s="204"/>
      <c r="J229" s="215">
        <f>BK229</f>
        <v>0</v>
      </c>
      <c r="K229" s="201"/>
      <c r="L229" s="206"/>
      <c r="M229" s="207"/>
      <c r="N229" s="208"/>
      <c r="O229" s="208"/>
      <c r="P229" s="209">
        <f>SUM(P230:P263)</f>
        <v>0</v>
      </c>
      <c r="Q229" s="208"/>
      <c r="R229" s="209">
        <f>SUM(R230:R263)</f>
        <v>23.132776850000003</v>
      </c>
      <c r="S229" s="208"/>
      <c r="T229" s="210">
        <f>SUM(T230:T263)</f>
        <v>0.59840000000000004</v>
      </c>
      <c r="AR229" s="211" t="s">
        <v>75</v>
      </c>
      <c r="AT229" s="212" t="s">
        <v>68</v>
      </c>
      <c r="AU229" s="212" t="s">
        <v>75</v>
      </c>
      <c r="AY229" s="211" t="s">
        <v>147</v>
      </c>
      <c r="BK229" s="213">
        <f>SUM(BK230:BK263)</f>
        <v>0</v>
      </c>
    </row>
    <row r="230" s="1" customFormat="1" ht="16.5" customHeight="1">
      <c r="B230" s="37"/>
      <c r="C230" s="216" t="s">
        <v>387</v>
      </c>
      <c r="D230" s="216" t="s">
        <v>150</v>
      </c>
      <c r="E230" s="217" t="s">
        <v>453</v>
      </c>
      <c r="F230" s="218" t="s">
        <v>454</v>
      </c>
      <c r="G230" s="219" t="s">
        <v>225</v>
      </c>
      <c r="H230" s="220">
        <v>0.27200000000000002</v>
      </c>
      <c r="I230" s="221"/>
      <c r="J230" s="222">
        <f>ROUND(I230*H230,2)</f>
        <v>0</v>
      </c>
      <c r="K230" s="218" t="s">
        <v>212</v>
      </c>
      <c r="L230" s="42"/>
      <c r="M230" s="223" t="s">
        <v>1</v>
      </c>
      <c r="N230" s="224" t="s">
        <v>40</v>
      </c>
      <c r="O230" s="78"/>
      <c r="P230" s="225">
        <f>O230*H230</f>
        <v>0</v>
      </c>
      <c r="Q230" s="225">
        <v>0</v>
      </c>
      <c r="R230" s="225">
        <f>Q230*H230</f>
        <v>0</v>
      </c>
      <c r="S230" s="225">
        <v>2.2000000000000002</v>
      </c>
      <c r="T230" s="226">
        <f>S230*H230</f>
        <v>0.59840000000000004</v>
      </c>
      <c r="AR230" s="16" t="s">
        <v>181</v>
      </c>
      <c r="AT230" s="16" t="s">
        <v>150</v>
      </c>
      <c r="AU230" s="16" t="s">
        <v>77</v>
      </c>
      <c r="AY230" s="16" t="s">
        <v>147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16" t="s">
        <v>75</v>
      </c>
      <c r="BK230" s="227">
        <f>ROUND(I230*H230,2)</f>
        <v>0</v>
      </c>
      <c r="BL230" s="16" t="s">
        <v>181</v>
      </c>
      <c r="BM230" s="16" t="s">
        <v>786</v>
      </c>
    </row>
    <row r="231" s="1" customFormat="1">
      <c r="B231" s="37"/>
      <c r="C231" s="38"/>
      <c r="D231" s="228" t="s">
        <v>156</v>
      </c>
      <c r="E231" s="38"/>
      <c r="F231" s="229" t="s">
        <v>456</v>
      </c>
      <c r="G231" s="38"/>
      <c r="H231" s="38"/>
      <c r="I231" s="143"/>
      <c r="J231" s="38"/>
      <c r="K231" s="38"/>
      <c r="L231" s="42"/>
      <c r="M231" s="230"/>
      <c r="N231" s="78"/>
      <c r="O231" s="78"/>
      <c r="P231" s="78"/>
      <c r="Q231" s="78"/>
      <c r="R231" s="78"/>
      <c r="S231" s="78"/>
      <c r="T231" s="79"/>
      <c r="AT231" s="16" t="s">
        <v>156</v>
      </c>
      <c r="AU231" s="16" t="s">
        <v>77</v>
      </c>
    </row>
    <row r="232" s="1" customFormat="1">
      <c r="B232" s="37"/>
      <c r="C232" s="38"/>
      <c r="D232" s="228" t="s">
        <v>157</v>
      </c>
      <c r="E232" s="38"/>
      <c r="F232" s="231" t="s">
        <v>463</v>
      </c>
      <c r="G232" s="38"/>
      <c r="H232" s="38"/>
      <c r="I232" s="143"/>
      <c r="J232" s="38"/>
      <c r="K232" s="38"/>
      <c r="L232" s="42"/>
      <c r="M232" s="230"/>
      <c r="N232" s="78"/>
      <c r="O232" s="78"/>
      <c r="P232" s="78"/>
      <c r="Q232" s="78"/>
      <c r="R232" s="78"/>
      <c r="S232" s="78"/>
      <c r="T232" s="79"/>
      <c r="AT232" s="16" t="s">
        <v>157</v>
      </c>
      <c r="AU232" s="16" t="s">
        <v>77</v>
      </c>
    </row>
    <row r="233" s="13" customFormat="1">
      <c r="B233" s="246"/>
      <c r="C233" s="247"/>
      <c r="D233" s="228" t="s">
        <v>159</v>
      </c>
      <c r="E233" s="248" t="s">
        <v>1</v>
      </c>
      <c r="F233" s="249" t="s">
        <v>457</v>
      </c>
      <c r="G233" s="247"/>
      <c r="H233" s="248" t="s">
        <v>1</v>
      </c>
      <c r="I233" s="250"/>
      <c r="J233" s="247"/>
      <c r="K233" s="247"/>
      <c r="L233" s="251"/>
      <c r="M233" s="252"/>
      <c r="N233" s="253"/>
      <c r="O233" s="253"/>
      <c r="P233" s="253"/>
      <c r="Q233" s="253"/>
      <c r="R233" s="253"/>
      <c r="S233" s="253"/>
      <c r="T233" s="254"/>
      <c r="AT233" s="255" t="s">
        <v>159</v>
      </c>
      <c r="AU233" s="255" t="s">
        <v>77</v>
      </c>
      <c r="AV233" s="13" t="s">
        <v>75</v>
      </c>
      <c r="AW233" s="13" t="s">
        <v>32</v>
      </c>
      <c r="AX233" s="13" t="s">
        <v>69</v>
      </c>
      <c r="AY233" s="255" t="s">
        <v>147</v>
      </c>
    </row>
    <row r="234" s="12" customFormat="1">
      <c r="B234" s="232"/>
      <c r="C234" s="233"/>
      <c r="D234" s="228" t="s">
        <v>159</v>
      </c>
      <c r="E234" s="234" t="s">
        <v>1</v>
      </c>
      <c r="F234" s="235" t="s">
        <v>787</v>
      </c>
      <c r="G234" s="233"/>
      <c r="H234" s="236">
        <v>0.27200000000000002</v>
      </c>
      <c r="I234" s="237"/>
      <c r="J234" s="233"/>
      <c r="K234" s="233"/>
      <c r="L234" s="238"/>
      <c r="M234" s="243"/>
      <c r="N234" s="244"/>
      <c r="O234" s="244"/>
      <c r="P234" s="244"/>
      <c r="Q234" s="244"/>
      <c r="R234" s="244"/>
      <c r="S234" s="244"/>
      <c r="T234" s="245"/>
      <c r="AT234" s="242" t="s">
        <v>159</v>
      </c>
      <c r="AU234" s="242" t="s">
        <v>77</v>
      </c>
      <c r="AV234" s="12" t="s">
        <v>77</v>
      </c>
      <c r="AW234" s="12" t="s">
        <v>32</v>
      </c>
      <c r="AX234" s="12" t="s">
        <v>75</v>
      </c>
      <c r="AY234" s="242" t="s">
        <v>147</v>
      </c>
    </row>
    <row r="235" s="1" customFormat="1" ht="22.5" customHeight="1">
      <c r="B235" s="37"/>
      <c r="C235" s="216" t="s">
        <v>392</v>
      </c>
      <c r="D235" s="216" t="s">
        <v>150</v>
      </c>
      <c r="E235" s="217" t="s">
        <v>459</v>
      </c>
      <c r="F235" s="218" t="s">
        <v>460</v>
      </c>
      <c r="G235" s="219" t="s">
        <v>225</v>
      </c>
      <c r="H235" s="220">
        <v>0.59399999999999997</v>
      </c>
      <c r="I235" s="221"/>
      <c r="J235" s="222">
        <f>ROUND(I235*H235,2)</f>
        <v>0</v>
      </c>
      <c r="K235" s="218" t="s">
        <v>1</v>
      </c>
      <c r="L235" s="42"/>
      <c r="M235" s="223" t="s">
        <v>1</v>
      </c>
      <c r="N235" s="224" t="s">
        <v>40</v>
      </c>
      <c r="O235" s="78"/>
      <c r="P235" s="225">
        <f>O235*H235</f>
        <v>0</v>
      </c>
      <c r="Q235" s="225">
        <v>2.5125799999999998</v>
      </c>
      <c r="R235" s="225">
        <f>Q235*H235</f>
        <v>1.4924725199999998</v>
      </c>
      <c r="S235" s="225">
        <v>0</v>
      </c>
      <c r="T235" s="226">
        <f>S235*H235</f>
        <v>0</v>
      </c>
      <c r="AR235" s="16" t="s">
        <v>181</v>
      </c>
      <c r="AT235" s="16" t="s">
        <v>150</v>
      </c>
      <c r="AU235" s="16" t="s">
        <v>77</v>
      </c>
      <c r="AY235" s="16" t="s">
        <v>147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16" t="s">
        <v>75</v>
      </c>
      <c r="BK235" s="227">
        <f>ROUND(I235*H235,2)</f>
        <v>0</v>
      </c>
      <c r="BL235" s="16" t="s">
        <v>181</v>
      </c>
      <c r="BM235" s="16" t="s">
        <v>788</v>
      </c>
    </row>
    <row r="236" s="1" customFormat="1">
      <c r="B236" s="37"/>
      <c r="C236" s="38"/>
      <c r="D236" s="228" t="s">
        <v>156</v>
      </c>
      <c r="E236" s="38"/>
      <c r="F236" s="229" t="s">
        <v>462</v>
      </c>
      <c r="G236" s="38"/>
      <c r="H236" s="38"/>
      <c r="I236" s="143"/>
      <c r="J236" s="38"/>
      <c r="K236" s="38"/>
      <c r="L236" s="42"/>
      <c r="M236" s="230"/>
      <c r="N236" s="78"/>
      <c r="O236" s="78"/>
      <c r="P236" s="78"/>
      <c r="Q236" s="78"/>
      <c r="R236" s="78"/>
      <c r="S236" s="78"/>
      <c r="T236" s="79"/>
      <c r="AT236" s="16" t="s">
        <v>156</v>
      </c>
      <c r="AU236" s="16" t="s">
        <v>77</v>
      </c>
    </row>
    <row r="237" s="1" customFormat="1">
      <c r="B237" s="37"/>
      <c r="C237" s="38"/>
      <c r="D237" s="228" t="s">
        <v>157</v>
      </c>
      <c r="E237" s="38"/>
      <c r="F237" s="231" t="s">
        <v>463</v>
      </c>
      <c r="G237" s="38"/>
      <c r="H237" s="38"/>
      <c r="I237" s="143"/>
      <c r="J237" s="38"/>
      <c r="K237" s="38"/>
      <c r="L237" s="42"/>
      <c r="M237" s="230"/>
      <c r="N237" s="78"/>
      <c r="O237" s="78"/>
      <c r="P237" s="78"/>
      <c r="Q237" s="78"/>
      <c r="R237" s="78"/>
      <c r="S237" s="78"/>
      <c r="T237" s="79"/>
      <c r="AT237" s="16" t="s">
        <v>157</v>
      </c>
      <c r="AU237" s="16" t="s">
        <v>77</v>
      </c>
    </row>
    <row r="238" s="12" customFormat="1">
      <c r="B238" s="232"/>
      <c r="C238" s="233"/>
      <c r="D238" s="228" t="s">
        <v>159</v>
      </c>
      <c r="E238" s="234" t="s">
        <v>1</v>
      </c>
      <c r="F238" s="235" t="s">
        <v>789</v>
      </c>
      <c r="G238" s="233"/>
      <c r="H238" s="236">
        <v>0.59399999999999997</v>
      </c>
      <c r="I238" s="237"/>
      <c r="J238" s="233"/>
      <c r="K238" s="233"/>
      <c r="L238" s="238"/>
      <c r="M238" s="243"/>
      <c r="N238" s="244"/>
      <c r="O238" s="244"/>
      <c r="P238" s="244"/>
      <c r="Q238" s="244"/>
      <c r="R238" s="244"/>
      <c r="S238" s="244"/>
      <c r="T238" s="245"/>
      <c r="AT238" s="242" t="s">
        <v>159</v>
      </c>
      <c r="AU238" s="242" t="s">
        <v>77</v>
      </c>
      <c r="AV238" s="12" t="s">
        <v>77</v>
      </c>
      <c r="AW238" s="12" t="s">
        <v>32</v>
      </c>
      <c r="AX238" s="12" t="s">
        <v>75</v>
      </c>
      <c r="AY238" s="242" t="s">
        <v>147</v>
      </c>
    </row>
    <row r="239" s="1" customFormat="1" ht="16.5" customHeight="1">
      <c r="B239" s="37"/>
      <c r="C239" s="216" t="s">
        <v>398</v>
      </c>
      <c r="D239" s="216" t="s">
        <v>150</v>
      </c>
      <c r="E239" s="217" t="s">
        <v>790</v>
      </c>
      <c r="F239" s="218" t="s">
        <v>791</v>
      </c>
      <c r="G239" s="219" t="s">
        <v>225</v>
      </c>
      <c r="H239" s="220">
        <v>7.6740000000000004</v>
      </c>
      <c r="I239" s="221"/>
      <c r="J239" s="222">
        <f>ROUND(I239*H239,2)</f>
        <v>0</v>
      </c>
      <c r="K239" s="218" t="s">
        <v>212</v>
      </c>
      <c r="L239" s="42"/>
      <c r="M239" s="223" t="s">
        <v>1</v>
      </c>
      <c r="N239" s="224" t="s">
        <v>40</v>
      </c>
      <c r="O239" s="78"/>
      <c r="P239" s="225">
        <f>O239*H239</f>
        <v>0</v>
      </c>
      <c r="Q239" s="225">
        <v>2.5143</v>
      </c>
      <c r="R239" s="225">
        <f>Q239*H239</f>
        <v>19.294738200000001</v>
      </c>
      <c r="S239" s="225">
        <v>0</v>
      </c>
      <c r="T239" s="226">
        <f>S239*H239</f>
        <v>0</v>
      </c>
      <c r="AR239" s="16" t="s">
        <v>181</v>
      </c>
      <c r="AT239" s="16" t="s">
        <v>150</v>
      </c>
      <c r="AU239" s="16" t="s">
        <v>77</v>
      </c>
      <c r="AY239" s="16" t="s">
        <v>147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16" t="s">
        <v>75</v>
      </c>
      <c r="BK239" s="227">
        <f>ROUND(I239*H239,2)</f>
        <v>0</v>
      </c>
      <c r="BL239" s="16" t="s">
        <v>181</v>
      </c>
      <c r="BM239" s="16" t="s">
        <v>792</v>
      </c>
    </row>
    <row r="240" s="1" customFormat="1">
      <c r="B240" s="37"/>
      <c r="C240" s="38"/>
      <c r="D240" s="228" t="s">
        <v>156</v>
      </c>
      <c r="E240" s="38"/>
      <c r="F240" s="229" t="s">
        <v>793</v>
      </c>
      <c r="G240" s="38"/>
      <c r="H240" s="38"/>
      <c r="I240" s="143"/>
      <c r="J240" s="38"/>
      <c r="K240" s="38"/>
      <c r="L240" s="42"/>
      <c r="M240" s="230"/>
      <c r="N240" s="78"/>
      <c r="O240" s="78"/>
      <c r="P240" s="78"/>
      <c r="Q240" s="78"/>
      <c r="R240" s="78"/>
      <c r="S240" s="78"/>
      <c r="T240" s="79"/>
      <c r="AT240" s="16" t="s">
        <v>156</v>
      </c>
      <c r="AU240" s="16" t="s">
        <v>77</v>
      </c>
    </row>
    <row r="241" s="1" customFormat="1">
      <c r="B241" s="37"/>
      <c r="C241" s="38"/>
      <c r="D241" s="228" t="s">
        <v>157</v>
      </c>
      <c r="E241" s="38"/>
      <c r="F241" s="231" t="s">
        <v>463</v>
      </c>
      <c r="G241" s="38"/>
      <c r="H241" s="38"/>
      <c r="I241" s="143"/>
      <c r="J241" s="38"/>
      <c r="K241" s="38"/>
      <c r="L241" s="42"/>
      <c r="M241" s="230"/>
      <c r="N241" s="78"/>
      <c r="O241" s="78"/>
      <c r="P241" s="78"/>
      <c r="Q241" s="78"/>
      <c r="R241" s="78"/>
      <c r="S241" s="78"/>
      <c r="T241" s="79"/>
      <c r="AT241" s="16" t="s">
        <v>157</v>
      </c>
      <c r="AU241" s="16" t="s">
        <v>77</v>
      </c>
    </row>
    <row r="242" s="12" customFormat="1">
      <c r="B242" s="232"/>
      <c r="C242" s="233"/>
      <c r="D242" s="228" t="s">
        <v>159</v>
      </c>
      <c r="E242" s="234" t="s">
        <v>1</v>
      </c>
      <c r="F242" s="235" t="s">
        <v>794</v>
      </c>
      <c r="G242" s="233"/>
      <c r="H242" s="236">
        <v>14.858000000000001</v>
      </c>
      <c r="I242" s="237"/>
      <c r="J242" s="233"/>
      <c r="K242" s="233"/>
      <c r="L242" s="238"/>
      <c r="M242" s="243"/>
      <c r="N242" s="244"/>
      <c r="O242" s="244"/>
      <c r="P242" s="244"/>
      <c r="Q242" s="244"/>
      <c r="R242" s="244"/>
      <c r="S242" s="244"/>
      <c r="T242" s="245"/>
      <c r="AT242" s="242" t="s">
        <v>159</v>
      </c>
      <c r="AU242" s="242" t="s">
        <v>77</v>
      </c>
      <c r="AV242" s="12" t="s">
        <v>77</v>
      </c>
      <c r="AW242" s="12" t="s">
        <v>32</v>
      </c>
      <c r="AX242" s="12" t="s">
        <v>69</v>
      </c>
      <c r="AY242" s="242" t="s">
        <v>147</v>
      </c>
    </row>
    <row r="243" s="12" customFormat="1">
      <c r="B243" s="232"/>
      <c r="C243" s="233"/>
      <c r="D243" s="228" t="s">
        <v>159</v>
      </c>
      <c r="E243" s="234" t="s">
        <v>1</v>
      </c>
      <c r="F243" s="235" t="s">
        <v>795</v>
      </c>
      <c r="G243" s="233"/>
      <c r="H243" s="236">
        <v>-6.9660000000000002</v>
      </c>
      <c r="I243" s="237"/>
      <c r="J243" s="233"/>
      <c r="K243" s="233"/>
      <c r="L243" s="238"/>
      <c r="M243" s="243"/>
      <c r="N243" s="244"/>
      <c r="O243" s="244"/>
      <c r="P243" s="244"/>
      <c r="Q243" s="244"/>
      <c r="R243" s="244"/>
      <c r="S243" s="244"/>
      <c r="T243" s="245"/>
      <c r="AT243" s="242" t="s">
        <v>159</v>
      </c>
      <c r="AU243" s="242" t="s">
        <v>77</v>
      </c>
      <c r="AV243" s="12" t="s">
        <v>77</v>
      </c>
      <c r="AW243" s="12" t="s">
        <v>32</v>
      </c>
      <c r="AX243" s="12" t="s">
        <v>69</v>
      </c>
      <c r="AY243" s="242" t="s">
        <v>147</v>
      </c>
    </row>
    <row r="244" s="13" customFormat="1">
      <c r="B244" s="246"/>
      <c r="C244" s="247"/>
      <c r="D244" s="228" t="s">
        <v>159</v>
      </c>
      <c r="E244" s="248" t="s">
        <v>1</v>
      </c>
      <c r="F244" s="249" t="s">
        <v>479</v>
      </c>
      <c r="G244" s="247"/>
      <c r="H244" s="248" t="s">
        <v>1</v>
      </c>
      <c r="I244" s="250"/>
      <c r="J244" s="247"/>
      <c r="K244" s="247"/>
      <c r="L244" s="251"/>
      <c r="M244" s="252"/>
      <c r="N244" s="253"/>
      <c r="O244" s="253"/>
      <c r="P244" s="253"/>
      <c r="Q244" s="253"/>
      <c r="R244" s="253"/>
      <c r="S244" s="253"/>
      <c r="T244" s="254"/>
      <c r="AT244" s="255" t="s">
        <v>159</v>
      </c>
      <c r="AU244" s="255" t="s">
        <v>77</v>
      </c>
      <c r="AV244" s="13" t="s">
        <v>75</v>
      </c>
      <c r="AW244" s="13" t="s">
        <v>32</v>
      </c>
      <c r="AX244" s="13" t="s">
        <v>69</v>
      </c>
      <c r="AY244" s="255" t="s">
        <v>147</v>
      </c>
    </row>
    <row r="245" s="12" customFormat="1">
      <c r="B245" s="232"/>
      <c r="C245" s="233"/>
      <c r="D245" s="228" t="s">
        <v>159</v>
      </c>
      <c r="E245" s="234" t="s">
        <v>1</v>
      </c>
      <c r="F245" s="235" t="s">
        <v>796</v>
      </c>
      <c r="G245" s="233"/>
      <c r="H245" s="236">
        <v>-0.12</v>
      </c>
      <c r="I245" s="237"/>
      <c r="J245" s="233"/>
      <c r="K245" s="233"/>
      <c r="L245" s="238"/>
      <c r="M245" s="243"/>
      <c r="N245" s="244"/>
      <c r="O245" s="244"/>
      <c r="P245" s="244"/>
      <c r="Q245" s="244"/>
      <c r="R245" s="244"/>
      <c r="S245" s="244"/>
      <c r="T245" s="245"/>
      <c r="AT245" s="242" t="s">
        <v>159</v>
      </c>
      <c r="AU245" s="242" t="s">
        <v>77</v>
      </c>
      <c r="AV245" s="12" t="s">
        <v>77</v>
      </c>
      <c r="AW245" s="12" t="s">
        <v>32</v>
      </c>
      <c r="AX245" s="12" t="s">
        <v>69</v>
      </c>
      <c r="AY245" s="242" t="s">
        <v>147</v>
      </c>
    </row>
    <row r="246" s="12" customFormat="1">
      <c r="B246" s="232"/>
      <c r="C246" s="233"/>
      <c r="D246" s="228" t="s">
        <v>159</v>
      </c>
      <c r="E246" s="234" t="s">
        <v>1</v>
      </c>
      <c r="F246" s="235" t="s">
        <v>797</v>
      </c>
      <c r="G246" s="233"/>
      <c r="H246" s="236">
        <v>-0.098000000000000004</v>
      </c>
      <c r="I246" s="237"/>
      <c r="J246" s="233"/>
      <c r="K246" s="233"/>
      <c r="L246" s="238"/>
      <c r="M246" s="243"/>
      <c r="N246" s="244"/>
      <c r="O246" s="244"/>
      <c r="P246" s="244"/>
      <c r="Q246" s="244"/>
      <c r="R246" s="244"/>
      <c r="S246" s="244"/>
      <c r="T246" s="245"/>
      <c r="AT246" s="242" t="s">
        <v>159</v>
      </c>
      <c r="AU246" s="242" t="s">
        <v>77</v>
      </c>
      <c r="AV246" s="12" t="s">
        <v>77</v>
      </c>
      <c r="AW246" s="12" t="s">
        <v>32</v>
      </c>
      <c r="AX246" s="12" t="s">
        <v>69</v>
      </c>
      <c r="AY246" s="242" t="s">
        <v>147</v>
      </c>
    </row>
    <row r="247" s="14" customFormat="1">
      <c r="B247" s="256"/>
      <c r="C247" s="257"/>
      <c r="D247" s="228" t="s">
        <v>159</v>
      </c>
      <c r="E247" s="258" t="s">
        <v>1</v>
      </c>
      <c r="F247" s="259" t="s">
        <v>266</v>
      </c>
      <c r="G247" s="257"/>
      <c r="H247" s="260">
        <v>7.6740000000000004</v>
      </c>
      <c r="I247" s="261"/>
      <c r="J247" s="257"/>
      <c r="K247" s="257"/>
      <c r="L247" s="262"/>
      <c r="M247" s="263"/>
      <c r="N247" s="264"/>
      <c r="O247" s="264"/>
      <c r="P247" s="264"/>
      <c r="Q247" s="264"/>
      <c r="R247" s="264"/>
      <c r="S247" s="264"/>
      <c r="T247" s="265"/>
      <c r="AT247" s="266" t="s">
        <v>159</v>
      </c>
      <c r="AU247" s="266" t="s">
        <v>77</v>
      </c>
      <c r="AV247" s="14" t="s">
        <v>181</v>
      </c>
      <c r="AW247" s="14" t="s">
        <v>32</v>
      </c>
      <c r="AX247" s="14" t="s">
        <v>75</v>
      </c>
      <c r="AY247" s="266" t="s">
        <v>147</v>
      </c>
    </row>
    <row r="248" s="1" customFormat="1" ht="16.5" customHeight="1">
      <c r="B248" s="37"/>
      <c r="C248" s="216" t="s">
        <v>406</v>
      </c>
      <c r="D248" s="216" t="s">
        <v>150</v>
      </c>
      <c r="E248" s="217" t="s">
        <v>486</v>
      </c>
      <c r="F248" s="218" t="s">
        <v>487</v>
      </c>
      <c r="G248" s="219" t="s">
        <v>180</v>
      </c>
      <c r="H248" s="220">
        <v>55.276000000000003</v>
      </c>
      <c r="I248" s="221"/>
      <c r="J248" s="222">
        <f>ROUND(I248*H248,2)</f>
        <v>0</v>
      </c>
      <c r="K248" s="218" t="s">
        <v>212</v>
      </c>
      <c r="L248" s="42"/>
      <c r="M248" s="223" t="s">
        <v>1</v>
      </c>
      <c r="N248" s="224" t="s">
        <v>40</v>
      </c>
      <c r="O248" s="78"/>
      <c r="P248" s="225">
        <f>O248*H248</f>
        <v>0</v>
      </c>
      <c r="Q248" s="225">
        <v>0.00247</v>
      </c>
      <c r="R248" s="225">
        <f>Q248*H248</f>
        <v>0.13653172</v>
      </c>
      <c r="S248" s="225">
        <v>0</v>
      </c>
      <c r="T248" s="226">
        <f>S248*H248</f>
        <v>0</v>
      </c>
      <c r="AR248" s="16" t="s">
        <v>181</v>
      </c>
      <c r="AT248" s="16" t="s">
        <v>150</v>
      </c>
      <c r="AU248" s="16" t="s">
        <v>77</v>
      </c>
      <c r="AY248" s="16" t="s">
        <v>147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16" t="s">
        <v>75</v>
      </c>
      <c r="BK248" s="227">
        <f>ROUND(I248*H248,2)</f>
        <v>0</v>
      </c>
      <c r="BL248" s="16" t="s">
        <v>181</v>
      </c>
      <c r="BM248" s="16" t="s">
        <v>798</v>
      </c>
    </row>
    <row r="249" s="1" customFormat="1">
      <c r="B249" s="37"/>
      <c r="C249" s="38"/>
      <c r="D249" s="228" t="s">
        <v>156</v>
      </c>
      <c r="E249" s="38"/>
      <c r="F249" s="229" t="s">
        <v>489</v>
      </c>
      <c r="G249" s="38"/>
      <c r="H249" s="38"/>
      <c r="I249" s="143"/>
      <c r="J249" s="38"/>
      <c r="K249" s="38"/>
      <c r="L249" s="42"/>
      <c r="M249" s="230"/>
      <c r="N249" s="78"/>
      <c r="O249" s="78"/>
      <c r="P249" s="78"/>
      <c r="Q249" s="78"/>
      <c r="R249" s="78"/>
      <c r="S249" s="78"/>
      <c r="T249" s="79"/>
      <c r="AT249" s="16" t="s">
        <v>156</v>
      </c>
      <c r="AU249" s="16" t="s">
        <v>77</v>
      </c>
    </row>
    <row r="250" s="1" customFormat="1">
      <c r="B250" s="37"/>
      <c r="C250" s="38"/>
      <c r="D250" s="228" t="s">
        <v>157</v>
      </c>
      <c r="E250" s="38"/>
      <c r="F250" s="231" t="s">
        <v>463</v>
      </c>
      <c r="G250" s="38"/>
      <c r="H250" s="38"/>
      <c r="I250" s="143"/>
      <c r="J250" s="38"/>
      <c r="K250" s="38"/>
      <c r="L250" s="42"/>
      <c r="M250" s="230"/>
      <c r="N250" s="78"/>
      <c r="O250" s="78"/>
      <c r="P250" s="78"/>
      <c r="Q250" s="78"/>
      <c r="R250" s="78"/>
      <c r="S250" s="78"/>
      <c r="T250" s="79"/>
      <c r="AT250" s="16" t="s">
        <v>157</v>
      </c>
      <c r="AU250" s="16" t="s">
        <v>77</v>
      </c>
    </row>
    <row r="251" s="12" customFormat="1">
      <c r="B251" s="232"/>
      <c r="C251" s="233"/>
      <c r="D251" s="228" t="s">
        <v>159</v>
      </c>
      <c r="E251" s="234" t="s">
        <v>1</v>
      </c>
      <c r="F251" s="235" t="s">
        <v>799</v>
      </c>
      <c r="G251" s="233"/>
      <c r="H251" s="236">
        <v>32.338000000000001</v>
      </c>
      <c r="I251" s="237"/>
      <c r="J251" s="233"/>
      <c r="K251" s="233"/>
      <c r="L251" s="238"/>
      <c r="M251" s="243"/>
      <c r="N251" s="244"/>
      <c r="O251" s="244"/>
      <c r="P251" s="244"/>
      <c r="Q251" s="244"/>
      <c r="R251" s="244"/>
      <c r="S251" s="244"/>
      <c r="T251" s="245"/>
      <c r="AT251" s="242" t="s">
        <v>159</v>
      </c>
      <c r="AU251" s="242" t="s">
        <v>77</v>
      </c>
      <c r="AV251" s="12" t="s">
        <v>77</v>
      </c>
      <c r="AW251" s="12" t="s">
        <v>32</v>
      </c>
      <c r="AX251" s="12" t="s">
        <v>69</v>
      </c>
      <c r="AY251" s="242" t="s">
        <v>147</v>
      </c>
    </row>
    <row r="252" s="12" customFormat="1">
      <c r="B252" s="232"/>
      <c r="C252" s="233"/>
      <c r="D252" s="228" t="s">
        <v>159</v>
      </c>
      <c r="E252" s="234" t="s">
        <v>1</v>
      </c>
      <c r="F252" s="235" t="s">
        <v>800</v>
      </c>
      <c r="G252" s="233"/>
      <c r="H252" s="236">
        <v>20.898</v>
      </c>
      <c r="I252" s="237"/>
      <c r="J252" s="233"/>
      <c r="K252" s="233"/>
      <c r="L252" s="238"/>
      <c r="M252" s="243"/>
      <c r="N252" s="244"/>
      <c r="O252" s="244"/>
      <c r="P252" s="244"/>
      <c r="Q252" s="244"/>
      <c r="R252" s="244"/>
      <c r="S252" s="244"/>
      <c r="T252" s="245"/>
      <c r="AT252" s="242" t="s">
        <v>159</v>
      </c>
      <c r="AU252" s="242" t="s">
        <v>77</v>
      </c>
      <c r="AV252" s="12" t="s">
        <v>77</v>
      </c>
      <c r="AW252" s="12" t="s">
        <v>32</v>
      </c>
      <c r="AX252" s="12" t="s">
        <v>69</v>
      </c>
      <c r="AY252" s="242" t="s">
        <v>147</v>
      </c>
    </row>
    <row r="253" s="12" customFormat="1">
      <c r="B253" s="232"/>
      <c r="C253" s="233"/>
      <c r="D253" s="228" t="s">
        <v>159</v>
      </c>
      <c r="E253" s="234" t="s">
        <v>1</v>
      </c>
      <c r="F253" s="235" t="s">
        <v>801</v>
      </c>
      <c r="G253" s="233"/>
      <c r="H253" s="236">
        <v>1.8</v>
      </c>
      <c r="I253" s="237"/>
      <c r="J253" s="233"/>
      <c r="K253" s="233"/>
      <c r="L253" s="238"/>
      <c r="M253" s="243"/>
      <c r="N253" s="244"/>
      <c r="O253" s="244"/>
      <c r="P253" s="244"/>
      <c r="Q253" s="244"/>
      <c r="R253" s="244"/>
      <c r="S253" s="244"/>
      <c r="T253" s="245"/>
      <c r="AT253" s="242" t="s">
        <v>159</v>
      </c>
      <c r="AU253" s="242" t="s">
        <v>77</v>
      </c>
      <c r="AV253" s="12" t="s">
        <v>77</v>
      </c>
      <c r="AW253" s="12" t="s">
        <v>32</v>
      </c>
      <c r="AX253" s="12" t="s">
        <v>69</v>
      </c>
      <c r="AY253" s="242" t="s">
        <v>147</v>
      </c>
    </row>
    <row r="254" s="13" customFormat="1">
      <c r="B254" s="246"/>
      <c r="C254" s="247"/>
      <c r="D254" s="228" t="s">
        <v>159</v>
      </c>
      <c r="E254" s="248" t="s">
        <v>1</v>
      </c>
      <c r="F254" s="249" t="s">
        <v>479</v>
      </c>
      <c r="G254" s="247"/>
      <c r="H254" s="248" t="s">
        <v>1</v>
      </c>
      <c r="I254" s="250"/>
      <c r="J254" s="247"/>
      <c r="K254" s="247"/>
      <c r="L254" s="251"/>
      <c r="M254" s="252"/>
      <c r="N254" s="253"/>
      <c r="O254" s="253"/>
      <c r="P254" s="253"/>
      <c r="Q254" s="253"/>
      <c r="R254" s="253"/>
      <c r="S254" s="253"/>
      <c r="T254" s="254"/>
      <c r="AT254" s="255" t="s">
        <v>159</v>
      </c>
      <c r="AU254" s="255" t="s">
        <v>77</v>
      </c>
      <c r="AV254" s="13" t="s">
        <v>75</v>
      </c>
      <c r="AW254" s="13" t="s">
        <v>32</v>
      </c>
      <c r="AX254" s="13" t="s">
        <v>69</v>
      </c>
      <c r="AY254" s="255" t="s">
        <v>147</v>
      </c>
    </row>
    <row r="255" s="12" customFormat="1">
      <c r="B255" s="232"/>
      <c r="C255" s="233"/>
      <c r="D255" s="228" t="s">
        <v>159</v>
      </c>
      <c r="E255" s="234" t="s">
        <v>1</v>
      </c>
      <c r="F255" s="235" t="s">
        <v>802</v>
      </c>
      <c r="G255" s="233"/>
      <c r="H255" s="236">
        <v>-0.59999999999999998</v>
      </c>
      <c r="I255" s="237"/>
      <c r="J255" s="233"/>
      <c r="K255" s="233"/>
      <c r="L255" s="238"/>
      <c r="M255" s="243"/>
      <c r="N255" s="244"/>
      <c r="O255" s="244"/>
      <c r="P255" s="244"/>
      <c r="Q255" s="244"/>
      <c r="R255" s="244"/>
      <c r="S255" s="244"/>
      <c r="T255" s="245"/>
      <c r="AT255" s="242" t="s">
        <v>159</v>
      </c>
      <c r="AU255" s="242" t="s">
        <v>77</v>
      </c>
      <c r="AV255" s="12" t="s">
        <v>77</v>
      </c>
      <c r="AW255" s="12" t="s">
        <v>32</v>
      </c>
      <c r="AX255" s="12" t="s">
        <v>69</v>
      </c>
      <c r="AY255" s="242" t="s">
        <v>147</v>
      </c>
    </row>
    <row r="256" s="12" customFormat="1">
      <c r="B256" s="232"/>
      <c r="C256" s="233"/>
      <c r="D256" s="228" t="s">
        <v>159</v>
      </c>
      <c r="E256" s="234" t="s">
        <v>1</v>
      </c>
      <c r="F256" s="235" t="s">
        <v>803</v>
      </c>
      <c r="G256" s="233"/>
      <c r="H256" s="236">
        <v>0.83999999999999997</v>
      </c>
      <c r="I256" s="237"/>
      <c r="J256" s="233"/>
      <c r="K256" s="233"/>
      <c r="L256" s="238"/>
      <c r="M256" s="243"/>
      <c r="N256" s="244"/>
      <c r="O256" s="244"/>
      <c r="P256" s="244"/>
      <c r="Q256" s="244"/>
      <c r="R256" s="244"/>
      <c r="S256" s="244"/>
      <c r="T256" s="245"/>
      <c r="AT256" s="242" t="s">
        <v>159</v>
      </c>
      <c r="AU256" s="242" t="s">
        <v>77</v>
      </c>
      <c r="AV256" s="12" t="s">
        <v>77</v>
      </c>
      <c r="AW256" s="12" t="s">
        <v>32</v>
      </c>
      <c r="AX256" s="12" t="s">
        <v>69</v>
      </c>
      <c r="AY256" s="242" t="s">
        <v>147</v>
      </c>
    </row>
    <row r="257" s="14" customFormat="1">
      <c r="B257" s="256"/>
      <c r="C257" s="257"/>
      <c r="D257" s="228" t="s">
        <v>159</v>
      </c>
      <c r="E257" s="258" t="s">
        <v>1</v>
      </c>
      <c r="F257" s="259" t="s">
        <v>266</v>
      </c>
      <c r="G257" s="257"/>
      <c r="H257" s="260">
        <v>55.276000000000003</v>
      </c>
      <c r="I257" s="261"/>
      <c r="J257" s="257"/>
      <c r="K257" s="257"/>
      <c r="L257" s="262"/>
      <c r="M257" s="263"/>
      <c r="N257" s="264"/>
      <c r="O257" s="264"/>
      <c r="P257" s="264"/>
      <c r="Q257" s="264"/>
      <c r="R257" s="264"/>
      <c r="S257" s="264"/>
      <c r="T257" s="265"/>
      <c r="AT257" s="266" t="s">
        <v>159</v>
      </c>
      <c r="AU257" s="266" t="s">
        <v>77</v>
      </c>
      <c r="AV257" s="14" t="s">
        <v>181</v>
      </c>
      <c r="AW257" s="14" t="s">
        <v>32</v>
      </c>
      <c r="AX257" s="14" t="s">
        <v>75</v>
      </c>
      <c r="AY257" s="266" t="s">
        <v>147</v>
      </c>
    </row>
    <row r="258" s="1" customFormat="1" ht="16.5" customHeight="1">
      <c r="B258" s="37"/>
      <c r="C258" s="216" t="s">
        <v>410</v>
      </c>
      <c r="D258" s="216" t="s">
        <v>150</v>
      </c>
      <c r="E258" s="217" t="s">
        <v>506</v>
      </c>
      <c r="F258" s="218" t="s">
        <v>507</v>
      </c>
      <c r="G258" s="219" t="s">
        <v>180</v>
      </c>
      <c r="H258" s="220">
        <v>55.276000000000003</v>
      </c>
      <c r="I258" s="221"/>
      <c r="J258" s="222">
        <f>ROUND(I258*H258,2)</f>
        <v>0</v>
      </c>
      <c r="K258" s="218" t="s">
        <v>212</v>
      </c>
      <c r="L258" s="42"/>
      <c r="M258" s="223" t="s">
        <v>1</v>
      </c>
      <c r="N258" s="224" t="s">
        <v>40</v>
      </c>
      <c r="O258" s="78"/>
      <c r="P258" s="225">
        <f>O258*H258</f>
        <v>0</v>
      </c>
      <c r="Q258" s="225">
        <v>0</v>
      </c>
      <c r="R258" s="225">
        <f>Q258*H258</f>
        <v>0</v>
      </c>
      <c r="S258" s="225">
        <v>0</v>
      </c>
      <c r="T258" s="226">
        <f>S258*H258</f>
        <v>0</v>
      </c>
      <c r="AR258" s="16" t="s">
        <v>181</v>
      </c>
      <c r="AT258" s="16" t="s">
        <v>150</v>
      </c>
      <c r="AU258" s="16" t="s">
        <v>77</v>
      </c>
      <c r="AY258" s="16" t="s">
        <v>147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16" t="s">
        <v>75</v>
      </c>
      <c r="BK258" s="227">
        <f>ROUND(I258*H258,2)</f>
        <v>0</v>
      </c>
      <c r="BL258" s="16" t="s">
        <v>181</v>
      </c>
      <c r="BM258" s="16" t="s">
        <v>804</v>
      </c>
    </row>
    <row r="259" s="1" customFormat="1">
      <c r="B259" s="37"/>
      <c r="C259" s="38"/>
      <c r="D259" s="228" t="s">
        <v>156</v>
      </c>
      <c r="E259" s="38"/>
      <c r="F259" s="229" t="s">
        <v>509</v>
      </c>
      <c r="G259" s="38"/>
      <c r="H259" s="38"/>
      <c r="I259" s="143"/>
      <c r="J259" s="38"/>
      <c r="K259" s="38"/>
      <c r="L259" s="42"/>
      <c r="M259" s="230"/>
      <c r="N259" s="78"/>
      <c r="O259" s="78"/>
      <c r="P259" s="78"/>
      <c r="Q259" s="78"/>
      <c r="R259" s="78"/>
      <c r="S259" s="78"/>
      <c r="T259" s="79"/>
      <c r="AT259" s="16" t="s">
        <v>156</v>
      </c>
      <c r="AU259" s="16" t="s">
        <v>77</v>
      </c>
    </row>
    <row r="260" s="1" customFormat="1" ht="16.5" customHeight="1">
      <c r="B260" s="37"/>
      <c r="C260" s="216" t="s">
        <v>417</v>
      </c>
      <c r="D260" s="216" t="s">
        <v>150</v>
      </c>
      <c r="E260" s="217" t="s">
        <v>516</v>
      </c>
      <c r="F260" s="218" t="s">
        <v>517</v>
      </c>
      <c r="G260" s="219" t="s">
        <v>270</v>
      </c>
      <c r="H260" s="220">
        <v>1.9910000000000001</v>
      </c>
      <c r="I260" s="221"/>
      <c r="J260" s="222">
        <f>ROUND(I260*H260,2)</f>
        <v>0</v>
      </c>
      <c r="K260" s="218" t="s">
        <v>212</v>
      </c>
      <c r="L260" s="42"/>
      <c r="M260" s="223" t="s">
        <v>1</v>
      </c>
      <c r="N260" s="224" t="s">
        <v>40</v>
      </c>
      <c r="O260" s="78"/>
      <c r="P260" s="225">
        <f>O260*H260</f>
        <v>0</v>
      </c>
      <c r="Q260" s="225">
        <v>1.10951</v>
      </c>
      <c r="R260" s="225">
        <f>Q260*H260</f>
        <v>2.2090344100000001</v>
      </c>
      <c r="S260" s="225">
        <v>0</v>
      </c>
      <c r="T260" s="226">
        <f>S260*H260</f>
        <v>0</v>
      </c>
      <c r="AR260" s="16" t="s">
        <v>181</v>
      </c>
      <c r="AT260" s="16" t="s">
        <v>150</v>
      </c>
      <c r="AU260" s="16" t="s">
        <v>77</v>
      </c>
      <c r="AY260" s="16" t="s">
        <v>147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16" t="s">
        <v>75</v>
      </c>
      <c r="BK260" s="227">
        <f>ROUND(I260*H260,2)</f>
        <v>0</v>
      </c>
      <c r="BL260" s="16" t="s">
        <v>181</v>
      </c>
      <c r="BM260" s="16" t="s">
        <v>805</v>
      </c>
    </row>
    <row r="261" s="1" customFormat="1">
      <c r="B261" s="37"/>
      <c r="C261" s="38"/>
      <c r="D261" s="228" t="s">
        <v>156</v>
      </c>
      <c r="E261" s="38"/>
      <c r="F261" s="229" t="s">
        <v>519</v>
      </c>
      <c r="G261" s="38"/>
      <c r="H261" s="38"/>
      <c r="I261" s="143"/>
      <c r="J261" s="38"/>
      <c r="K261" s="38"/>
      <c r="L261" s="42"/>
      <c r="M261" s="230"/>
      <c r="N261" s="78"/>
      <c r="O261" s="78"/>
      <c r="P261" s="78"/>
      <c r="Q261" s="78"/>
      <c r="R261" s="78"/>
      <c r="S261" s="78"/>
      <c r="T261" s="79"/>
      <c r="AT261" s="16" t="s">
        <v>156</v>
      </c>
      <c r="AU261" s="16" t="s">
        <v>77</v>
      </c>
    </row>
    <row r="262" s="1" customFormat="1">
      <c r="B262" s="37"/>
      <c r="C262" s="38"/>
      <c r="D262" s="228" t="s">
        <v>157</v>
      </c>
      <c r="E262" s="38"/>
      <c r="F262" s="231" t="s">
        <v>463</v>
      </c>
      <c r="G262" s="38"/>
      <c r="H262" s="38"/>
      <c r="I262" s="143"/>
      <c r="J262" s="38"/>
      <c r="K262" s="38"/>
      <c r="L262" s="42"/>
      <c r="M262" s="230"/>
      <c r="N262" s="78"/>
      <c r="O262" s="78"/>
      <c r="P262" s="78"/>
      <c r="Q262" s="78"/>
      <c r="R262" s="78"/>
      <c r="S262" s="78"/>
      <c r="T262" s="79"/>
      <c r="AT262" s="16" t="s">
        <v>157</v>
      </c>
      <c r="AU262" s="16" t="s">
        <v>77</v>
      </c>
    </row>
    <row r="263" s="12" customFormat="1">
      <c r="B263" s="232"/>
      <c r="C263" s="233"/>
      <c r="D263" s="228" t="s">
        <v>159</v>
      </c>
      <c r="E263" s="234" t="s">
        <v>1</v>
      </c>
      <c r="F263" s="235" t="s">
        <v>806</v>
      </c>
      <c r="G263" s="233"/>
      <c r="H263" s="236">
        <v>1.9910000000000001</v>
      </c>
      <c r="I263" s="237"/>
      <c r="J263" s="233"/>
      <c r="K263" s="233"/>
      <c r="L263" s="238"/>
      <c r="M263" s="243"/>
      <c r="N263" s="244"/>
      <c r="O263" s="244"/>
      <c r="P263" s="244"/>
      <c r="Q263" s="244"/>
      <c r="R263" s="244"/>
      <c r="S263" s="244"/>
      <c r="T263" s="245"/>
      <c r="AT263" s="242" t="s">
        <v>159</v>
      </c>
      <c r="AU263" s="242" t="s">
        <v>77</v>
      </c>
      <c r="AV263" s="12" t="s">
        <v>77</v>
      </c>
      <c r="AW263" s="12" t="s">
        <v>32</v>
      </c>
      <c r="AX263" s="12" t="s">
        <v>75</v>
      </c>
      <c r="AY263" s="242" t="s">
        <v>147</v>
      </c>
    </row>
    <row r="264" s="11" customFormat="1" ht="22.8" customHeight="1">
      <c r="B264" s="200"/>
      <c r="C264" s="201"/>
      <c r="D264" s="202" t="s">
        <v>68</v>
      </c>
      <c r="E264" s="214" t="s">
        <v>181</v>
      </c>
      <c r="F264" s="214" t="s">
        <v>523</v>
      </c>
      <c r="G264" s="201"/>
      <c r="H264" s="201"/>
      <c r="I264" s="204"/>
      <c r="J264" s="215">
        <f>BK264</f>
        <v>0</v>
      </c>
      <c r="K264" s="201"/>
      <c r="L264" s="206"/>
      <c r="M264" s="207"/>
      <c r="N264" s="208"/>
      <c r="O264" s="208"/>
      <c r="P264" s="209">
        <f>SUM(P265:P273)</f>
        <v>0</v>
      </c>
      <c r="Q264" s="208"/>
      <c r="R264" s="209">
        <f>SUM(R265:R273)</f>
        <v>0.0010560000000000001</v>
      </c>
      <c r="S264" s="208"/>
      <c r="T264" s="210">
        <f>SUM(T265:T273)</f>
        <v>0</v>
      </c>
      <c r="AR264" s="211" t="s">
        <v>75</v>
      </c>
      <c r="AT264" s="212" t="s">
        <v>68</v>
      </c>
      <c r="AU264" s="212" t="s">
        <v>75</v>
      </c>
      <c r="AY264" s="211" t="s">
        <v>147</v>
      </c>
      <c r="BK264" s="213">
        <f>SUM(BK265:BK273)</f>
        <v>0</v>
      </c>
    </row>
    <row r="265" s="1" customFormat="1" ht="16.5" customHeight="1">
      <c r="B265" s="37"/>
      <c r="C265" s="216" t="s">
        <v>424</v>
      </c>
      <c r="D265" s="216" t="s">
        <v>150</v>
      </c>
      <c r="E265" s="217" t="s">
        <v>525</v>
      </c>
      <c r="F265" s="218" t="s">
        <v>526</v>
      </c>
      <c r="G265" s="219" t="s">
        <v>180</v>
      </c>
      <c r="H265" s="220">
        <v>1.2</v>
      </c>
      <c r="I265" s="221"/>
      <c r="J265" s="222">
        <f>ROUND(I265*H265,2)</f>
        <v>0</v>
      </c>
      <c r="K265" s="218" t="s">
        <v>212</v>
      </c>
      <c r="L265" s="42"/>
      <c r="M265" s="223" t="s">
        <v>1</v>
      </c>
      <c r="N265" s="224" t="s">
        <v>40</v>
      </c>
      <c r="O265" s="78"/>
      <c r="P265" s="225">
        <f>O265*H265</f>
        <v>0</v>
      </c>
      <c r="Q265" s="225">
        <v>0.00088000000000000003</v>
      </c>
      <c r="R265" s="225">
        <f>Q265*H265</f>
        <v>0.0010560000000000001</v>
      </c>
      <c r="S265" s="225">
        <v>0</v>
      </c>
      <c r="T265" s="226">
        <f>S265*H265</f>
        <v>0</v>
      </c>
      <c r="AR265" s="16" t="s">
        <v>181</v>
      </c>
      <c r="AT265" s="16" t="s">
        <v>150</v>
      </c>
      <c r="AU265" s="16" t="s">
        <v>77</v>
      </c>
      <c r="AY265" s="16" t="s">
        <v>147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16" t="s">
        <v>75</v>
      </c>
      <c r="BK265" s="227">
        <f>ROUND(I265*H265,2)</f>
        <v>0</v>
      </c>
      <c r="BL265" s="16" t="s">
        <v>181</v>
      </c>
      <c r="BM265" s="16" t="s">
        <v>807</v>
      </c>
    </row>
    <row r="266" s="1" customFormat="1">
      <c r="B266" s="37"/>
      <c r="C266" s="38"/>
      <c r="D266" s="228" t="s">
        <v>156</v>
      </c>
      <c r="E266" s="38"/>
      <c r="F266" s="229" t="s">
        <v>528</v>
      </c>
      <c r="G266" s="38"/>
      <c r="H266" s="38"/>
      <c r="I266" s="143"/>
      <c r="J266" s="38"/>
      <c r="K266" s="38"/>
      <c r="L266" s="42"/>
      <c r="M266" s="230"/>
      <c r="N266" s="78"/>
      <c r="O266" s="78"/>
      <c r="P266" s="78"/>
      <c r="Q266" s="78"/>
      <c r="R266" s="78"/>
      <c r="S266" s="78"/>
      <c r="T266" s="79"/>
      <c r="AT266" s="16" t="s">
        <v>156</v>
      </c>
      <c r="AU266" s="16" t="s">
        <v>77</v>
      </c>
    </row>
    <row r="267" s="1" customFormat="1">
      <c r="B267" s="37"/>
      <c r="C267" s="38"/>
      <c r="D267" s="228" t="s">
        <v>157</v>
      </c>
      <c r="E267" s="38"/>
      <c r="F267" s="231" t="s">
        <v>463</v>
      </c>
      <c r="G267" s="38"/>
      <c r="H267" s="38"/>
      <c r="I267" s="143"/>
      <c r="J267" s="38"/>
      <c r="K267" s="38"/>
      <c r="L267" s="42"/>
      <c r="M267" s="230"/>
      <c r="N267" s="78"/>
      <c r="O267" s="78"/>
      <c r="P267" s="78"/>
      <c r="Q267" s="78"/>
      <c r="R267" s="78"/>
      <c r="S267" s="78"/>
      <c r="T267" s="79"/>
      <c r="AT267" s="16" t="s">
        <v>157</v>
      </c>
      <c r="AU267" s="16" t="s">
        <v>77</v>
      </c>
    </row>
    <row r="268" s="12" customFormat="1">
      <c r="B268" s="232"/>
      <c r="C268" s="233"/>
      <c r="D268" s="228" t="s">
        <v>159</v>
      </c>
      <c r="E268" s="234" t="s">
        <v>1</v>
      </c>
      <c r="F268" s="235" t="s">
        <v>808</v>
      </c>
      <c r="G268" s="233"/>
      <c r="H268" s="236">
        <v>1.8</v>
      </c>
      <c r="I268" s="237"/>
      <c r="J268" s="233"/>
      <c r="K268" s="233"/>
      <c r="L268" s="238"/>
      <c r="M268" s="243"/>
      <c r="N268" s="244"/>
      <c r="O268" s="244"/>
      <c r="P268" s="244"/>
      <c r="Q268" s="244"/>
      <c r="R268" s="244"/>
      <c r="S268" s="244"/>
      <c r="T268" s="245"/>
      <c r="AT268" s="242" t="s">
        <v>159</v>
      </c>
      <c r="AU268" s="242" t="s">
        <v>77</v>
      </c>
      <c r="AV268" s="12" t="s">
        <v>77</v>
      </c>
      <c r="AW268" s="12" t="s">
        <v>32</v>
      </c>
      <c r="AX268" s="12" t="s">
        <v>69</v>
      </c>
      <c r="AY268" s="242" t="s">
        <v>147</v>
      </c>
    </row>
    <row r="269" s="12" customFormat="1">
      <c r="B269" s="232"/>
      <c r="C269" s="233"/>
      <c r="D269" s="228" t="s">
        <v>159</v>
      </c>
      <c r="E269" s="234" t="s">
        <v>1</v>
      </c>
      <c r="F269" s="235" t="s">
        <v>809</v>
      </c>
      <c r="G269" s="233"/>
      <c r="H269" s="236">
        <v>-0.12</v>
      </c>
      <c r="I269" s="237"/>
      <c r="J269" s="233"/>
      <c r="K269" s="233"/>
      <c r="L269" s="238"/>
      <c r="M269" s="243"/>
      <c r="N269" s="244"/>
      <c r="O269" s="244"/>
      <c r="P269" s="244"/>
      <c r="Q269" s="244"/>
      <c r="R269" s="244"/>
      <c r="S269" s="244"/>
      <c r="T269" s="245"/>
      <c r="AT269" s="242" t="s">
        <v>159</v>
      </c>
      <c r="AU269" s="242" t="s">
        <v>77</v>
      </c>
      <c r="AV269" s="12" t="s">
        <v>77</v>
      </c>
      <c r="AW269" s="12" t="s">
        <v>32</v>
      </c>
      <c r="AX269" s="12" t="s">
        <v>69</v>
      </c>
      <c r="AY269" s="242" t="s">
        <v>147</v>
      </c>
    </row>
    <row r="270" s="12" customFormat="1">
      <c r="B270" s="232"/>
      <c r="C270" s="233"/>
      <c r="D270" s="228" t="s">
        <v>159</v>
      </c>
      <c r="E270" s="234" t="s">
        <v>1</v>
      </c>
      <c r="F270" s="235" t="s">
        <v>810</v>
      </c>
      <c r="G270" s="233"/>
      <c r="H270" s="236">
        <v>-0.47999999999999998</v>
      </c>
      <c r="I270" s="237"/>
      <c r="J270" s="233"/>
      <c r="K270" s="233"/>
      <c r="L270" s="238"/>
      <c r="M270" s="243"/>
      <c r="N270" s="244"/>
      <c r="O270" s="244"/>
      <c r="P270" s="244"/>
      <c r="Q270" s="244"/>
      <c r="R270" s="244"/>
      <c r="S270" s="244"/>
      <c r="T270" s="245"/>
      <c r="AT270" s="242" t="s">
        <v>159</v>
      </c>
      <c r="AU270" s="242" t="s">
        <v>77</v>
      </c>
      <c r="AV270" s="12" t="s">
        <v>77</v>
      </c>
      <c r="AW270" s="12" t="s">
        <v>32</v>
      </c>
      <c r="AX270" s="12" t="s">
        <v>69</v>
      </c>
      <c r="AY270" s="242" t="s">
        <v>147</v>
      </c>
    </row>
    <row r="271" s="14" customFormat="1">
      <c r="B271" s="256"/>
      <c r="C271" s="257"/>
      <c r="D271" s="228" t="s">
        <v>159</v>
      </c>
      <c r="E271" s="258" t="s">
        <v>1</v>
      </c>
      <c r="F271" s="259" t="s">
        <v>266</v>
      </c>
      <c r="G271" s="257"/>
      <c r="H271" s="260">
        <v>1.2000000000000002</v>
      </c>
      <c r="I271" s="261"/>
      <c r="J271" s="257"/>
      <c r="K271" s="257"/>
      <c r="L271" s="262"/>
      <c r="M271" s="263"/>
      <c r="N271" s="264"/>
      <c r="O271" s="264"/>
      <c r="P271" s="264"/>
      <c r="Q271" s="264"/>
      <c r="R271" s="264"/>
      <c r="S271" s="264"/>
      <c r="T271" s="265"/>
      <c r="AT271" s="266" t="s">
        <v>159</v>
      </c>
      <c r="AU271" s="266" t="s">
        <v>77</v>
      </c>
      <c r="AV271" s="14" t="s">
        <v>181</v>
      </c>
      <c r="AW271" s="14" t="s">
        <v>32</v>
      </c>
      <c r="AX271" s="14" t="s">
        <v>75</v>
      </c>
      <c r="AY271" s="266" t="s">
        <v>147</v>
      </c>
    </row>
    <row r="272" s="1" customFormat="1" ht="16.5" customHeight="1">
      <c r="B272" s="37"/>
      <c r="C272" s="216" t="s">
        <v>431</v>
      </c>
      <c r="D272" s="216" t="s">
        <v>150</v>
      </c>
      <c r="E272" s="217" t="s">
        <v>534</v>
      </c>
      <c r="F272" s="218" t="s">
        <v>535</v>
      </c>
      <c r="G272" s="219" t="s">
        <v>180</v>
      </c>
      <c r="H272" s="220">
        <v>1.2</v>
      </c>
      <c r="I272" s="221"/>
      <c r="J272" s="222">
        <f>ROUND(I272*H272,2)</f>
        <v>0</v>
      </c>
      <c r="K272" s="218" t="s">
        <v>212</v>
      </c>
      <c r="L272" s="42"/>
      <c r="M272" s="223" t="s">
        <v>1</v>
      </c>
      <c r="N272" s="224" t="s">
        <v>40</v>
      </c>
      <c r="O272" s="78"/>
      <c r="P272" s="225">
        <f>O272*H272</f>
        <v>0</v>
      </c>
      <c r="Q272" s="225">
        <v>0</v>
      </c>
      <c r="R272" s="225">
        <f>Q272*H272</f>
        <v>0</v>
      </c>
      <c r="S272" s="225">
        <v>0</v>
      </c>
      <c r="T272" s="226">
        <f>S272*H272</f>
        <v>0</v>
      </c>
      <c r="AR272" s="16" t="s">
        <v>181</v>
      </c>
      <c r="AT272" s="16" t="s">
        <v>150</v>
      </c>
      <c r="AU272" s="16" t="s">
        <v>77</v>
      </c>
      <c r="AY272" s="16" t="s">
        <v>147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16" t="s">
        <v>75</v>
      </c>
      <c r="BK272" s="227">
        <f>ROUND(I272*H272,2)</f>
        <v>0</v>
      </c>
      <c r="BL272" s="16" t="s">
        <v>181</v>
      </c>
      <c r="BM272" s="16" t="s">
        <v>811</v>
      </c>
    </row>
    <row r="273" s="1" customFormat="1">
      <c r="B273" s="37"/>
      <c r="C273" s="38"/>
      <c r="D273" s="228" t="s">
        <v>156</v>
      </c>
      <c r="E273" s="38"/>
      <c r="F273" s="229" t="s">
        <v>537</v>
      </c>
      <c r="G273" s="38"/>
      <c r="H273" s="38"/>
      <c r="I273" s="143"/>
      <c r="J273" s="38"/>
      <c r="K273" s="38"/>
      <c r="L273" s="42"/>
      <c r="M273" s="230"/>
      <c r="N273" s="78"/>
      <c r="O273" s="78"/>
      <c r="P273" s="78"/>
      <c r="Q273" s="78"/>
      <c r="R273" s="78"/>
      <c r="S273" s="78"/>
      <c r="T273" s="79"/>
      <c r="AT273" s="16" t="s">
        <v>156</v>
      </c>
      <c r="AU273" s="16" t="s">
        <v>77</v>
      </c>
    </row>
    <row r="274" s="11" customFormat="1" ht="22.8" customHeight="1">
      <c r="B274" s="200"/>
      <c r="C274" s="201"/>
      <c r="D274" s="202" t="s">
        <v>68</v>
      </c>
      <c r="E274" s="214" t="s">
        <v>216</v>
      </c>
      <c r="F274" s="214" t="s">
        <v>538</v>
      </c>
      <c r="G274" s="201"/>
      <c r="H274" s="201"/>
      <c r="I274" s="204"/>
      <c r="J274" s="215">
        <f>BK274</f>
        <v>0</v>
      </c>
      <c r="K274" s="201"/>
      <c r="L274" s="206"/>
      <c r="M274" s="207"/>
      <c r="N274" s="208"/>
      <c r="O274" s="208"/>
      <c r="P274" s="209">
        <f>SUM(P275:P290)</f>
        <v>0</v>
      </c>
      <c r="Q274" s="208"/>
      <c r="R274" s="209">
        <f>SUM(R275:R290)</f>
        <v>0.16874</v>
      </c>
      <c r="S274" s="208"/>
      <c r="T274" s="210">
        <f>SUM(T275:T290)</f>
        <v>1.242</v>
      </c>
      <c r="AR274" s="211" t="s">
        <v>75</v>
      </c>
      <c r="AT274" s="212" t="s">
        <v>68</v>
      </c>
      <c r="AU274" s="212" t="s">
        <v>75</v>
      </c>
      <c r="AY274" s="211" t="s">
        <v>147</v>
      </c>
      <c r="BK274" s="213">
        <f>SUM(BK275:BK290)</f>
        <v>0</v>
      </c>
    </row>
    <row r="275" s="1" customFormat="1" ht="16.5" customHeight="1">
      <c r="B275" s="37"/>
      <c r="C275" s="216" t="s">
        <v>438</v>
      </c>
      <c r="D275" s="216" t="s">
        <v>150</v>
      </c>
      <c r="E275" s="217" t="s">
        <v>812</v>
      </c>
      <c r="F275" s="218" t="s">
        <v>813</v>
      </c>
      <c r="G275" s="219" t="s">
        <v>187</v>
      </c>
      <c r="H275" s="220">
        <v>1.2</v>
      </c>
      <c r="I275" s="221"/>
      <c r="J275" s="222">
        <f>ROUND(I275*H275,2)</f>
        <v>0</v>
      </c>
      <c r="K275" s="218" t="s">
        <v>1</v>
      </c>
      <c r="L275" s="42"/>
      <c r="M275" s="223" t="s">
        <v>1</v>
      </c>
      <c r="N275" s="224" t="s">
        <v>40</v>
      </c>
      <c r="O275" s="78"/>
      <c r="P275" s="225">
        <f>O275*H275</f>
        <v>0</v>
      </c>
      <c r="Q275" s="225">
        <v>0</v>
      </c>
      <c r="R275" s="225">
        <f>Q275*H275</f>
        <v>0</v>
      </c>
      <c r="S275" s="225">
        <v>0</v>
      </c>
      <c r="T275" s="226">
        <f>S275*H275</f>
        <v>0</v>
      </c>
      <c r="AR275" s="16" t="s">
        <v>181</v>
      </c>
      <c r="AT275" s="16" t="s">
        <v>150</v>
      </c>
      <c r="AU275" s="16" t="s">
        <v>77</v>
      </c>
      <c r="AY275" s="16" t="s">
        <v>147</v>
      </c>
      <c r="BE275" s="227">
        <f>IF(N275="základní",J275,0)</f>
        <v>0</v>
      </c>
      <c r="BF275" s="227">
        <f>IF(N275="snížená",J275,0)</f>
        <v>0</v>
      </c>
      <c r="BG275" s="227">
        <f>IF(N275="zákl. přenesená",J275,0)</f>
        <v>0</v>
      </c>
      <c r="BH275" s="227">
        <f>IF(N275="sníž. přenesená",J275,0)</f>
        <v>0</v>
      </c>
      <c r="BI275" s="227">
        <f>IF(N275="nulová",J275,0)</f>
        <v>0</v>
      </c>
      <c r="BJ275" s="16" t="s">
        <v>75</v>
      </c>
      <c r="BK275" s="227">
        <f>ROUND(I275*H275,2)</f>
        <v>0</v>
      </c>
      <c r="BL275" s="16" t="s">
        <v>181</v>
      </c>
      <c r="BM275" s="16" t="s">
        <v>814</v>
      </c>
    </row>
    <row r="276" s="1" customFormat="1">
      <c r="B276" s="37"/>
      <c r="C276" s="38"/>
      <c r="D276" s="228" t="s">
        <v>156</v>
      </c>
      <c r="E276" s="38"/>
      <c r="F276" s="229" t="s">
        <v>813</v>
      </c>
      <c r="G276" s="38"/>
      <c r="H276" s="38"/>
      <c r="I276" s="143"/>
      <c r="J276" s="38"/>
      <c r="K276" s="38"/>
      <c r="L276" s="42"/>
      <c r="M276" s="230"/>
      <c r="N276" s="78"/>
      <c r="O276" s="78"/>
      <c r="P276" s="78"/>
      <c r="Q276" s="78"/>
      <c r="R276" s="78"/>
      <c r="S276" s="78"/>
      <c r="T276" s="79"/>
      <c r="AT276" s="16" t="s">
        <v>156</v>
      </c>
      <c r="AU276" s="16" t="s">
        <v>77</v>
      </c>
    </row>
    <row r="277" s="1" customFormat="1">
      <c r="B277" s="37"/>
      <c r="C277" s="38"/>
      <c r="D277" s="228" t="s">
        <v>157</v>
      </c>
      <c r="E277" s="38"/>
      <c r="F277" s="231" t="s">
        <v>245</v>
      </c>
      <c r="G277" s="38"/>
      <c r="H277" s="38"/>
      <c r="I277" s="143"/>
      <c r="J277" s="38"/>
      <c r="K277" s="38"/>
      <c r="L277" s="42"/>
      <c r="M277" s="230"/>
      <c r="N277" s="78"/>
      <c r="O277" s="78"/>
      <c r="P277" s="78"/>
      <c r="Q277" s="78"/>
      <c r="R277" s="78"/>
      <c r="S277" s="78"/>
      <c r="T277" s="79"/>
      <c r="AT277" s="16" t="s">
        <v>157</v>
      </c>
      <c r="AU277" s="16" t="s">
        <v>77</v>
      </c>
    </row>
    <row r="278" s="12" customFormat="1">
      <c r="B278" s="232"/>
      <c r="C278" s="233"/>
      <c r="D278" s="228" t="s">
        <v>159</v>
      </c>
      <c r="E278" s="234" t="s">
        <v>1</v>
      </c>
      <c r="F278" s="235" t="s">
        <v>815</v>
      </c>
      <c r="G278" s="233"/>
      <c r="H278" s="236">
        <v>1.2</v>
      </c>
      <c r="I278" s="237"/>
      <c r="J278" s="233"/>
      <c r="K278" s="233"/>
      <c r="L278" s="238"/>
      <c r="M278" s="243"/>
      <c r="N278" s="244"/>
      <c r="O278" s="244"/>
      <c r="P278" s="244"/>
      <c r="Q278" s="244"/>
      <c r="R278" s="244"/>
      <c r="S278" s="244"/>
      <c r="T278" s="245"/>
      <c r="AT278" s="242" t="s">
        <v>159</v>
      </c>
      <c r="AU278" s="242" t="s">
        <v>77</v>
      </c>
      <c r="AV278" s="12" t="s">
        <v>77</v>
      </c>
      <c r="AW278" s="12" t="s">
        <v>32</v>
      </c>
      <c r="AX278" s="12" t="s">
        <v>75</v>
      </c>
      <c r="AY278" s="242" t="s">
        <v>147</v>
      </c>
    </row>
    <row r="279" s="1" customFormat="1" ht="16.5" customHeight="1">
      <c r="B279" s="37"/>
      <c r="C279" s="216" t="s">
        <v>445</v>
      </c>
      <c r="D279" s="216" t="s">
        <v>150</v>
      </c>
      <c r="E279" s="217" t="s">
        <v>816</v>
      </c>
      <c r="F279" s="218" t="s">
        <v>817</v>
      </c>
      <c r="G279" s="219" t="s">
        <v>187</v>
      </c>
      <c r="H279" s="220">
        <v>1.7</v>
      </c>
      <c r="I279" s="221"/>
      <c r="J279" s="222">
        <f>ROUND(I279*H279,2)</f>
        <v>0</v>
      </c>
      <c r="K279" s="218" t="s">
        <v>1</v>
      </c>
      <c r="L279" s="42"/>
      <c r="M279" s="223" t="s">
        <v>1</v>
      </c>
      <c r="N279" s="224" t="s">
        <v>40</v>
      </c>
      <c r="O279" s="78"/>
      <c r="P279" s="225">
        <f>O279*H279</f>
        <v>0</v>
      </c>
      <c r="Q279" s="225">
        <v>0</v>
      </c>
      <c r="R279" s="225">
        <f>Q279*H279</f>
        <v>0</v>
      </c>
      <c r="S279" s="225">
        <v>0.69999999999999996</v>
      </c>
      <c r="T279" s="226">
        <f>S279*H279</f>
        <v>1.19</v>
      </c>
      <c r="AR279" s="16" t="s">
        <v>181</v>
      </c>
      <c r="AT279" s="16" t="s">
        <v>150</v>
      </c>
      <c r="AU279" s="16" t="s">
        <v>77</v>
      </c>
      <c r="AY279" s="16" t="s">
        <v>147</v>
      </c>
      <c r="BE279" s="227">
        <f>IF(N279="základní",J279,0)</f>
        <v>0</v>
      </c>
      <c r="BF279" s="227">
        <f>IF(N279="snížená",J279,0)</f>
        <v>0</v>
      </c>
      <c r="BG279" s="227">
        <f>IF(N279="zákl. přenesená",J279,0)</f>
        <v>0</v>
      </c>
      <c r="BH279" s="227">
        <f>IF(N279="sníž. přenesená",J279,0)</f>
        <v>0</v>
      </c>
      <c r="BI279" s="227">
        <f>IF(N279="nulová",J279,0)</f>
        <v>0</v>
      </c>
      <c r="BJ279" s="16" t="s">
        <v>75</v>
      </c>
      <c r="BK279" s="227">
        <f>ROUND(I279*H279,2)</f>
        <v>0</v>
      </c>
      <c r="BL279" s="16" t="s">
        <v>181</v>
      </c>
      <c r="BM279" s="16" t="s">
        <v>818</v>
      </c>
    </row>
    <row r="280" s="1" customFormat="1">
      <c r="B280" s="37"/>
      <c r="C280" s="38"/>
      <c r="D280" s="228" t="s">
        <v>156</v>
      </c>
      <c r="E280" s="38"/>
      <c r="F280" s="229" t="s">
        <v>819</v>
      </c>
      <c r="G280" s="38"/>
      <c r="H280" s="38"/>
      <c r="I280" s="143"/>
      <c r="J280" s="38"/>
      <c r="K280" s="38"/>
      <c r="L280" s="42"/>
      <c r="M280" s="230"/>
      <c r="N280" s="78"/>
      <c r="O280" s="78"/>
      <c r="P280" s="78"/>
      <c r="Q280" s="78"/>
      <c r="R280" s="78"/>
      <c r="S280" s="78"/>
      <c r="T280" s="79"/>
      <c r="AT280" s="16" t="s">
        <v>156</v>
      </c>
      <c r="AU280" s="16" t="s">
        <v>77</v>
      </c>
    </row>
    <row r="281" s="1" customFormat="1">
      <c r="B281" s="37"/>
      <c r="C281" s="38"/>
      <c r="D281" s="228" t="s">
        <v>157</v>
      </c>
      <c r="E281" s="38"/>
      <c r="F281" s="231" t="s">
        <v>463</v>
      </c>
      <c r="G281" s="38"/>
      <c r="H281" s="38"/>
      <c r="I281" s="143"/>
      <c r="J281" s="38"/>
      <c r="K281" s="38"/>
      <c r="L281" s="42"/>
      <c r="M281" s="230"/>
      <c r="N281" s="78"/>
      <c r="O281" s="78"/>
      <c r="P281" s="78"/>
      <c r="Q281" s="78"/>
      <c r="R281" s="78"/>
      <c r="S281" s="78"/>
      <c r="T281" s="79"/>
      <c r="AT281" s="16" t="s">
        <v>157</v>
      </c>
      <c r="AU281" s="16" t="s">
        <v>77</v>
      </c>
    </row>
    <row r="282" s="12" customFormat="1">
      <c r="B282" s="232"/>
      <c r="C282" s="233"/>
      <c r="D282" s="228" t="s">
        <v>159</v>
      </c>
      <c r="E282" s="234" t="s">
        <v>1</v>
      </c>
      <c r="F282" s="235" t="s">
        <v>820</v>
      </c>
      <c r="G282" s="233"/>
      <c r="H282" s="236">
        <v>1.7</v>
      </c>
      <c r="I282" s="237"/>
      <c r="J282" s="233"/>
      <c r="K282" s="233"/>
      <c r="L282" s="238"/>
      <c r="M282" s="243"/>
      <c r="N282" s="244"/>
      <c r="O282" s="244"/>
      <c r="P282" s="244"/>
      <c r="Q282" s="244"/>
      <c r="R282" s="244"/>
      <c r="S282" s="244"/>
      <c r="T282" s="245"/>
      <c r="AT282" s="242" t="s">
        <v>159</v>
      </c>
      <c r="AU282" s="242" t="s">
        <v>77</v>
      </c>
      <c r="AV282" s="12" t="s">
        <v>77</v>
      </c>
      <c r="AW282" s="12" t="s">
        <v>32</v>
      </c>
      <c r="AX282" s="12" t="s">
        <v>75</v>
      </c>
      <c r="AY282" s="242" t="s">
        <v>147</v>
      </c>
    </row>
    <row r="283" s="1" customFormat="1" ht="22.5" customHeight="1">
      <c r="B283" s="37"/>
      <c r="C283" s="216" t="s">
        <v>452</v>
      </c>
      <c r="D283" s="216" t="s">
        <v>150</v>
      </c>
      <c r="E283" s="217" t="s">
        <v>821</v>
      </c>
      <c r="F283" s="218" t="s">
        <v>822</v>
      </c>
      <c r="G283" s="219" t="s">
        <v>187</v>
      </c>
      <c r="H283" s="220">
        <v>2</v>
      </c>
      <c r="I283" s="221"/>
      <c r="J283" s="222">
        <f>ROUND(I283*H283,2)</f>
        <v>0</v>
      </c>
      <c r="K283" s="218" t="s">
        <v>1</v>
      </c>
      <c r="L283" s="42"/>
      <c r="M283" s="223" t="s">
        <v>1</v>
      </c>
      <c r="N283" s="224" t="s">
        <v>40</v>
      </c>
      <c r="O283" s="78"/>
      <c r="P283" s="225">
        <f>O283*H283</f>
        <v>0</v>
      </c>
      <c r="Q283" s="225">
        <v>0</v>
      </c>
      <c r="R283" s="225">
        <f>Q283*H283</f>
        <v>0</v>
      </c>
      <c r="S283" s="225">
        <v>0</v>
      </c>
      <c r="T283" s="226">
        <f>S283*H283</f>
        <v>0</v>
      </c>
      <c r="AR283" s="16" t="s">
        <v>181</v>
      </c>
      <c r="AT283" s="16" t="s">
        <v>150</v>
      </c>
      <c r="AU283" s="16" t="s">
        <v>77</v>
      </c>
      <c r="AY283" s="16" t="s">
        <v>147</v>
      </c>
      <c r="BE283" s="227">
        <f>IF(N283="základní",J283,0)</f>
        <v>0</v>
      </c>
      <c r="BF283" s="227">
        <f>IF(N283="snížená",J283,0)</f>
        <v>0</v>
      </c>
      <c r="BG283" s="227">
        <f>IF(N283="zákl. přenesená",J283,0)</f>
        <v>0</v>
      </c>
      <c r="BH283" s="227">
        <f>IF(N283="sníž. přenesená",J283,0)</f>
        <v>0</v>
      </c>
      <c r="BI283" s="227">
        <f>IF(N283="nulová",J283,0)</f>
        <v>0</v>
      </c>
      <c r="BJ283" s="16" t="s">
        <v>75</v>
      </c>
      <c r="BK283" s="227">
        <f>ROUND(I283*H283,2)</f>
        <v>0</v>
      </c>
      <c r="BL283" s="16" t="s">
        <v>181</v>
      </c>
      <c r="BM283" s="16" t="s">
        <v>823</v>
      </c>
    </row>
    <row r="284" s="1" customFormat="1">
      <c r="B284" s="37"/>
      <c r="C284" s="38"/>
      <c r="D284" s="228" t="s">
        <v>156</v>
      </c>
      <c r="E284" s="38"/>
      <c r="F284" s="229" t="s">
        <v>822</v>
      </c>
      <c r="G284" s="38"/>
      <c r="H284" s="38"/>
      <c r="I284" s="143"/>
      <c r="J284" s="38"/>
      <c r="K284" s="38"/>
      <c r="L284" s="42"/>
      <c r="M284" s="230"/>
      <c r="N284" s="78"/>
      <c r="O284" s="78"/>
      <c r="P284" s="78"/>
      <c r="Q284" s="78"/>
      <c r="R284" s="78"/>
      <c r="S284" s="78"/>
      <c r="T284" s="79"/>
      <c r="AT284" s="16" t="s">
        <v>156</v>
      </c>
      <c r="AU284" s="16" t="s">
        <v>77</v>
      </c>
    </row>
    <row r="285" s="1" customFormat="1">
      <c r="B285" s="37"/>
      <c r="C285" s="38"/>
      <c r="D285" s="228" t="s">
        <v>157</v>
      </c>
      <c r="E285" s="38"/>
      <c r="F285" s="231" t="s">
        <v>245</v>
      </c>
      <c r="G285" s="38"/>
      <c r="H285" s="38"/>
      <c r="I285" s="143"/>
      <c r="J285" s="38"/>
      <c r="K285" s="38"/>
      <c r="L285" s="42"/>
      <c r="M285" s="230"/>
      <c r="N285" s="78"/>
      <c r="O285" s="78"/>
      <c r="P285" s="78"/>
      <c r="Q285" s="78"/>
      <c r="R285" s="78"/>
      <c r="S285" s="78"/>
      <c r="T285" s="79"/>
      <c r="AT285" s="16" t="s">
        <v>157</v>
      </c>
      <c r="AU285" s="16" t="s">
        <v>77</v>
      </c>
    </row>
    <row r="286" s="12" customFormat="1">
      <c r="B286" s="232"/>
      <c r="C286" s="233"/>
      <c r="D286" s="228" t="s">
        <v>159</v>
      </c>
      <c r="E286" s="234" t="s">
        <v>1</v>
      </c>
      <c r="F286" s="235" t="s">
        <v>77</v>
      </c>
      <c r="G286" s="233"/>
      <c r="H286" s="236">
        <v>2</v>
      </c>
      <c r="I286" s="237"/>
      <c r="J286" s="233"/>
      <c r="K286" s="233"/>
      <c r="L286" s="238"/>
      <c r="M286" s="243"/>
      <c r="N286" s="244"/>
      <c r="O286" s="244"/>
      <c r="P286" s="244"/>
      <c r="Q286" s="244"/>
      <c r="R286" s="244"/>
      <c r="S286" s="244"/>
      <c r="T286" s="245"/>
      <c r="AT286" s="242" t="s">
        <v>159</v>
      </c>
      <c r="AU286" s="242" t="s">
        <v>77</v>
      </c>
      <c r="AV286" s="12" t="s">
        <v>77</v>
      </c>
      <c r="AW286" s="12" t="s">
        <v>32</v>
      </c>
      <c r="AX286" s="12" t="s">
        <v>75</v>
      </c>
      <c r="AY286" s="242" t="s">
        <v>147</v>
      </c>
    </row>
    <row r="287" s="1" customFormat="1" ht="16.5" customHeight="1">
      <c r="B287" s="37"/>
      <c r="C287" s="216" t="s">
        <v>189</v>
      </c>
      <c r="D287" s="216" t="s">
        <v>150</v>
      </c>
      <c r="E287" s="217" t="s">
        <v>550</v>
      </c>
      <c r="F287" s="218" t="s">
        <v>551</v>
      </c>
      <c r="G287" s="219" t="s">
        <v>552</v>
      </c>
      <c r="H287" s="220">
        <v>13</v>
      </c>
      <c r="I287" s="221"/>
      <c r="J287" s="222">
        <f>ROUND(I287*H287,2)</f>
        <v>0</v>
      </c>
      <c r="K287" s="218" t="s">
        <v>212</v>
      </c>
      <c r="L287" s="42"/>
      <c r="M287" s="223" t="s">
        <v>1</v>
      </c>
      <c r="N287" s="224" t="s">
        <v>40</v>
      </c>
      <c r="O287" s="78"/>
      <c r="P287" s="225">
        <f>O287*H287</f>
        <v>0</v>
      </c>
      <c r="Q287" s="225">
        <v>0.01298</v>
      </c>
      <c r="R287" s="225">
        <f>Q287*H287</f>
        <v>0.16874</v>
      </c>
      <c r="S287" s="225">
        <v>0.0040000000000000001</v>
      </c>
      <c r="T287" s="226">
        <f>S287*H287</f>
        <v>0.052000000000000005</v>
      </c>
      <c r="AR287" s="16" t="s">
        <v>181</v>
      </c>
      <c r="AT287" s="16" t="s">
        <v>150</v>
      </c>
      <c r="AU287" s="16" t="s">
        <v>77</v>
      </c>
      <c r="AY287" s="16" t="s">
        <v>147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16" t="s">
        <v>75</v>
      </c>
      <c r="BK287" s="227">
        <f>ROUND(I287*H287,2)</f>
        <v>0</v>
      </c>
      <c r="BL287" s="16" t="s">
        <v>181</v>
      </c>
      <c r="BM287" s="16" t="s">
        <v>824</v>
      </c>
    </row>
    <row r="288" s="1" customFormat="1">
      <c r="B288" s="37"/>
      <c r="C288" s="38"/>
      <c r="D288" s="228" t="s">
        <v>156</v>
      </c>
      <c r="E288" s="38"/>
      <c r="F288" s="229" t="s">
        <v>554</v>
      </c>
      <c r="G288" s="38"/>
      <c r="H288" s="38"/>
      <c r="I288" s="143"/>
      <c r="J288" s="38"/>
      <c r="K288" s="38"/>
      <c r="L288" s="42"/>
      <c r="M288" s="230"/>
      <c r="N288" s="78"/>
      <c r="O288" s="78"/>
      <c r="P288" s="78"/>
      <c r="Q288" s="78"/>
      <c r="R288" s="78"/>
      <c r="S288" s="78"/>
      <c r="T288" s="79"/>
      <c r="AT288" s="16" t="s">
        <v>156</v>
      </c>
      <c r="AU288" s="16" t="s">
        <v>77</v>
      </c>
    </row>
    <row r="289" s="1" customFormat="1">
      <c r="B289" s="37"/>
      <c r="C289" s="38"/>
      <c r="D289" s="228" t="s">
        <v>157</v>
      </c>
      <c r="E289" s="38"/>
      <c r="F289" s="231" t="s">
        <v>463</v>
      </c>
      <c r="G289" s="38"/>
      <c r="H289" s="38"/>
      <c r="I289" s="143"/>
      <c r="J289" s="38"/>
      <c r="K289" s="38"/>
      <c r="L289" s="42"/>
      <c r="M289" s="230"/>
      <c r="N289" s="78"/>
      <c r="O289" s="78"/>
      <c r="P289" s="78"/>
      <c r="Q289" s="78"/>
      <c r="R289" s="78"/>
      <c r="S289" s="78"/>
      <c r="T289" s="79"/>
      <c r="AT289" s="16" t="s">
        <v>157</v>
      </c>
      <c r="AU289" s="16" t="s">
        <v>77</v>
      </c>
    </row>
    <row r="290" s="12" customFormat="1">
      <c r="B290" s="232"/>
      <c r="C290" s="233"/>
      <c r="D290" s="228" t="s">
        <v>159</v>
      </c>
      <c r="E290" s="234" t="s">
        <v>1</v>
      </c>
      <c r="F290" s="235" t="s">
        <v>247</v>
      </c>
      <c r="G290" s="233"/>
      <c r="H290" s="236">
        <v>13</v>
      </c>
      <c r="I290" s="237"/>
      <c r="J290" s="233"/>
      <c r="K290" s="233"/>
      <c r="L290" s="238"/>
      <c r="M290" s="243"/>
      <c r="N290" s="244"/>
      <c r="O290" s="244"/>
      <c r="P290" s="244"/>
      <c r="Q290" s="244"/>
      <c r="R290" s="244"/>
      <c r="S290" s="244"/>
      <c r="T290" s="245"/>
      <c r="AT290" s="242" t="s">
        <v>159</v>
      </c>
      <c r="AU290" s="242" t="s">
        <v>77</v>
      </c>
      <c r="AV290" s="12" t="s">
        <v>77</v>
      </c>
      <c r="AW290" s="12" t="s">
        <v>32</v>
      </c>
      <c r="AX290" s="12" t="s">
        <v>75</v>
      </c>
      <c r="AY290" s="242" t="s">
        <v>147</v>
      </c>
    </row>
    <row r="291" s="11" customFormat="1" ht="22.8" customHeight="1">
      <c r="B291" s="200"/>
      <c r="C291" s="201"/>
      <c r="D291" s="202" t="s">
        <v>68</v>
      </c>
      <c r="E291" s="214" t="s">
        <v>222</v>
      </c>
      <c r="F291" s="214" t="s">
        <v>559</v>
      </c>
      <c r="G291" s="201"/>
      <c r="H291" s="201"/>
      <c r="I291" s="204"/>
      <c r="J291" s="215">
        <f>BK291</f>
        <v>0</v>
      </c>
      <c r="K291" s="201"/>
      <c r="L291" s="206"/>
      <c r="M291" s="207"/>
      <c r="N291" s="208"/>
      <c r="O291" s="208"/>
      <c r="P291" s="209">
        <f>SUM(P292:P311)</f>
        <v>0</v>
      </c>
      <c r="Q291" s="208"/>
      <c r="R291" s="209">
        <f>SUM(R292:R311)</f>
        <v>0.019209199999999996</v>
      </c>
      <c r="S291" s="208"/>
      <c r="T291" s="210">
        <f>SUM(T292:T311)</f>
        <v>0</v>
      </c>
      <c r="AR291" s="211" t="s">
        <v>75</v>
      </c>
      <c r="AT291" s="212" t="s">
        <v>68</v>
      </c>
      <c r="AU291" s="212" t="s">
        <v>75</v>
      </c>
      <c r="AY291" s="211" t="s">
        <v>147</v>
      </c>
      <c r="BK291" s="213">
        <f>SUM(BK292:BK311)</f>
        <v>0</v>
      </c>
    </row>
    <row r="292" s="1" customFormat="1" ht="16.5" customHeight="1">
      <c r="B292" s="37"/>
      <c r="C292" s="216" t="s">
        <v>468</v>
      </c>
      <c r="D292" s="216" t="s">
        <v>150</v>
      </c>
      <c r="E292" s="217" t="s">
        <v>825</v>
      </c>
      <c r="F292" s="218" t="s">
        <v>826</v>
      </c>
      <c r="G292" s="219" t="s">
        <v>199</v>
      </c>
      <c r="H292" s="220">
        <v>1</v>
      </c>
      <c r="I292" s="221"/>
      <c r="J292" s="222">
        <f>ROUND(I292*H292,2)</f>
        <v>0</v>
      </c>
      <c r="K292" s="218" t="s">
        <v>1</v>
      </c>
      <c r="L292" s="42"/>
      <c r="M292" s="223" t="s">
        <v>1</v>
      </c>
      <c r="N292" s="224" t="s">
        <v>40</v>
      </c>
      <c r="O292" s="78"/>
      <c r="P292" s="225">
        <f>O292*H292</f>
        <v>0</v>
      </c>
      <c r="Q292" s="225">
        <v>0</v>
      </c>
      <c r="R292" s="225">
        <f>Q292*H292</f>
        <v>0</v>
      </c>
      <c r="S292" s="225">
        <v>0</v>
      </c>
      <c r="T292" s="226">
        <f>S292*H292</f>
        <v>0</v>
      </c>
      <c r="AR292" s="16" t="s">
        <v>827</v>
      </c>
      <c r="AT292" s="16" t="s">
        <v>150</v>
      </c>
      <c r="AU292" s="16" t="s">
        <v>77</v>
      </c>
      <c r="AY292" s="16" t="s">
        <v>147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16" t="s">
        <v>75</v>
      </c>
      <c r="BK292" s="227">
        <f>ROUND(I292*H292,2)</f>
        <v>0</v>
      </c>
      <c r="BL292" s="16" t="s">
        <v>827</v>
      </c>
      <c r="BM292" s="16" t="s">
        <v>828</v>
      </c>
    </row>
    <row r="293" s="1" customFormat="1">
      <c r="B293" s="37"/>
      <c r="C293" s="38"/>
      <c r="D293" s="228" t="s">
        <v>156</v>
      </c>
      <c r="E293" s="38"/>
      <c r="F293" s="229" t="s">
        <v>829</v>
      </c>
      <c r="G293" s="38"/>
      <c r="H293" s="38"/>
      <c r="I293" s="143"/>
      <c r="J293" s="38"/>
      <c r="K293" s="38"/>
      <c r="L293" s="42"/>
      <c r="M293" s="230"/>
      <c r="N293" s="78"/>
      <c r="O293" s="78"/>
      <c r="P293" s="78"/>
      <c r="Q293" s="78"/>
      <c r="R293" s="78"/>
      <c r="S293" s="78"/>
      <c r="T293" s="79"/>
      <c r="AT293" s="16" t="s">
        <v>156</v>
      </c>
      <c r="AU293" s="16" t="s">
        <v>77</v>
      </c>
    </row>
    <row r="294" s="1" customFormat="1">
      <c r="B294" s="37"/>
      <c r="C294" s="38"/>
      <c r="D294" s="228" t="s">
        <v>157</v>
      </c>
      <c r="E294" s="38"/>
      <c r="F294" s="231" t="s">
        <v>245</v>
      </c>
      <c r="G294" s="38"/>
      <c r="H294" s="38"/>
      <c r="I294" s="143"/>
      <c r="J294" s="38"/>
      <c r="K294" s="38"/>
      <c r="L294" s="42"/>
      <c r="M294" s="230"/>
      <c r="N294" s="78"/>
      <c r="O294" s="78"/>
      <c r="P294" s="78"/>
      <c r="Q294" s="78"/>
      <c r="R294" s="78"/>
      <c r="S294" s="78"/>
      <c r="T294" s="79"/>
      <c r="AT294" s="16" t="s">
        <v>157</v>
      </c>
      <c r="AU294" s="16" t="s">
        <v>77</v>
      </c>
    </row>
    <row r="295" s="12" customFormat="1">
      <c r="B295" s="232"/>
      <c r="C295" s="233"/>
      <c r="D295" s="228" t="s">
        <v>159</v>
      </c>
      <c r="E295" s="234" t="s">
        <v>1</v>
      </c>
      <c r="F295" s="235" t="s">
        <v>75</v>
      </c>
      <c r="G295" s="233"/>
      <c r="H295" s="236">
        <v>1</v>
      </c>
      <c r="I295" s="237"/>
      <c r="J295" s="233"/>
      <c r="K295" s="233"/>
      <c r="L295" s="238"/>
      <c r="M295" s="243"/>
      <c r="N295" s="244"/>
      <c r="O295" s="244"/>
      <c r="P295" s="244"/>
      <c r="Q295" s="244"/>
      <c r="R295" s="244"/>
      <c r="S295" s="244"/>
      <c r="T295" s="245"/>
      <c r="AT295" s="242" t="s">
        <v>159</v>
      </c>
      <c r="AU295" s="242" t="s">
        <v>77</v>
      </c>
      <c r="AV295" s="12" t="s">
        <v>77</v>
      </c>
      <c r="AW295" s="12" t="s">
        <v>32</v>
      </c>
      <c r="AX295" s="12" t="s">
        <v>75</v>
      </c>
      <c r="AY295" s="242" t="s">
        <v>147</v>
      </c>
    </row>
    <row r="296" s="1" customFormat="1" ht="16.5" customHeight="1">
      <c r="B296" s="37"/>
      <c r="C296" s="216" t="s">
        <v>485</v>
      </c>
      <c r="D296" s="216" t="s">
        <v>150</v>
      </c>
      <c r="E296" s="217" t="s">
        <v>570</v>
      </c>
      <c r="F296" s="218" t="s">
        <v>571</v>
      </c>
      <c r="G296" s="219" t="s">
        <v>225</v>
      </c>
      <c r="H296" s="220">
        <v>6.9660000000000002</v>
      </c>
      <c r="I296" s="221"/>
      <c r="J296" s="222">
        <f>ROUND(I296*H296,2)</f>
        <v>0</v>
      </c>
      <c r="K296" s="218" t="s">
        <v>212</v>
      </c>
      <c r="L296" s="42"/>
      <c r="M296" s="223" t="s">
        <v>1</v>
      </c>
      <c r="N296" s="224" t="s">
        <v>40</v>
      </c>
      <c r="O296" s="78"/>
      <c r="P296" s="225">
        <f>O296*H296</f>
        <v>0</v>
      </c>
      <c r="Q296" s="225">
        <v>0</v>
      </c>
      <c r="R296" s="225">
        <f>Q296*H296</f>
        <v>0</v>
      </c>
      <c r="S296" s="225">
        <v>0</v>
      </c>
      <c r="T296" s="226">
        <f>S296*H296</f>
        <v>0</v>
      </c>
      <c r="AR296" s="16" t="s">
        <v>181</v>
      </c>
      <c r="AT296" s="16" t="s">
        <v>150</v>
      </c>
      <c r="AU296" s="16" t="s">
        <v>77</v>
      </c>
      <c r="AY296" s="16" t="s">
        <v>147</v>
      </c>
      <c r="BE296" s="227">
        <f>IF(N296="základní",J296,0)</f>
        <v>0</v>
      </c>
      <c r="BF296" s="227">
        <f>IF(N296="snížená",J296,0)</f>
        <v>0</v>
      </c>
      <c r="BG296" s="227">
        <f>IF(N296="zákl. přenesená",J296,0)</f>
        <v>0</v>
      </c>
      <c r="BH296" s="227">
        <f>IF(N296="sníž. přenesená",J296,0)</f>
        <v>0</v>
      </c>
      <c r="BI296" s="227">
        <f>IF(N296="nulová",J296,0)</f>
        <v>0</v>
      </c>
      <c r="BJ296" s="16" t="s">
        <v>75</v>
      </c>
      <c r="BK296" s="227">
        <f>ROUND(I296*H296,2)</f>
        <v>0</v>
      </c>
      <c r="BL296" s="16" t="s">
        <v>181</v>
      </c>
      <c r="BM296" s="16" t="s">
        <v>830</v>
      </c>
    </row>
    <row r="297" s="1" customFormat="1">
      <c r="B297" s="37"/>
      <c r="C297" s="38"/>
      <c r="D297" s="228" t="s">
        <v>156</v>
      </c>
      <c r="E297" s="38"/>
      <c r="F297" s="229" t="s">
        <v>573</v>
      </c>
      <c r="G297" s="38"/>
      <c r="H297" s="38"/>
      <c r="I297" s="143"/>
      <c r="J297" s="38"/>
      <c r="K297" s="38"/>
      <c r="L297" s="42"/>
      <c r="M297" s="230"/>
      <c r="N297" s="78"/>
      <c r="O297" s="78"/>
      <c r="P297" s="78"/>
      <c r="Q297" s="78"/>
      <c r="R297" s="78"/>
      <c r="S297" s="78"/>
      <c r="T297" s="79"/>
      <c r="AT297" s="16" t="s">
        <v>156</v>
      </c>
      <c r="AU297" s="16" t="s">
        <v>77</v>
      </c>
    </row>
    <row r="298" s="1" customFormat="1">
      <c r="B298" s="37"/>
      <c r="C298" s="38"/>
      <c r="D298" s="228" t="s">
        <v>157</v>
      </c>
      <c r="E298" s="38"/>
      <c r="F298" s="231" t="s">
        <v>463</v>
      </c>
      <c r="G298" s="38"/>
      <c r="H298" s="38"/>
      <c r="I298" s="143"/>
      <c r="J298" s="38"/>
      <c r="K298" s="38"/>
      <c r="L298" s="42"/>
      <c r="M298" s="230"/>
      <c r="N298" s="78"/>
      <c r="O298" s="78"/>
      <c r="P298" s="78"/>
      <c r="Q298" s="78"/>
      <c r="R298" s="78"/>
      <c r="S298" s="78"/>
      <c r="T298" s="79"/>
      <c r="AT298" s="16" t="s">
        <v>157</v>
      </c>
      <c r="AU298" s="16" t="s">
        <v>77</v>
      </c>
    </row>
    <row r="299" s="12" customFormat="1">
      <c r="B299" s="232"/>
      <c r="C299" s="233"/>
      <c r="D299" s="228" t="s">
        <v>159</v>
      </c>
      <c r="E299" s="234" t="s">
        <v>1</v>
      </c>
      <c r="F299" s="235" t="s">
        <v>831</v>
      </c>
      <c r="G299" s="233"/>
      <c r="H299" s="236">
        <v>6.9660000000000002</v>
      </c>
      <c r="I299" s="237"/>
      <c r="J299" s="233"/>
      <c r="K299" s="233"/>
      <c r="L299" s="238"/>
      <c r="M299" s="243"/>
      <c r="N299" s="244"/>
      <c r="O299" s="244"/>
      <c r="P299" s="244"/>
      <c r="Q299" s="244"/>
      <c r="R299" s="244"/>
      <c r="S299" s="244"/>
      <c r="T299" s="245"/>
      <c r="AT299" s="242" t="s">
        <v>159</v>
      </c>
      <c r="AU299" s="242" t="s">
        <v>77</v>
      </c>
      <c r="AV299" s="12" t="s">
        <v>77</v>
      </c>
      <c r="AW299" s="12" t="s">
        <v>32</v>
      </c>
      <c r="AX299" s="12" t="s">
        <v>75</v>
      </c>
      <c r="AY299" s="242" t="s">
        <v>147</v>
      </c>
    </row>
    <row r="300" s="1" customFormat="1" ht="16.5" customHeight="1">
      <c r="B300" s="37"/>
      <c r="C300" s="267" t="s">
        <v>505</v>
      </c>
      <c r="D300" s="267" t="s">
        <v>267</v>
      </c>
      <c r="E300" s="268" t="s">
        <v>579</v>
      </c>
      <c r="F300" s="269" t="s">
        <v>580</v>
      </c>
      <c r="G300" s="270" t="s">
        <v>225</v>
      </c>
      <c r="H300" s="271">
        <v>6.9660000000000002</v>
      </c>
      <c r="I300" s="272"/>
      <c r="J300" s="273">
        <f>ROUND(I300*H300,2)</f>
        <v>0</v>
      </c>
      <c r="K300" s="269" t="s">
        <v>212</v>
      </c>
      <c r="L300" s="274"/>
      <c r="M300" s="275" t="s">
        <v>1</v>
      </c>
      <c r="N300" s="276" t="s">
        <v>40</v>
      </c>
      <c r="O300" s="78"/>
      <c r="P300" s="225">
        <f>O300*H300</f>
        <v>0</v>
      </c>
      <c r="Q300" s="225">
        <v>0</v>
      </c>
      <c r="R300" s="225">
        <f>Q300*H300</f>
        <v>0</v>
      </c>
      <c r="S300" s="225">
        <v>0</v>
      </c>
      <c r="T300" s="226">
        <f>S300*H300</f>
        <v>0</v>
      </c>
      <c r="AR300" s="16" t="s">
        <v>216</v>
      </c>
      <c r="AT300" s="16" t="s">
        <v>267</v>
      </c>
      <c r="AU300" s="16" t="s">
        <v>77</v>
      </c>
      <c r="AY300" s="16" t="s">
        <v>147</v>
      </c>
      <c r="BE300" s="227">
        <f>IF(N300="základní",J300,0)</f>
        <v>0</v>
      </c>
      <c r="BF300" s="227">
        <f>IF(N300="snížená",J300,0)</f>
        <v>0</v>
      </c>
      <c r="BG300" s="227">
        <f>IF(N300="zákl. přenesená",J300,0)</f>
        <v>0</v>
      </c>
      <c r="BH300" s="227">
        <f>IF(N300="sníž. přenesená",J300,0)</f>
        <v>0</v>
      </c>
      <c r="BI300" s="227">
        <f>IF(N300="nulová",J300,0)</f>
        <v>0</v>
      </c>
      <c r="BJ300" s="16" t="s">
        <v>75</v>
      </c>
      <c r="BK300" s="227">
        <f>ROUND(I300*H300,2)</f>
        <v>0</v>
      </c>
      <c r="BL300" s="16" t="s">
        <v>181</v>
      </c>
      <c r="BM300" s="16" t="s">
        <v>832</v>
      </c>
    </row>
    <row r="301" s="1" customFormat="1">
      <c r="B301" s="37"/>
      <c r="C301" s="38"/>
      <c r="D301" s="228" t="s">
        <v>156</v>
      </c>
      <c r="E301" s="38"/>
      <c r="F301" s="229" t="s">
        <v>580</v>
      </c>
      <c r="G301" s="38"/>
      <c r="H301" s="38"/>
      <c r="I301" s="143"/>
      <c r="J301" s="38"/>
      <c r="K301" s="38"/>
      <c r="L301" s="42"/>
      <c r="M301" s="230"/>
      <c r="N301" s="78"/>
      <c r="O301" s="78"/>
      <c r="P301" s="78"/>
      <c r="Q301" s="78"/>
      <c r="R301" s="78"/>
      <c r="S301" s="78"/>
      <c r="T301" s="79"/>
      <c r="AT301" s="16" t="s">
        <v>156</v>
      </c>
      <c r="AU301" s="16" t="s">
        <v>77</v>
      </c>
    </row>
    <row r="302" s="1" customFormat="1" ht="16.5" customHeight="1">
      <c r="B302" s="37"/>
      <c r="C302" s="216" t="s">
        <v>510</v>
      </c>
      <c r="D302" s="216" t="s">
        <v>150</v>
      </c>
      <c r="E302" s="217" t="s">
        <v>583</v>
      </c>
      <c r="F302" s="218" t="s">
        <v>584</v>
      </c>
      <c r="G302" s="219" t="s">
        <v>187</v>
      </c>
      <c r="H302" s="220">
        <v>10.539999999999999</v>
      </c>
      <c r="I302" s="221"/>
      <c r="J302" s="222">
        <f>ROUND(I302*H302,2)</f>
        <v>0</v>
      </c>
      <c r="K302" s="218" t="s">
        <v>212</v>
      </c>
      <c r="L302" s="42"/>
      <c r="M302" s="223" t="s">
        <v>1</v>
      </c>
      <c r="N302" s="224" t="s">
        <v>40</v>
      </c>
      <c r="O302" s="78"/>
      <c r="P302" s="225">
        <f>O302*H302</f>
        <v>0</v>
      </c>
      <c r="Q302" s="225">
        <v>0.00097999999999999997</v>
      </c>
      <c r="R302" s="225">
        <f>Q302*H302</f>
        <v>0.010329199999999999</v>
      </c>
      <c r="S302" s="225">
        <v>0</v>
      </c>
      <c r="T302" s="226">
        <f>S302*H302</f>
        <v>0</v>
      </c>
      <c r="AR302" s="16" t="s">
        <v>181</v>
      </c>
      <c r="AT302" s="16" t="s">
        <v>150</v>
      </c>
      <c r="AU302" s="16" t="s">
        <v>77</v>
      </c>
      <c r="AY302" s="16" t="s">
        <v>147</v>
      </c>
      <c r="BE302" s="227">
        <f>IF(N302="základní",J302,0)</f>
        <v>0</v>
      </c>
      <c r="BF302" s="227">
        <f>IF(N302="snížená",J302,0)</f>
        <v>0</v>
      </c>
      <c r="BG302" s="227">
        <f>IF(N302="zákl. přenesená",J302,0)</f>
        <v>0</v>
      </c>
      <c r="BH302" s="227">
        <f>IF(N302="sníž. přenesená",J302,0)</f>
        <v>0</v>
      </c>
      <c r="BI302" s="227">
        <f>IF(N302="nulová",J302,0)</f>
        <v>0</v>
      </c>
      <c r="BJ302" s="16" t="s">
        <v>75</v>
      </c>
      <c r="BK302" s="227">
        <f>ROUND(I302*H302,2)</f>
        <v>0</v>
      </c>
      <c r="BL302" s="16" t="s">
        <v>181</v>
      </c>
      <c r="BM302" s="16" t="s">
        <v>833</v>
      </c>
    </row>
    <row r="303" s="1" customFormat="1">
      <c r="B303" s="37"/>
      <c r="C303" s="38"/>
      <c r="D303" s="228" t="s">
        <v>156</v>
      </c>
      <c r="E303" s="38"/>
      <c r="F303" s="229" t="s">
        <v>586</v>
      </c>
      <c r="G303" s="38"/>
      <c r="H303" s="38"/>
      <c r="I303" s="143"/>
      <c r="J303" s="38"/>
      <c r="K303" s="38"/>
      <c r="L303" s="42"/>
      <c r="M303" s="230"/>
      <c r="N303" s="78"/>
      <c r="O303" s="78"/>
      <c r="P303" s="78"/>
      <c r="Q303" s="78"/>
      <c r="R303" s="78"/>
      <c r="S303" s="78"/>
      <c r="T303" s="79"/>
      <c r="AT303" s="16" t="s">
        <v>156</v>
      </c>
      <c r="AU303" s="16" t="s">
        <v>77</v>
      </c>
    </row>
    <row r="304" s="1" customFormat="1">
      <c r="B304" s="37"/>
      <c r="C304" s="38"/>
      <c r="D304" s="228" t="s">
        <v>157</v>
      </c>
      <c r="E304" s="38"/>
      <c r="F304" s="231" t="s">
        <v>245</v>
      </c>
      <c r="G304" s="38"/>
      <c r="H304" s="38"/>
      <c r="I304" s="143"/>
      <c r="J304" s="38"/>
      <c r="K304" s="38"/>
      <c r="L304" s="42"/>
      <c r="M304" s="230"/>
      <c r="N304" s="78"/>
      <c r="O304" s="78"/>
      <c r="P304" s="78"/>
      <c r="Q304" s="78"/>
      <c r="R304" s="78"/>
      <c r="S304" s="78"/>
      <c r="T304" s="79"/>
      <c r="AT304" s="16" t="s">
        <v>157</v>
      </c>
      <c r="AU304" s="16" t="s">
        <v>77</v>
      </c>
    </row>
    <row r="305" s="12" customFormat="1">
      <c r="B305" s="232"/>
      <c r="C305" s="233"/>
      <c r="D305" s="228" t="s">
        <v>159</v>
      </c>
      <c r="E305" s="234" t="s">
        <v>1</v>
      </c>
      <c r="F305" s="235" t="s">
        <v>834</v>
      </c>
      <c r="G305" s="233"/>
      <c r="H305" s="236">
        <v>7.4000000000000004</v>
      </c>
      <c r="I305" s="237"/>
      <c r="J305" s="233"/>
      <c r="K305" s="233"/>
      <c r="L305" s="238"/>
      <c r="M305" s="243"/>
      <c r="N305" s="244"/>
      <c r="O305" s="244"/>
      <c r="P305" s="244"/>
      <c r="Q305" s="244"/>
      <c r="R305" s="244"/>
      <c r="S305" s="244"/>
      <c r="T305" s="245"/>
      <c r="AT305" s="242" t="s">
        <v>159</v>
      </c>
      <c r="AU305" s="242" t="s">
        <v>77</v>
      </c>
      <c r="AV305" s="12" t="s">
        <v>77</v>
      </c>
      <c r="AW305" s="12" t="s">
        <v>32</v>
      </c>
      <c r="AX305" s="12" t="s">
        <v>69</v>
      </c>
      <c r="AY305" s="242" t="s">
        <v>147</v>
      </c>
    </row>
    <row r="306" s="12" customFormat="1">
      <c r="B306" s="232"/>
      <c r="C306" s="233"/>
      <c r="D306" s="228" t="s">
        <v>159</v>
      </c>
      <c r="E306" s="234" t="s">
        <v>1</v>
      </c>
      <c r="F306" s="235" t="s">
        <v>835</v>
      </c>
      <c r="G306" s="233"/>
      <c r="H306" s="236">
        <v>3.1400000000000001</v>
      </c>
      <c r="I306" s="237"/>
      <c r="J306" s="233"/>
      <c r="K306" s="233"/>
      <c r="L306" s="238"/>
      <c r="M306" s="243"/>
      <c r="N306" s="244"/>
      <c r="O306" s="244"/>
      <c r="P306" s="244"/>
      <c r="Q306" s="244"/>
      <c r="R306" s="244"/>
      <c r="S306" s="244"/>
      <c r="T306" s="245"/>
      <c r="AT306" s="242" t="s">
        <v>159</v>
      </c>
      <c r="AU306" s="242" t="s">
        <v>77</v>
      </c>
      <c r="AV306" s="12" t="s">
        <v>77</v>
      </c>
      <c r="AW306" s="12" t="s">
        <v>32</v>
      </c>
      <c r="AX306" s="12" t="s">
        <v>69</v>
      </c>
      <c r="AY306" s="242" t="s">
        <v>147</v>
      </c>
    </row>
    <row r="307" s="14" customFormat="1">
      <c r="B307" s="256"/>
      <c r="C307" s="257"/>
      <c r="D307" s="228" t="s">
        <v>159</v>
      </c>
      <c r="E307" s="258" t="s">
        <v>1</v>
      </c>
      <c r="F307" s="259" t="s">
        <v>266</v>
      </c>
      <c r="G307" s="257"/>
      <c r="H307" s="260">
        <v>10.540000000000001</v>
      </c>
      <c r="I307" s="261"/>
      <c r="J307" s="257"/>
      <c r="K307" s="257"/>
      <c r="L307" s="262"/>
      <c r="M307" s="263"/>
      <c r="N307" s="264"/>
      <c r="O307" s="264"/>
      <c r="P307" s="264"/>
      <c r="Q307" s="264"/>
      <c r="R307" s="264"/>
      <c r="S307" s="264"/>
      <c r="T307" s="265"/>
      <c r="AT307" s="266" t="s">
        <v>159</v>
      </c>
      <c r="AU307" s="266" t="s">
        <v>77</v>
      </c>
      <c r="AV307" s="14" t="s">
        <v>181</v>
      </c>
      <c r="AW307" s="14" t="s">
        <v>32</v>
      </c>
      <c r="AX307" s="14" t="s">
        <v>75</v>
      </c>
      <c r="AY307" s="266" t="s">
        <v>147</v>
      </c>
    </row>
    <row r="308" s="1" customFormat="1" ht="16.5" customHeight="1">
      <c r="B308" s="37"/>
      <c r="C308" s="216" t="s">
        <v>515</v>
      </c>
      <c r="D308" s="216" t="s">
        <v>150</v>
      </c>
      <c r="E308" s="217" t="s">
        <v>591</v>
      </c>
      <c r="F308" s="218" t="s">
        <v>592</v>
      </c>
      <c r="G308" s="219" t="s">
        <v>187</v>
      </c>
      <c r="H308" s="220">
        <v>7.4000000000000004</v>
      </c>
      <c r="I308" s="221"/>
      <c r="J308" s="222">
        <f>ROUND(I308*H308,2)</f>
        <v>0</v>
      </c>
      <c r="K308" s="218" t="s">
        <v>212</v>
      </c>
      <c r="L308" s="42"/>
      <c r="M308" s="223" t="s">
        <v>1</v>
      </c>
      <c r="N308" s="224" t="s">
        <v>40</v>
      </c>
      <c r="O308" s="78"/>
      <c r="P308" s="225">
        <f>O308*H308</f>
        <v>0</v>
      </c>
      <c r="Q308" s="225">
        <v>0.0011999999999999999</v>
      </c>
      <c r="R308" s="225">
        <f>Q308*H308</f>
        <v>0.008879999999999999</v>
      </c>
      <c r="S308" s="225">
        <v>0</v>
      </c>
      <c r="T308" s="226">
        <f>S308*H308</f>
        <v>0</v>
      </c>
      <c r="AR308" s="16" t="s">
        <v>181</v>
      </c>
      <c r="AT308" s="16" t="s">
        <v>150</v>
      </c>
      <c r="AU308" s="16" t="s">
        <v>77</v>
      </c>
      <c r="AY308" s="16" t="s">
        <v>147</v>
      </c>
      <c r="BE308" s="227">
        <f>IF(N308="základní",J308,0)</f>
        <v>0</v>
      </c>
      <c r="BF308" s="227">
        <f>IF(N308="snížená",J308,0)</f>
        <v>0</v>
      </c>
      <c r="BG308" s="227">
        <f>IF(N308="zákl. přenesená",J308,0)</f>
        <v>0</v>
      </c>
      <c r="BH308" s="227">
        <f>IF(N308="sníž. přenesená",J308,0)</f>
        <v>0</v>
      </c>
      <c r="BI308" s="227">
        <f>IF(N308="nulová",J308,0)</f>
        <v>0</v>
      </c>
      <c r="BJ308" s="16" t="s">
        <v>75</v>
      </c>
      <c r="BK308" s="227">
        <f>ROUND(I308*H308,2)</f>
        <v>0</v>
      </c>
      <c r="BL308" s="16" t="s">
        <v>181</v>
      </c>
      <c r="BM308" s="16" t="s">
        <v>836</v>
      </c>
    </row>
    <row r="309" s="1" customFormat="1">
      <c r="B309" s="37"/>
      <c r="C309" s="38"/>
      <c r="D309" s="228" t="s">
        <v>156</v>
      </c>
      <c r="E309" s="38"/>
      <c r="F309" s="229" t="s">
        <v>594</v>
      </c>
      <c r="G309" s="38"/>
      <c r="H309" s="38"/>
      <c r="I309" s="143"/>
      <c r="J309" s="38"/>
      <c r="K309" s="38"/>
      <c r="L309" s="42"/>
      <c r="M309" s="230"/>
      <c r="N309" s="78"/>
      <c r="O309" s="78"/>
      <c r="P309" s="78"/>
      <c r="Q309" s="78"/>
      <c r="R309" s="78"/>
      <c r="S309" s="78"/>
      <c r="T309" s="79"/>
      <c r="AT309" s="16" t="s">
        <v>156</v>
      </c>
      <c r="AU309" s="16" t="s">
        <v>77</v>
      </c>
    </row>
    <row r="310" s="1" customFormat="1">
      <c r="B310" s="37"/>
      <c r="C310" s="38"/>
      <c r="D310" s="228" t="s">
        <v>157</v>
      </c>
      <c r="E310" s="38"/>
      <c r="F310" s="231" t="s">
        <v>463</v>
      </c>
      <c r="G310" s="38"/>
      <c r="H310" s="38"/>
      <c r="I310" s="143"/>
      <c r="J310" s="38"/>
      <c r="K310" s="38"/>
      <c r="L310" s="42"/>
      <c r="M310" s="230"/>
      <c r="N310" s="78"/>
      <c r="O310" s="78"/>
      <c r="P310" s="78"/>
      <c r="Q310" s="78"/>
      <c r="R310" s="78"/>
      <c r="S310" s="78"/>
      <c r="T310" s="79"/>
      <c r="AT310" s="16" t="s">
        <v>157</v>
      </c>
      <c r="AU310" s="16" t="s">
        <v>77</v>
      </c>
    </row>
    <row r="311" s="12" customFormat="1">
      <c r="B311" s="232"/>
      <c r="C311" s="233"/>
      <c r="D311" s="228" t="s">
        <v>159</v>
      </c>
      <c r="E311" s="234" t="s">
        <v>1</v>
      </c>
      <c r="F311" s="235" t="s">
        <v>837</v>
      </c>
      <c r="G311" s="233"/>
      <c r="H311" s="236">
        <v>7.4000000000000004</v>
      </c>
      <c r="I311" s="237"/>
      <c r="J311" s="233"/>
      <c r="K311" s="233"/>
      <c r="L311" s="238"/>
      <c r="M311" s="243"/>
      <c r="N311" s="244"/>
      <c r="O311" s="244"/>
      <c r="P311" s="244"/>
      <c r="Q311" s="244"/>
      <c r="R311" s="244"/>
      <c r="S311" s="244"/>
      <c r="T311" s="245"/>
      <c r="AT311" s="242" t="s">
        <v>159</v>
      </c>
      <c r="AU311" s="242" t="s">
        <v>77</v>
      </c>
      <c r="AV311" s="12" t="s">
        <v>77</v>
      </c>
      <c r="AW311" s="12" t="s">
        <v>32</v>
      </c>
      <c r="AX311" s="12" t="s">
        <v>75</v>
      </c>
      <c r="AY311" s="242" t="s">
        <v>147</v>
      </c>
    </row>
    <row r="312" s="11" customFormat="1" ht="22.8" customHeight="1">
      <c r="B312" s="200"/>
      <c r="C312" s="201"/>
      <c r="D312" s="202" t="s">
        <v>68</v>
      </c>
      <c r="E312" s="214" t="s">
        <v>603</v>
      </c>
      <c r="F312" s="214" t="s">
        <v>604</v>
      </c>
      <c r="G312" s="201"/>
      <c r="H312" s="201"/>
      <c r="I312" s="204"/>
      <c r="J312" s="215">
        <f>BK312</f>
        <v>0</v>
      </c>
      <c r="K312" s="201"/>
      <c r="L312" s="206"/>
      <c r="M312" s="207"/>
      <c r="N312" s="208"/>
      <c r="O312" s="208"/>
      <c r="P312" s="209">
        <f>SUM(P313:P320)</f>
        <v>0</v>
      </c>
      <c r="Q312" s="208"/>
      <c r="R312" s="209">
        <f>SUM(R313:R320)</f>
        <v>0</v>
      </c>
      <c r="S312" s="208"/>
      <c r="T312" s="210">
        <f>SUM(T313:T320)</f>
        <v>0</v>
      </c>
      <c r="AR312" s="211" t="s">
        <v>75</v>
      </c>
      <c r="AT312" s="212" t="s">
        <v>68</v>
      </c>
      <c r="AU312" s="212" t="s">
        <v>75</v>
      </c>
      <c r="AY312" s="211" t="s">
        <v>147</v>
      </c>
      <c r="BK312" s="213">
        <f>SUM(BK313:BK320)</f>
        <v>0</v>
      </c>
    </row>
    <row r="313" s="1" customFormat="1" ht="16.5" customHeight="1">
      <c r="B313" s="37"/>
      <c r="C313" s="216" t="s">
        <v>524</v>
      </c>
      <c r="D313" s="216" t="s">
        <v>150</v>
      </c>
      <c r="E313" s="217" t="s">
        <v>606</v>
      </c>
      <c r="F313" s="218" t="s">
        <v>607</v>
      </c>
      <c r="G313" s="219" t="s">
        <v>270</v>
      </c>
      <c r="H313" s="220">
        <v>1.8400000000000001</v>
      </c>
      <c r="I313" s="221"/>
      <c r="J313" s="222">
        <f>ROUND(I313*H313,2)</f>
        <v>0</v>
      </c>
      <c r="K313" s="218" t="s">
        <v>212</v>
      </c>
      <c r="L313" s="42"/>
      <c r="M313" s="223" t="s">
        <v>1</v>
      </c>
      <c r="N313" s="224" t="s">
        <v>40</v>
      </c>
      <c r="O313" s="78"/>
      <c r="P313" s="225">
        <f>O313*H313</f>
        <v>0</v>
      </c>
      <c r="Q313" s="225">
        <v>0</v>
      </c>
      <c r="R313" s="225">
        <f>Q313*H313</f>
        <v>0</v>
      </c>
      <c r="S313" s="225">
        <v>0</v>
      </c>
      <c r="T313" s="226">
        <f>S313*H313</f>
        <v>0</v>
      </c>
      <c r="AR313" s="16" t="s">
        <v>181</v>
      </c>
      <c r="AT313" s="16" t="s">
        <v>150</v>
      </c>
      <c r="AU313" s="16" t="s">
        <v>77</v>
      </c>
      <c r="AY313" s="16" t="s">
        <v>147</v>
      </c>
      <c r="BE313" s="227">
        <f>IF(N313="základní",J313,0)</f>
        <v>0</v>
      </c>
      <c r="BF313" s="227">
        <f>IF(N313="snížená",J313,0)</f>
        <v>0</v>
      </c>
      <c r="BG313" s="227">
        <f>IF(N313="zákl. přenesená",J313,0)</f>
        <v>0</v>
      </c>
      <c r="BH313" s="227">
        <f>IF(N313="sníž. přenesená",J313,0)</f>
        <v>0</v>
      </c>
      <c r="BI313" s="227">
        <f>IF(N313="nulová",J313,0)</f>
        <v>0</v>
      </c>
      <c r="BJ313" s="16" t="s">
        <v>75</v>
      </c>
      <c r="BK313" s="227">
        <f>ROUND(I313*H313,2)</f>
        <v>0</v>
      </c>
      <c r="BL313" s="16" t="s">
        <v>181</v>
      </c>
      <c r="BM313" s="16" t="s">
        <v>838</v>
      </c>
    </row>
    <row r="314" s="1" customFormat="1">
      <c r="B314" s="37"/>
      <c r="C314" s="38"/>
      <c r="D314" s="228" t="s">
        <v>156</v>
      </c>
      <c r="E314" s="38"/>
      <c r="F314" s="229" t="s">
        <v>609</v>
      </c>
      <c r="G314" s="38"/>
      <c r="H314" s="38"/>
      <c r="I314" s="143"/>
      <c r="J314" s="38"/>
      <c r="K314" s="38"/>
      <c r="L314" s="42"/>
      <c r="M314" s="230"/>
      <c r="N314" s="78"/>
      <c r="O314" s="78"/>
      <c r="P314" s="78"/>
      <c r="Q314" s="78"/>
      <c r="R314" s="78"/>
      <c r="S314" s="78"/>
      <c r="T314" s="79"/>
      <c r="AT314" s="16" t="s">
        <v>156</v>
      </c>
      <c r="AU314" s="16" t="s">
        <v>77</v>
      </c>
    </row>
    <row r="315" s="1" customFormat="1" ht="16.5" customHeight="1">
      <c r="B315" s="37"/>
      <c r="C315" s="216" t="s">
        <v>533</v>
      </c>
      <c r="D315" s="216" t="s">
        <v>150</v>
      </c>
      <c r="E315" s="217" t="s">
        <v>611</v>
      </c>
      <c r="F315" s="218" t="s">
        <v>612</v>
      </c>
      <c r="G315" s="219" t="s">
        <v>270</v>
      </c>
      <c r="H315" s="220">
        <v>3.6800000000000002</v>
      </c>
      <c r="I315" s="221"/>
      <c r="J315" s="222">
        <f>ROUND(I315*H315,2)</f>
        <v>0</v>
      </c>
      <c r="K315" s="218" t="s">
        <v>212</v>
      </c>
      <c r="L315" s="42"/>
      <c r="M315" s="223" t="s">
        <v>1</v>
      </c>
      <c r="N315" s="224" t="s">
        <v>40</v>
      </c>
      <c r="O315" s="78"/>
      <c r="P315" s="225">
        <f>O315*H315</f>
        <v>0</v>
      </c>
      <c r="Q315" s="225">
        <v>0</v>
      </c>
      <c r="R315" s="225">
        <f>Q315*H315</f>
        <v>0</v>
      </c>
      <c r="S315" s="225">
        <v>0</v>
      </c>
      <c r="T315" s="226">
        <f>S315*H315</f>
        <v>0</v>
      </c>
      <c r="AR315" s="16" t="s">
        <v>181</v>
      </c>
      <c r="AT315" s="16" t="s">
        <v>150</v>
      </c>
      <c r="AU315" s="16" t="s">
        <v>77</v>
      </c>
      <c r="AY315" s="16" t="s">
        <v>147</v>
      </c>
      <c r="BE315" s="227">
        <f>IF(N315="základní",J315,0)</f>
        <v>0</v>
      </c>
      <c r="BF315" s="227">
        <f>IF(N315="snížená",J315,0)</f>
        <v>0</v>
      </c>
      <c r="BG315" s="227">
        <f>IF(N315="zákl. přenesená",J315,0)</f>
        <v>0</v>
      </c>
      <c r="BH315" s="227">
        <f>IF(N315="sníž. přenesená",J315,0)</f>
        <v>0</v>
      </c>
      <c r="BI315" s="227">
        <f>IF(N315="nulová",J315,0)</f>
        <v>0</v>
      </c>
      <c r="BJ315" s="16" t="s">
        <v>75</v>
      </c>
      <c r="BK315" s="227">
        <f>ROUND(I315*H315,2)</f>
        <v>0</v>
      </c>
      <c r="BL315" s="16" t="s">
        <v>181</v>
      </c>
      <c r="BM315" s="16" t="s">
        <v>839</v>
      </c>
    </row>
    <row r="316" s="1" customFormat="1">
      <c r="B316" s="37"/>
      <c r="C316" s="38"/>
      <c r="D316" s="228" t="s">
        <v>156</v>
      </c>
      <c r="E316" s="38"/>
      <c r="F316" s="229" t="s">
        <v>614</v>
      </c>
      <c r="G316" s="38"/>
      <c r="H316" s="38"/>
      <c r="I316" s="143"/>
      <c r="J316" s="38"/>
      <c r="K316" s="38"/>
      <c r="L316" s="42"/>
      <c r="M316" s="230"/>
      <c r="N316" s="78"/>
      <c r="O316" s="78"/>
      <c r="P316" s="78"/>
      <c r="Q316" s="78"/>
      <c r="R316" s="78"/>
      <c r="S316" s="78"/>
      <c r="T316" s="79"/>
      <c r="AT316" s="16" t="s">
        <v>156</v>
      </c>
      <c r="AU316" s="16" t="s">
        <v>77</v>
      </c>
    </row>
    <row r="317" s="1" customFormat="1">
      <c r="B317" s="37"/>
      <c r="C317" s="38"/>
      <c r="D317" s="228" t="s">
        <v>157</v>
      </c>
      <c r="E317" s="38"/>
      <c r="F317" s="231" t="s">
        <v>615</v>
      </c>
      <c r="G317" s="38"/>
      <c r="H317" s="38"/>
      <c r="I317" s="143"/>
      <c r="J317" s="38"/>
      <c r="K317" s="38"/>
      <c r="L317" s="42"/>
      <c r="M317" s="230"/>
      <c r="N317" s="78"/>
      <c r="O317" s="78"/>
      <c r="P317" s="78"/>
      <c r="Q317" s="78"/>
      <c r="R317" s="78"/>
      <c r="S317" s="78"/>
      <c r="T317" s="79"/>
      <c r="AT317" s="16" t="s">
        <v>157</v>
      </c>
      <c r="AU317" s="16" t="s">
        <v>77</v>
      </c>
    </row>
    <row r="318" s="12" customFormat="1">
      <c r="B318" s="232"/>
      <c r="C318" s="233"/>
      <c r="D318" s="228" t="s">
        <v>159</v>
      </c>
      <c r="E318" s="233"/>
      <c r="F318" s="235" t="s">
        <v>840</v>
      </c>
      <c r="G318" s="233"/>
      <c r="H318" s="236">
        <v>3.6800000000000002</v>
      </c>
      <c r="I318" s="237"/>
      <c r="J318" s="233"/>
      <c r="K318" s="233"/>
      <c r="L318" s="238"/>
      <c r="M318" s="243"/>
      <c r="N318" s="244"/>
      <c r="O318" s="244"/>
      <c r="P318" s="244"/>
      <c r="Q318" s="244"/>
      <c r="R318" s="244"/>
      <c r="S318" s="244"/>
      <c r="T318" s="245"/>
      <c r="AT318" s="242" t="s">
        <v>159</v>
      </c>
      <c r="AU318" s="242" t="s">
        <v>77</v>
      </c>
      <c r="AV318" s="12" t="s">
        <v>77</v>
      </c>
      <c r="AW318" s="12" t="s">
        <v>4</v>
      </c>
      <c r="AX318" s="12" t="s">
        <v>75</v>
      </c>
      <c r="AY318" s="242" t="s">
        <v>147</v>
      </c>
    </row>
    <row r="319" s="1" customFormat="1" ht="16.5" customHeight="1">
      <c r="B319" s="37"/>
      <c r="C319" s="216" t="s">
        <v>539</v>
      </c>
      <c r="D319" s="216" t="s">
        <v>150</v>
      </c>
      <c r="E319" s="217" t="s">
        <v>618</v>
      </c>
      <c r="F319" s="218" t="s">
        <v>619</v>
      </c>
      <c r="G319" s="219" t="s">
        <v>270</v>
      </c>
      <c r="H319" s="220">
        <v>3.6800000000000002</v>
      </c>
      <c r="I319" s="221"/>
      <c r="J319" s="222">
        <f>ROUND(I319*H319,2)</f>
        <v>0</v>
      </c>
      <c r="K319" s="218" t="s">
        <v>212</v>
      </c>
      <c r="L319" s="42"/>
      <c r="M319" s="223" t="s">
        <v>1</v>
      </c>
      <c r="N319" s="224" t="s">
        <v>40</v>
      </c>
      <c r="O319" s="78"/>
      <c r="P319" s="225">
        <f>O319*H319</f>
        <v>0</v>
      </c>
      <c r="Q319" s="225">
        <v>0</v>
      </c>
      <c r="R319" s="225">
        <f>Q319*H319</f>
        <v>0</v>
      </c>
      <c r="S319" s="225">
        <v>0</v>
      </c>
      <c r="T319" s="226">
        <f>S319*H319</f>
        <v>0</v>
      </c>
      <c r="AR319" s="16" t="s">
        <v>181</v>
      </c>
      <c r="AT319" s="16" t="s">
        <v>150</v>
      </c>
      <c r="AU319" s="16" t="s">
        <v>77</v>
      </c>
      <c r="AY319" s="16" t="s">
        <v>147</v>
      </c>
      <c r="BE319" s="227">
        <f>IF(N319="základní",J319,0)</f>
        <v>0</v>
      </c>
      <c r="BF319" s="227">
        <f>IF(N319="snížená",J319,0)</f>
        <v>0</v>
      </c>
      <c r="BG319" s="227">
        <f>IF(N319="zákl. přenesená",J319,0)</f>
        <v>0</v>
      </c>
      <c r="BH319" s="227">
        <f>IF(N319="sníž. přenesená",J319,0)</f>
        <v>0</v>
      </c>
      <c r="BI319" s="227">
        <f>IF(N319="nulová",J319,0)</f>
        <v>0</v>
      </c>
      <c r="BJ319" s="16" t="s">
        <v>75</v>
      </c>
      <c r="BK319" s="227">
        <f>ROUND(I319*H319,2)</f>
        <v>0</v>
      </c>
      <c r="BL319" s="16" t="s">
        <v>181</v>
      </c>
      <c r="BM319" s="16" t="s">
        <v>841</v>
      </c>
    </row>
    <row r="320" s="1" customFormat="1">
      <c r="B320" s="37"/>
      <c r="C320" s="38"/>
      <c r="D320" s="228" t="s">
        <v>156</v>
      </c>
      <c r="E320" s="38"/>
      <c r="F320" s="229" t="s">
        <v>621</v>
      </c>
      <c r="G320" s="38"/>
      <c r="H320" s="38"/>
      <c r="I320" s="143"/>
      <c r="J320" s="38"/>
      <c r="K320" s="38"/>
      <c r="L320" s="42"/>
      <c r="M320" s="230"/>
      <c r="N320" s="78"/>
      <c r="O320" s="78"/>
      <c r="P320" s="78"/>
      <c r="Q320" s="78"/>
      <c r="R320" s="78"/>
      <c r="S320" s="78"/>
      <c r="T320" s="79"/>
      <c r="AT320" s="16" t="s">
        <v>156</v>
      </c>
      <c r="AU320" s="16" t="s">
        <v>77</v>
      </c>
    </row>
    <row r="321" s="11" customFormat="1" ht="22.8" customHeight="1">
      <c r="B321" s="200"/>
      <c r="C321" s="201"/>
      <c r="D321" s="202" t="s">
        <v>68</v>
      </c>
      <c r="E321" s="214" t="s">
        <v>622</v>
      </c>
      <c r="F321" s="214" t="s">
        <v>623</v>
      </c>
      <c r="G321" s="201"/>
      <c r="H321" s="201"/>
      <c r="I321" s="204"/>
      <c r="J321" s="215">
        <f>BK321</f>
        <v>0</v>
      </c>
      <c r="K321" s="201"/>
      <c r="L321" s="206"/>
      <c r="M321" s="207"/>
      <c r="N321" s="208"/>
      <c r="O321" s="208"/>
      <c r="P321" s="209">
        <f>SUM(P322:P323)</f>
        <v>0</v>
      </c>
      <c r="Q321" s="208"/>
      <c r="R321" s="209">
        <f>SUM(R322:R323)</f>
        <v>0</v>
      </c>
      <c r="S321" s="208"/>
      <c r="T321" s="210">
        <f>SUM(T322:T323)</f>
        <v>0</v>
      </c>
      <c r="AR321" s="211" t="s">
        <v>75</v>
      </c>
      <c r="AT321" s="212" t="s">
        <v>68</v>
      </c>
      <c r="AU321" s="212" t="s">
        <v>75</v>
      </c>
      <c r="AY321" s="211" t="s">
        <v>147</v>
      </c>
      <c r="BK321" s="213">
        <f>SUM(BK322:BK323)</f>
        <v>0</v>
      </c>
    </row>
    <row r="322" s="1" customFormat="1" ht="16.5" customHeight="1">
      <c r="B322" s="37"/>
      <c r="C322" s="216" t="s">
        <v>545</v>
      </c>
      <c r="D322" s="216" t="s">
        <v>150</v>
      </c>
      <c r="E322" s="217" t="s">
        <v>625</v>
      </c>
      <c r="F322" s="218" t="s">
        <v>626</v>
      </c>
      <c r="G322" s="219" t="s">
        <v>270</v>
      </c>
      <c r="H322" s="220">
        <v>124.096</v>
      </c>
      <c r="I322" s="221"/>
      <c r="J322" s="222">
        <f>ROUND(I322*H322,2)</f>
        <v>0</v>
      </c>
      <c r="K322" s="218" t="s">
        <v>212</v>
      </c>
      <c r="L322" s="42"/>
      <c r="M322" s="223" t="s">
        <v>1</v>
      </c>
      <c r="N322" s="224" t="s">
        <v>40</v>
      </c>
      <c r="O322" s="78"/>
      <c r="P322" s="225">
        <f>O322*H322</f>
        <v>0</v>
      </c>
      <c r="Q322" s="225">
        <v>0</v>
      </c>
      <c r="R322" s="225">
        <f>Q322*H322</f>
        <v>0</v>
      </c>
      <c r="S322" s="225">
        <v>0</v>
      </c>
      <c r="T322" s="226">
        <f>S322*H322</f>
        <v>0</v>
      </c>
      <c r="AR322" s="16" t="s">
        <v>181</v>
      </c>
      <c r="AT322" s="16" t="s">
        <v>150</v>
      </c>
      <c r="AU322" s="16" t="s">
        <v>77</v>
      </c>
      <c r="AY322" s="16" t="s">
        <v>147</v>
      </c>
      <c r="BE322" s="227">
        <f>IF(N322="základní",J322,0)</f>
        <v>0</v>
      </c>
      <c r="BF322" s="227">
        <f>IF(N322="snížená",J322,0)</f>
        <v>0</v>
      </c>
      <c r="BG322" s="227">
        <f>IF(N322="zákl. přenesená",J322,0)</f>
        <v>0</v>
      </c>
      <c r="BH322" s="227">
        <f>IF(N322="sníž. přenesená",J322,0)</f>
        <v>0</v>
      </c>
      <c r="BI322" s="227">
        <f>IF(N322="nulová",J322,0)</f>
        <v>0</v>
      </c>
      <c r="BJ322" s="16" t="s">
        <v>75</v>
      </c>
      <c r="BK322" s="227">
        <f>ROUND(I322*H322,2)</f>
        <v>0</v>
      </c>
      <c r="BL322" s="16" t="s">
        <v>181</v>
      </c>
      <c r="BM322" s="16" t="s">
        <v>842</v>
      </c>
    </row>
    <row r="323" s="1" customFormat="1">
      <c r="B323" s="37"/>
      <c r="C323" s="38"/>
      <c r="D323" s="228" t="s">
        <v>156</v>
      </c>
      <c r="E323" s="38"/>
      <c r="F323" s="229" t="s">
        <v>628</v>
      </c>
      <c r="G323" s="38"/>
      <c r="H323" s="38"/>
      <c r="I323" s="143"/>
      <c r="J323" s="38"/>
      <c r="K323" s="38"/>
      <c r="L323" s="42"/>
      <c r="M323" s="230"/>
      <c r="N323" s="78"/>
      <c r="O323" s="78"/>
      <c r="P323" s="78"/>
      <c r="Q323" s="78"/>
      <c r="R323" s="78"/>
      <c r="S323" s="78"/>
      <c r="T323" s="79"/>
      <c r="AT323" s="16" t="s">
        <v>156</v>
      </c>
      <c r="AU323" s="16" t="s">
        <v>77</v>
      </c>
    </row>
    <row r="324" s="11" customFormat="1" ht="25.92" customHeight="1">
      <c r="B324" s="200"/>
      <c r="C324" s="201"/>
      <c r="D324" s="202" t="s">
        <v>68</v>
      </c>
      <c r="E324" s="203" t="s">
        <v>145</v>
      </c>
      <c r="F324" s="203" t="s">
        <v>146</v>
      </c>
      <c r="G324" s="201"/>
      <c r="H324" s="201"/>
      <c r="I324" s="204"/>
      <c r="J324" s="205">
        <f>BK324</f>
        <v>0</v>
      </c>
      <c r="K324" s="201"/>
      <c r="L324" s="206"/>
      <c r="M324" s="207"/>
      <c r="N324" s="208"/>
      <c r="O324" s="208"/>
      <c r="P324" s="209">
        <f>P325+P332</f>
        <v>0</v>
      </c>
      <c r="Q324" s="208"/>
      <c r="R324" s="209">
        <f>R325+R332</f>
        <v>0.014400000000000001</v>
      </c>
      <c r="S324" s="208"/>
      <c r="T324" s="210">
        <f>T325+T332</f>
        <v>0</v>
      </c>
      <c r="AR324" s="211" t="s">
        <v>77</v>
      </c>
      <c r="AT324" s="212" t="s">
        <v>68</v>
      </c>
      <c r="AU324" s="212" t="s">
        <v>69</v>
      </c>
      <c r="AY324" s="211" t="s">
        <v>147</v>
      </c>
      <c r="BK324" s="213">
        <f>BK325+BK332</f>
        <v>0</v>
      </c>
    </row>
    <row r="325" s="11" customFormat="1" ht="22.8" customHeight="1">
      <c r="B325" s="200"/>
      <c r="C325" s="201"/>
      <c r="D325" s="202" t="s">
        <v>68</v>
      </c>
      <c r="E325" s="214" t="s">
        <v>629</v>
      </c>
      <c r="F325" s="214" t="s">
        <v>630</v>
      </c>
      <c r="G325" s="201"/>
      <c r="H325" s="201"/>
      <c r="I325" s="204"/>
      <c r="J325" s="215">
        <f>BK325</f>
        <v>0</v>
      </c>
      <c r="K325" s="201"/>
      <c r="L325" s="206"/>
      <c r="M325" s="207"/>
      <c r="N325" s="208"/>
      <c r="O325" s="208"/>
      <c r="P325" s="209">
        <f>SUM(P326:P331)</f>
        <v>0</v>
      </c>
      <c r="Q325" s="208"/>
      <c r="R325" s="209">
        <f>SUM(R326:R331)</f>
        <v>0.014400000000000001</v>
      </c>
      <c r="S325" s="208"/>
      <c r="T325" s="210">
        <f>SUM(T326:T331)</f>
        <v>0</v>
      </c>
      <c r="AR325" s="211" t="s">
        <v>77</v>
      </c>
      <c r="AT325" s="212" t="s">
        <v>68</v>
      </c>
      <c r="AU325" s="212" t="s">
        <v>75</v>
      </c>
      <c r="AY325" s="211" t="s">
        <v>147</v>
      </c>
      <c r="BK325" s="213">
        <f>SUM(BK326:BK331)</f>
        <v>0</v>
      </c>
    </row>
    <row r="326" s="1" customFormat="1" ht="16.5" customHeight="1">
      <c r="B326" s="37"/>
      <c r="C326" s="216" t="s">
        <v>549</v>
      </c>
      <c r="D326" s="216" t="s">
        <v>150</v>
      </c>
      <c r="E326" s="217" t="s">
        <v>632</v>
      </c>
      <c r="F326" s="218" t="s">
        <v>633</v>
      </c>
      <c r="G326" s="219" t="s">
        <v>187</v>
      </c>
      <c r="H326" s="220">
        <v>14.4</v>
      </c>
      <c r="I326" s="221"/>
      <c r="J326" s="222">
        <f>ROUND(I326*H326,2)</f>
        <v>0</v>
      </c>
      <c r="K326" s="218" t="s">
        <v>212</v>
      </c>
      <c r="L326" s="42"/>
      <c r="M326" s="223" t="s">
        <v>1</v>
      </c>
      <c r="N326" s="224" t="s">
        <v>40</v>
      </c>
      <c r="O326" s="78"/>
      <c r="P326" s="225">
        <f>O326*H326</f>
        <v>0</v>
      </c>
      <c r="Q326" s="225">
        <v>0</v>
      </c>
      <c r="R326" s="225">
        <f>Q326*H326</f>
        <v>0</v>
      </c>
      <c r="S326" s="225">
        <v>0</v>
      </c>
      <c r="T326" s="226">
        <f>S326*H326</f>
        <v>0</v>
      </c>
      <c r="AR326" s="16" t="s">
        <v>154</v>
      </c>
      <c r="AT326" s="16" t="s">
        <v>150</v>
      </c>
      <c r="AU326" s="16" t="s">
        <v>77</v>
      </c>
      <c r="AY326" s="16" t="s">
        <v>147</v>
      </c>
      <c r="BE326" s="227">
        <f>IF(N326="základní",J326,0)</f>
        <v>0</v>
      </c>
      <c r="BF326" s="227">
        <f>IF(N326="snížená",J326,0)</f>
        <v>0</v>
      </c>
      <c r="BG326" s="227">
        <f>IF(N326="zákl. přenesená",J326,0)</f>
        <v>0</v>
      </c>
      <c r="BH326" s="227">
        <f>IF(N326="sníž. přenesená",J326,0)</f>
        <v>0</v>
      </c>
      <c r="BI326" s="227">
        <f>IF(N326="nulová",J326,0)</f>
        <v>0</v>
      </c>
      <c r="BJ326" s="16" t="s">
        <v>75</v>
      </c>
      <c r="BK326" s="227">
        <f>ROUND(I326*H326,2)</f>
        <v>0</v>
      </c>
      <c r="BL326" s="16" t="s">
        <v>154</v>
      </c>
      <c r="BM326" s="16" t="s">
        <v>843</v>
      </c>
    </row>
    <row r="327" s="1" customFormat="1">
      <c r="B327" s="37"/>
      <c r="C327" s="38"/>
      <c r="D327" s="228" t="s">
        <v>156</v>
      </c>
      <c r="E327" s="38"/>
      <c r="F327" s="229" t="s">
        <v>635</v>
      </c>
      <c r="G327" s="38"/>
      <c r="H327" s="38"/>
      <c r="I327" s="143"/>
      <c r="J327" s="38"/>
      <c r="K327" s="38"/>
      <c r="L327" s="42"/>
      <c r="M327" s="230"/>
      <c r="N327" s="78"/>
      <c r="O327" s="78"/>
      <c r="P327" s="78"/>
      <c r="Q327" s="78"/>
      <c r="R327" s="78"/>
      <c r="S327" s="78"/>
      <c r="T327" s="79"/>
      <c r="AT327" s="16" t="s">
        <v>156</v>
      </c>
      <c r="AU327" s="16" t="s">
        <v>77</v>
      </c>
    </row>
    <row r="328" s="1" customFormat="1">
      <c r="B328" s="37"/>
      <c r="C328" s="38"/>
      <c r="D328" s="228" t="s">
        <v>157</v>
      </c>
      <c r="E328" s="38"/>
      <c r="F328" s="231" t="s">
        <v>463</v>
      </c>
      <c r="G328" s="38"/>
      <c r="H328" s="38"/>
      <c r="I328" s="143"/>
      <c r="J328" s="38"/>
      <c r="K328" s="38"/>
      <c r="L328" s="42"/>
      <c r="M328" s="230"/>
      <c r="N328" s="78"/>
      <c r="O328" s="78"/>
      <c r="P328" s="78"/>
      <c r="Q328" s="78"/>
      <c r="R328" s="78"/>
      <c r="S328" s="78"/>
      <c r="T328" s="79"/>
      <c r="AT328" s="16" t="s">
        <v>157</v>
      </c>
      <c r="AU328" s="16" t="s">
        <v>77</v>
      </c>
    </row>
    <row r="329" s="12" customFormat="1">
      <c r="B329" s="232"/>
      <c r="C329" s="233"/>
      <c r="D329" s="228" t="s">
        <v>159</v>
      </c>
      <c r="E329" s="234" t="s">
        <v>1</v>
      </c>
      <c r="F329" s="235" t="s">
        <v>844</v>
      </c>
      <c r="G329" s="233"/>
      <c r="H329" s="236">
        <v>14.4</v>
      </c>
      <c r="I329" s="237"/>
      <c r="J329" s="233"/>
      <c r="K329" s="233"/>
      <c r="L329" s="238"/>
      <c r="M329" s="243"/>
      <c r="N329" s="244"/>
      <c r="O329" s="244"/>
      <c r="P329" s="244"/>
      <c r="Q329" s="244"/>
      <c r="R329" s="244"/>
      <c r="S329" s="244"/>
      <c r="T329" s="245"/>
      <c r="AT329" s="242" t="s">
        <v>159</v>
      </c>
      <c r="AU329" s="242" t="s">
        <v>77</v>
      </c>
      <c r="AV329" s="12" t="s">
        <v>77</v>
      </c>
      <c r="AW329" s="12" t="s">
        <v>32</v>
      </c>
      <c r="AX329" s="12" t="s">
        <v>75</v>
      </c>
      <c r="AY329" s="242" t="s">
        <v>147</v>
      </c>
    </row>
    <row r="330" s="1" customFormat="1" ht="16.5" customHeight="1">
      <c r="B330" s="37"/>
      <c r="C330" s="267" t="s">
        <v>560</v>
      </c>
      <c r="D330" s="267" t="s">
        <v>267</v>
      </c>
      <c r="E330" s="268" t="s">
        <v>638</v>
      </c>
      <c r="F330" s="269" t="s">
        <v>639</v>
      </c>
      <c r="G330" s="270" t="s">
        <v>153</v>
      </c>
      <c r="H330" s="271">
        <v>14.4</v>
      </c>
      <c r="I330" s="272"/>
      <c r="J330" s="273">
        <f>ROUND(I330*H330,2)</f>
        <v>0</v>
      </c>
      <c r="K330" s="269" t="s">
        <v>212</v>
      </c>
      <c r="L330" s="274"/>
      <c r="M330" s="275" t="s">
        <v>1</v>
      </c>
      <c r="N330" s="276" t="s">
        <v>40</v>
      </c>
      <c r="O330" s="78"/>
      <c r="P330" s="225">
        <f>O330*H330</f>
        <v>0</v>
      </c>
      <c r="Q330" s="225">
        <v>0.001</v>
      </c>
      <c r="R330" s="225">
        <f>Q330*H330</f>
        <v>0.014400000000000001</v>
      </c>
      <c r="S330" s="225">
        <v>0</v>
      </c>
      <c r="T330" s="226">
        <f>S330*H330</f>
        <v>0</v>
      </c>
      <c r="AR330" s="16" t="s">
        <v>387</v>
      </c>
      <c r="AT330" s="16" t="s">
        <v>267</v>
      </c>
      <c r="AU330" s="16" t="s">
        <v>77</v>
      </c>
      <c r="AY330" s="16" t="s">
        <v>147</v>
      </c>
      <c r="BE330" s="227">
        <f>IF(N330="základní",J330,0)</f>
        <v>0</v>
      </c>
      <c r="BF330" s="227">
        <f>IF(N330="snížená",J330,0)</f>
        <v>0</v>
      </c>
      <c r="BG330" s="227">
        <f>IF(N330="zákl. přenesená",J330,0)</f>
        <v>0</v>
      </c>
      <c r="BH330" s="227">
        <f>IF(N330="sníž. přenesená",J330,0)</f>
        <v>0</v>
      </c>
      <c r="BI330" s="227">
        <f>IF(N330="nulová",J330,0)</f>
        <v>0</v>
      </c>
      <c r="BJ330" s="16" t="s">
        <v>75</v>
      </c>
      <c r="BK330" s="227">
        <f>ROUND(I330*H330,2)</f>
        <v>0</v>
      </c>
      <c r="BL330" s="16" t="s">
        <v>154</v>
      </c>
      <c r="BM330" s="16" t="s">
        <v>845</v>
      </c>
    </row>
    <row r="331" s="1" customFormat="1">
      <c r="B331" s="37"/>
      <c r="C331" s="38"/>
      <c r="D331" s="228" t="s">
        <v>156</v>
      </c>
      <c r="E331" s="38"/>
      <c r="F331" s="229" t="s">
        <v>639</v>
      </c>
      <c r="G331" s="38"/>
      <c r="H331" s="38"/>
      <c r="I331" s="143"/>
      <c r="J331" s="38"/>
      <c r="K331" s="38"/>
      <c r="L331" s="42"/>
      <c r="M331" s="230"/>
      <c r="N331" s="78"/>
      <c r="O331" s="78"/>
      <c r="P331" s="78"/>
      <c r="Q331" s="78"/>
      <c r="R331" s="78"/>
      <c r="S331" s="78"/>
      <c r="T331" s="79"/>
      <c r="AT331" s="16" t="s">
        <v>156</v>
      </c>
      <c r="AU331" s="16" t="s">
        <v>77</v>
      </c>
    </row>
    <row r="332" s="11" customFormat="1" ht="22.8" customHeight="1">
      <c r="B332" s="200"/>
      <c r="C332" s="201"/>
      <c r="D332" s="202" t="s">
        <v>68</v>
      </c>
      <c r="E332" s="214" t="s">
        <v>148</v>
      </c>
      <c r="F332" s="214" t="s">
        <v>149</v>
      </c>
      <c r="G332" s="201"/>
      <c r="H332" s="201"/>
      <c r="I332" s="204"/>
      <c r="J332" s="215">
        <f>BK332</f>
        <v>0</v>
      </c>
      <c r="K332" s="201"/>
      <c r="L332" s="206"/>
      <c r="M332" s="207"/>
      <c r="N332" s="208"/>
      <c r="O332" s="208"/>
      <c r="P332" s="209">
        <f>SUM(P333:P344)</f>
        <v>0</v>
      </c>
      <c r="Q332" s="208"/>
      <c r="R332" s="209">
        <f>SUM(R333:R344)</f>
        <v>0</v>
      </c>
      <c r="S332" s="208"/>
      <c r="T332" s="210">
        <f>SUM(T333:T344)</f>
        <v>0</v>
      </c>
      <c r="AR332" s="211" t="s">
        <v>77</v>
      </c>
      <c r="AT332" s="212" t="s">
        <v>68</v>
      </c>
      <c r="AU332" s="212" t="s">
        <v>75</v>
      </c>
      <c r="AY332" s="211" t="s">
        <v>147</v>
      </c>
      <c r="BK332" s="213">
        <f>SUM(BK333:BK344)</f>
        <v>0</v>
      </c>
    </row>
    <row r="333" s="1" customFormat="1" ht="22.5" customHeight="1">
      <c r="B333" s="37"/>
      <c r="C333" s="216" t="s">
        <v>565</v>
      </c>
      <c r="D333" s="216" t="s">
        <v>150</v>
      </c>
      <c r="E333" s="217" t="s">
        <v>151</v>
      </c>
      <c r="F333" s="218" t="s">
        <v>846</v>
      </c>
      <c r="G333" s="219" t="s">
        <v>199</v>
      </c>
      <c r="H333" s="220">
        <v>1</v>
      </c>
      <c r="I333" s="221"/>
      <c r="J333" s="222">
        <f>ROUND(I333*H333,2)</f>
        <v>0</v>
      </c>
      <c r="K333" s="218" t="s">
        <v>1</v>
      </c>
      <c r="L333" s="42"/>
      <c r="M333" s="223" t="s">
        <v>1</v>
      </c>
      <c r="N333" s="224" t="s">
        <v>40</v>
      </c>
      <c r="O333" s="78"/>
      <c r="P333" s="225">
        <f>O333*H333</f>
        <v>0</v>
      </c>
      <c r="Q333" s="225">
        <v>0</v>
      </c>
      <c r="R333" s="225">
        <f>Q333*H333</f>
        <v>0</v>
      </c>
      <c r="S333" s="225">
        <v>0</v>
      </c>
      <c r="T333" s="226">
        <f>S333*H333</f>
        <v>0</v>
      </c>
      <c r="AR333" s="16" t="s">
        <v>154</v>
      </c>
      <c r="AT333" s="16" t="s">
        <v>150</v>
      </c>
      <c r="AU333" s="16" t="s">
        <v>77</v>
      </c>
      <c r="AY333" s="16" t="s">
        <v>147</v>
      </c>
      <c r="BE333" s="227">
        <f>IF(N333="základní",J333,0)</f>
        <v>0</v>
      </c>
      <c r="BF333" s="227">
        <f>IF(N333="snížená",J333,0)</f>
        <v>0</v>
      </c>
      <c r="BG333" s="227">
        <f>IF(N333="zákl. přenesená",J333,0)</f>
        <v>0</v>
      </c>
      <c r="BH333" s="227">
        <f>IF(N333="sníž. přenesená",J333,0)</f>
        <v>0</v>
      </c>
      <c r="BI333" s="227">
        <f>IF(N333="nulová",J333,0)</f>
        <v>0</v>
      </c>
      <c r="BJ333" s="16" t="s">
        <v>75</v>
      </c>
      <c r="BK333" s="227">
        <f>ROUND(I333*H333,2)</f>
        <v>0</v>
      </c>
      <c r="BL333" s="16" t="s">
        <v>154</v>
      </c>
      <c r="BM333" s="16" t="s">
        <v>847</v>
      </c>
    </row>
    <row r="334" s="1" customFormat="1">
      <c r="B334" s="37"/>
      <c r="C334" s="38"/>
      <c r="D334" s="228" t="s">
        <v>156</v>
      </c>
      <c r="E334" s="38"/>
      <c r="F334" s="229" t="s">
        <v>846</v>
      </c>
      <c r="G334" s="38"/>
      <c r="H334" s="38"/>
      <c r="I334" s="143"/>
      <c r="J334" s="38"/>
      <c r="K334" s="38"/>
      <c r="L334" s="42"/>
      <c r="M334" s="230"/>
      <c r="N334" s="78"/>
      <c r="O334" s="78"/>
      <c r="P334" s="78"/>
      <c r="Q334" s="78"/>
      <c r="R334" s="78"/>
      <c r="S334" s="78"/>
      <c r="T334" s="79"/>
      <c r="AT334" s="16" t="s">
        <v>156</v>
      </c>
      <c r="AU334" s="16" t="s">
        <v>77</v>
      </c>
    </row>
    <row r="335" s="1" customFormat="1">
      <c r="B335" s="37"/>
      <c r="C335" s="38"/>
      <c r="D335" s="228" t="s">
        <v>157</v>
      </c>
      <c r="E335" s="38"/>
      <c r="F335" s="231" t="s">
        <v>463</v>
      </c>
      <c r="G335" s="38"/>
      <c r="H335" s="38"/>
      <c r="I335" s="143"/>
      <c r="J335" s="38"/>
      <c r="K335" s="38"/>
      <c r="L335" s="42"/>
      <c r="M335" s="230"/>
      <c r="N335" s="78"/>
      <c r="O335" s="78"/>
      <c r="P335" s="78"/>
      <c r="Q335" s="78"/>
      <c r="R335" s="78"/>
      <c r="S335" s="78"/>
      <c r="T335" s="79"/>
      <c r="AT335" s="16" t="s">
        <v>157</v>
      </c>
      <c r="AU335" s="16" t="s">
        <v>77</v>
      </c>
    </row>
    <row r="336" s="12" customFormat="1">
      <c r="B336" s="232"/>
      <c r="C336" s="233"/>
      <c r="D336" s="228" t="s">
        <v>159</v>
      </c>
      <c r="E336" s="234" t="s">
        <v>1</v>
      </c>
      <c r="F336" s="235" t="s">
        <v>75</v>
      </c>
      <c r="G336" s="233"/>
      <c r="H336" s="236">
        <v>1</v>
      </c>
      <c r="I336" s="237"/>
      <c r="J336" s="233"/>
      <c r="K336" s="233"/>
      <c r="L336" s="238"/>
      <c r="M336" s="243"/>
      <c r="N336" s="244"/>
      <c r="O336" s="244"/>
      <c r="P336" s="244"/>
      <c r="Q336" s="244"/>
      <c r="R336" s="244"/>
      <c r="S336" s="244"/>
      <c r="T336" s="245"/>
      <c r="AT336" s="242" t="s">
        <v>159</v>
      </c>
      <c r="AU336" s="242" t="s">
        <v>77</v>
      </c>
      <c r="AV336" s="12" t="s">
        <v>77</v>
      </c>
      <c r="AW336" s="12" t="s">
        <v>32</v>
      </c>
      <c r="AX336" s="12" t="s">
        <v>75</v>
      </c>
      <c r="AY336" s="242" t="s">
        <v>147</v>
      </c>
    </row>
    <row r="337" s="1" customFormat="1" ht="22.5" customHeight="1">
      <c r="B337" s="37"/>
      <c r="C337" s="216" t="s">
        <v>569</v>
      </c>
      <c r="D337" s="216" t="s">
        <v>150</v>
      </c>
      <c r="E337" s="217" t="s">
        <v>647</v>
      </c>
      <c r="F337" s="218" t="s">
        <v>848</v>
      </c>
      <c r="G337" s="219" t="s">
        <v>153</v>
      </c>
      <c r="H337" s="220">
        <v>22.07</v>
      </c>
      <c r="I337" s="221"/>
      <c r="J337" s="222">
        <f>ROUND(I337*H337,2)</f>
        <v>0</v>
      </c>
      <c r="K337" s="218" t="s">
        <v>1</v>
      </c>
      <c r="L337" s="42"/>
      <c r="M337" s="223" t="s">
        <v>1</v>
      </c>
      <c r="N337" s="224" t="s">
        <v>40</v>
      </c>
      <c r="O337" s="78"/>
      <c r="P337" s="225">
        <f>O337*H337</f>
        <v>0</v>
      </c>
      <c r="Q337" s="225">
        <v>0</v>
      </c>
      <c r="R337" s="225">
        <f>Q337*H337</f>
        <v>0</v>
      </c>
      <c r="S337" s="225">
        <v>0</v>
      </c>
      <c r="T337" s="226">
        <f>S337*H337</f>
        <v>0</v>
      </c>
      <c r="AR337" s="16" t="s">
        <v>154</v>
      </c>
      <c r="AT337" s="16" t="s">
        <v>150</v>
      </c>
      <c r="AU337" s="16" t="s">
        <v>77</v>
      </c>
      <c r="AY337" s="16" t="s">
        <v>147</v>
      </c>
      <c r="BE337" s="227">
        <f>IF(N337="základní",J337,0)</f>
        <v>0</v>
      </c>
      <c r="BF337" s="227">
        <f>IF(N337="snížená",J337,0)</f>
        <v>0</v>
      </c>
      <c r="BG337" s="227">
        <f>IF(N337="zákl. přenesená",J337,0)</f>
        <v>0</v>
      </c>
      <c r="BH337" s="227">
        <f>IF(N337="sníž. přenesená",J337,0)</f>
        <v>0</v>
      </c>
      <c r="BI337" s="227">
        <f>IF(N337="nulová",J337,0)</f>
        <v>0</v>
      </c>
      <c r="BJ337" s="16" t="s">
        <v>75</v>
      </c>
      <c r="BK337" s="227">
        <f>ROUND(I337*H337,2)</f>
        <v>0</v>
      </c>
      <c r="BL337" s="16" t="s">
        <v>154</v>
      </c>
      <c r="BM337" s="16" t="s">
        <v>849</v>
      </c>
    </row>
    <row r="338" s="1" customFormat="1">
      <c r="B338" s="37"/>
      <c r="C338" s="38"/>
      <c r="D338" s="228" t="s">
        <v>156</v>
      </c>
      <c r="E338" s="38"/>
      <c r="F338" s="229" t="s">
        <v>650</v>
      </c>
      <c r="G338" s="38"/>
      <c r="H338" s="38"/>
      <c r="I338" s="143"/>
      <c r="J338" s="38"/>
      <c r="K338" s="38"/>
      <c r="L338" s="42"/>
      <c r="M338" s="230"/>
      <c r="N338" s="78"/>
      <c r="O338" s="78"/>
      <c r="P338" s="78"/>
      <c r="Q338" s="78"/>
      <c r="R338" s="78"/>
      <c r="S338" s="78"/>
      <c r="T338" s="79"/>
      <c r="AT338" s="16" t="s">
        <v>156</v>
      </c>
      <c r="AU338" s="16" t="s">
        <v>77</v>
      </c>
    </row>
    <row r="339" s="1" customFormat="1">
      <c r="B339" s="37"/>
      <c r="C339" s="38"/>
      <c r="D339" s="228" t="s">
        <v>157</v>
      </c>
      <c r="E339" s="38"/>
      <c r="F339" s="231" t="s">
        <v>463</v>
      </c>
      <c r="G339" s="38"/>
      <c r="H339" s="38"/>
      <c r="I339" s="143"/>
      <c r="J339" s="38"/>
      <c r="K339" s="38"/>
      <c r="L339" s="42"/>
      <c r="M339" s="230"/>
      <c r="N339" s="78"/>
      <c r="O339" s="78"/>
      <c r="P339" s="78"/>
      <c r="Q339" s="78"/>
      <c r="R339" s="78"/>
      <c r="S339" s="78"/>
      <c r="T339" s="79"/>
      <c r="AT339" s="16" t="s">
        <v>157</v>
      </c>
      <c r="AU339" s="16" t="s">
        <v>77</v>
      </c>
    </row>
    <row r="340" s="12" customFormat="1">
      <c r="B340" s="232"/>
      <c r="C340" s="233"/>
      <c r="D340" s="228" t="s">
        <v>159</v>
      </c>
      <c r="E340" s="234" t="s">
        <v>1</v>
      </c>
      <c r="F340" s="235" t="s">
        <v>850</v>
      </c>
      <c r="G340" s="233"/>
      <c r="H340" s="236">
        <v>22.07</v>
      </c>
      <c r="I340" s="237"/>
      <c r="J340" s="233"/>
      <c r="K340" s="233"/>
      <c r="L340" s="238"/>
      <c r="M340" s="243"/>
      <c r="N340" s="244"/>
      <c r="O340" s="244"/>
      <c r="P340" s="244"/>
      <c r="Q340" s="244"/>
      <c r="R340" s="244"/>
      <c r="S340" s="244"/>
      <c r="T340" s="245"/>
      <c r="AT340" s="242" t="s">
        <v>159</v>
      </c>
      <c r="AU340" s="242" t="s">
        <v>77</v>
      </c>
      <c r="AV340" s="12" t="s">
        <v>77</v>
      </c>
      <c r="AW340" s="12" t="s">
        <v>32</v>
      </c>
      <c r="AX340" s="12" t="s">
        <v>75</v>
      </c>
      <c r="AY340" s="242" t="s">
        <v>147</v>
      </c>
    </row>
    <row r="341" s="1" customFormat="1" ht="22.5" customHeight="1">
      <c r="B341" s="37"/>
      <c r="C341" s="216" t="s">
        <v>578</v>
      </c>
      <c r="D341" s="216" t="s">
        <v>150</v>
      </c>
      <c r="E341" s="217" t="s">
        <v>653</v>
      </c>
      <c r="F341" s="218" t="s">
        <v>851</v>
      </c>
      <c r="G341" s="219" t="s">
        <v>153</v>
      </c>
      <c r="H341" s="220">
        <v>52.509999999999998</v>
      </c>
      <c r="I341" s="221"/>
      <c r="J341" s="222">
        <f>ROUND(I341*H341,2)</f>
        <v>0</v>
      </c>
      <c r="K341" s="218" t="s">
        <v>1</v>
      </c>
      <c r="L341" s="42"/>
      <c r="M341" s="223" t="s">
        <v>1</v>
      </c>
      <c r="N341" s="224" t="s">
        <v>40</v>
      </c>
      <c r="O341" s="78"/>
      <c r="P341" s="225">
        <f>O341*H341</f>
        <v>0</v>
      </c>
      <c r="Q341" s="225">
        <v>0</v>
      </c>
      <c r="R341" s="225">
        <f>Q341*H341</f>
        <v>0</v>
      </c>
      <c r="S341" s="225">
        <v>0</v>
      </c>
      <c r="T341" s="226">
        <f>S341*H341</f>
        <v>0</v>
      </c>
      <c r="AR341" s="16" t="s">
        <v>154</v>
      </c>
      <c r="AT341" s="16" t="s">
        <v>150</v>
      </c>
      <c r="AU341" s="16" t="s">
        <v>77</v>
      </c>
      <c r="AY341" s="16" t="s">
        <v>147</v>
      </c>
      <c r="BE341" s="227">
        <f>IF(N341="základní",J341,0)</f>
        <v>0</v>
      </c>
      <c r="BF341" s="227">
        <f>IF(N341="snížená",J341,0)</f>
        <v>0</v>
      </c>
      <c r="BG341" s="227">
        <f>IF(N341="zákl. přenesená",J341,0)</f>
        <v>0</v>
      </c>
      <c r="BH341" s="227">
        <f>IF(N341="sníž. přenesená",J341,0)</f>
        <v>0</v>
      </c>
      <c r="BI341" s="227">
        <f>IF(N341="nulová",J341,0)</f>
        <v>0</v>
      </c>
      <c r="BJ341" s="16" t="s">
        <v>75</v>
      </c>
      <c r="BK341" s="227">
        <f>ROUND(I341*H341,2)</f>
        <v>0</v>
      </c>
      <c r="BL341" s="16" t="s">
        <v>154</v>
      </c>
      <c r="BM341" s="16" t="s">
        <v>852</v>
      </c>
    </row>
    <row r="342" s="1" customFormat="1">
      <c r="B342" s="37"/>
      <c r="C342" s="38"/>
      <c r="D342" s="228" t="s">
        <v>156</v>
      </c>
      <c r="E342" s="38"/>
      <c r="F342" s="229" t="s">
        <v>851</v>
      </c>
      <c r="G342" s="38"/>
      <c r="H342" s="38"/>
      <c r="I342" s="143"/>
      <c r="J342" s="38"/>
      <c r="K342" s="38"/>
      <c r="L342" s="42"/>
      <c r="M342" s="230"/>
      <c r="N342" s="78"/>
      <c r="O342" s="78"/>
      <c r="P342" s="78"/>
      <c r="Q342" s="78"/>
      <c r="R342" s="78"/>
      <c r="S342" s="78"/>
      <c r="T342" s="79"/>
      <c r="AT342" s="16" t="s">
        <v>156</v>
      </c>
      <c r="AU342" s="16" t="s">
        <v>77</v>
      </c>
    </row>
    <row r="343" s="1" customFormat="1">
      <c r="B343" s="37"/>
      <c r="C343" s="38"/>
      <c r="D343" s="228" t="s">
        <v>157</v>
      </c>
      <c r="E343" s="38"/>
      <c r="F343" s="231" t="s">
        <v>463</v>
      </c>
      <c r="G343" s="38"/>
      <c r="H343" s="38"/>
      <c r="I343" s="143"/>
      <c r="J343" s="38"/>
      <c r="K343" s="38"/>
      <c r="L343" s="42"/>
      <c r="M343" s="230"/>
      <c r="N343" s="78"/>
      <c r="O343" s="78"/>
      <c r="P343" s="78"/>
      <c r="Q343" s="78"/>
      <c r="R343" s="78"/>
      <c r="S343" s="78"/>
      <c r="T343" s="79"/>
      <c r="AT343" s="16" t="s">
        <v>157</v>
      </c>
      <c r="AU343" s="16" t="s">
        <v>77</v>
      </c>
    </row>
    <row r="344" s="12" customFormat="1">
      <c r="B344" s="232"/>
      <c r="C344" s="233"/>
      <c r="D344" s="228" t="s">
        <v>159</v>
      </c>
      <c r="E344" s="234" t="s">
        <v>1</v>
      </c>
      <c r="F344" s="235" t="s">
        <v>657</v>
      </c>
      <c r="G344" s="233"/>
      <c r="H344" s="236">
        <v>52.509999999999998</v>
      </c>
      <c r="I344" s="237"/>
      <c r="J344" s="233"/>
      <c r="K344" s="233"/>
      <c r="L344" s="238"/>
      <c r="M344" s="239"/>
      <c r="N344" s="240"/>
      <c r="O344" s="240"/>
      <c r="P344" s="240"/>
      <c r="Q344" s="240"/>
      <c r="R344" s="240"/>
      <c r="S344" s="240"/>
      <c r="T344" s="241"/>
      <c r="AT344" s="242" t="s">
        <v>159</v>
      </c>
      <c r="AU344" s="242" t="s">
        <v>77</v>
      </c>
      <c r="AV344" s="12" t="s">
        <v>77</v>
      </c>
      <c r="AW344" s="12" t="s">
        <v>32</v>
      </c>
      <c r="AX344" s="12" t="s">
        <v>75</v>
      </c>
      <c r="AY344" s="242" t="s">
        <v>147</v>
      </c>
    </row>
    <row r="345" s="1" customFormat="1" ht="6.96" customHeight="1">
      <c r="B345" s="56"/>
      <c r="C345" s="57"/>
      <c r="D345" s="57"/>
      <c r="E345" s="57"/>
      <c r="F345" s="57"/>
      <c r="G345" s="57"/>
      <c r="H345" s="57"/>
      <c r="I345" s="167"/>
      <c r="J345" s="57"/>
      <c r="K345" s="57"/>
      <c r="L345" s="42"/>
    </row>
  </sheetData>
  <sheetProtection sheet="1" autoFilter="0" formatColumns="0" formatRows="0" objects="1" scenarios="1" spinCount="100000" saltValue="eMzh2aibZt2UdY5FNN9l7mpUf+7/D6xFKkN3ZZ9l5XdhsViTPUJqZf6scdF+YRaEnYCvZ/6U9uZc2dWoMcxxwA==" hashValue="4UP4OJeOS2QiPu67wOeVlU05jmLQRHST+q/Lcnxaspb/VqKuHAzEcXku+9RucNstd3Pi+YmKQS4dsKsiVjmYwA==" algorithmName="SHA-512" password="CE88"/>
  <autoFilter ref="C97:K34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6:H86"/>
    <mergeCell ref="E88:H88"/>
    <mergeCell ref="E90:H9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91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19"/>
      <c r="AT3" s="16" t="s">
        <v>77</v>
      </c>
    </row>
    <row r="4" ht="24.96" customHeight="1">
      <c r="B4" s="19"/>
      <c r="D4" s="140" t="s">
        <v>120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1" t="s">
        <v>16</v>
      </c>
      <c r="L6" s="19"/>
    </row>
    <row r="7" ht="16.5" customHeight="1">
      <c r="B7" s="19"/>
      <c r="E7" s="142" t="str">
        <f>'Rekapitulace stavby'!K6</f>
        <v>ČOV Lipník nad Bečvou - povodňová čerpací stanice</v>
      </c>
      <c r="F7" s="141"/>
      <c r="G7" s="141"/>
      <c r="H7" s="141"/>
      <c r="L7" s="19"/>
    </row>
    <row r="8" ht="12" customHeight="1">
      <c r="B8" s="19"/>
      <c r="D8" s="141" t="s">
        <v>121</v>
      </c>
      <c r="L8" s="19"/>
    </row>
    <row r="9" s="1" customFormat="1" ht="16.5" customHeight="1">
      <c r="B9" s="42"/>
      <c r="E9" s="142" t="s">
        <v>122</v>
      </c>
      <c r="F9" s="1"/>
      <c r="G9" s="1"/>
      <c r="H9" s="1"/>
      <c r="I9" s="143"/>
      <c r="L9" s="42"/>
    </row>
    <row r="10" s="1" customFormat="1" ht="12" customHeight="1">
      <c r="B10" s="42"/>
      <c r="D10" s="141" t="s">
        <v>123</v>
      </c>
      <c r="I10" s="143"/>
      <c r="L10" s="42"/>
    </row>
    <row r="11" s="1" customFormat="1" ht="36.96" customHeight="1">
      <c r="B11" s="42"/>
      <c r="E11" s="144" t="s">
        <v>853</v>
      </c>
      <c r="F11" s="1"/>
      <c r="G11" s="1"/>
      <c r="H11" s="1"/>
      <c r="I11" s="143"/>
      <c r="L11" s="42"/>
    </row>
    <row r="12" s="1" customFormat="1">
      <c r="B12" s="42"/>
      <c r="I12" s="143"/>
      <c r="L12" s="42"/>
    </row>
    <row r="13" s="1" customFormat="1" ht="12" customHeight="1">
      <c r="B13" s="42"/>
      <c r="D13" s="141" t="s">
        <v>18</v>
      </c>
      <c r="F13" s="16" t="s">
        <v>1</v>
      </c>
      <c r="I13" s="145" t="s">
        <v>19</v>
      </c>
      <c r="J13" s="16" t="s">
        <v>1</v>
      </c>
      <c r="L13" s="42"/>
    </row>
    <row r="14" s="1" customFormat="1" ht="12" customHeight="1">
      <c r="B14" s="42"/>
      <c r="D14" s="141" t="s">
        <v>20</v>
      </c>
      <c r="F14" s="16" t="s">
        <v>21</v>
      </c>
      <c r="I14" s="145" t="s">
        <v>22</v>
      </c>
      <c r="J14" s="146" t="str">
        <f>'Rekapitulace stavby'!AN8</f>
        <v>29. 5. 2019</v>
      </c>
      <c r="L14" s="42"/>
    </row>
    <row r="15" s="1" customFormat="1" ht="10.8" customHeight="1">
      <c r="B15" s="42"/>
      <c r="I15" s="143"/>
      <c r="L15" s="42"/>
    </row>
    <row r="16" s="1" customFormat="1" ht="12" customHeight="1">
      <c r="B16" s="42"/>
      <c r="D16" s="141" t="s">
        <v>24</v>
      </c>
      <c r="I16" s="145" t="s">
        <v>25</v>
      </c>
      <c r="J16" s="16" t="s">
        <v>1</v>
      </c>
      <c r="L16" s="42"/>
    </row>
    <row r="17" s="1" customFormat="1" ht="18" customHeight="1">
      <c r="B17" s="42"/>
      <c r="E17" s="16" t="s">
        <v>26</v>
      </c>
      <c r="I17" s="145" t="s">
        <v>27</v>
      </c>
      <c r="J17" s="16" t="s">
        <v>1</v>
      </c>
      <c r="L17" s="42"/>
    </row>
    <row r="18" s="1" customFormat="1" ht="6.96" customHeight="1">
      <c r="B18" s="42"/>
      <c r="I18" s="143"/>
      <c r="L18" s="42"/>
    </row>
    <row r="19" s="1" customFormat="1" ht="12" customHeight="1">
      <c r="B19" s="42"/>
      <c r="D19" s="141" t="s">
        <v>28</v>
      </c>
      <c r="I19" s="145" t="s">
        <v>25</v>
      </c>
      <c r="J19" s="32" t="str">
        <f>'Rekapitulace stavby'!AN13</f>
        <v>Vyplň údaj</v>
      </c>
      <c r="L19" s="42"/>
    </row>
    <row r="20" s="1" customFormat="1" ht="18" customHeight="1">
      <c r="B20" s="42"/>
      <c r="E20" s="32" t="str">
        <f>'Rekapitulace stavby'!E14</f>
        <v>Vyplň údaj</v>
      </c>
      <c r="F20" s="16"/>
      <c r="G20" s="16"/>
      <c r="H20" s="16"/>
      <c r="I20" s="145" t="s">
        <v>27</v>
      </c>
      <c r="J20" s="32" t="str">
        <f>'Rekapitulace stavby'!AN14</f>
        <v>Vyplň údaj</v>
      </c>
      <c r="L20" s="42"/>
    </row>
    <row r="21" s="1" customFormat="1" ht="6.96" customHeight="1">
      <c r="B21" s="42"/>
      <c r="I21" s="143"/>
      <c r="L21" s="42"/>
    </row>
    <row r="22" s="1" customFormat="1" ht="12" customHeight="1">
      <c r="B22" s="42"/>
      <c r="D22" s="141" t="s">
        <v>30</v>
      </c>
      <c r="I22" s="145" t="s">
        <v>25</v>
      </c>
      <c r="J22" s="16" t="s">
        <v>1</v>
      </c>
      <c r="L22" s="42"/>
    </row>
    <row r="23" s="1" customFormat="1" ht="18" customHeight="1">
      <c r="B23" s="42"/>
      <c r="E23" s="16" t="s">
        <v>31</v>
      </c>
      <c r="I23" s="145" t="s">
        <v>27</v>
      </c>
      <c r="J23" s="16" t="s">
        <v>1</v>
      </c>
      <c r="L23" s="42"/>
    </row>
    <row r="24" s="1" customFormat="1" ht="6.96" customHeight="1">
      <c r="B24" s="42"/>
      <c r="I24" s="143"/>
      <c r="L24" s="42"/>
    </row>
    <row r="25" s="1" customFormat="1" ht="12" customHeight="1">
      <c r="B25" s="42"/>
      <c r="D25" s="141" t="s">
        <v>33</v>
      </c>
      <c r="I25" s="145" t="s">
        <v>25</v>
      </c>
      <c r="J25" s="16" t="str">
        <f>IF('Rekapitulace stavby'!AN19="","",'Rekapitulace stavby'!AN19)</f>
        <v/>
      </c>
      <c r="L25" s="42"/>
    </row>
    <row r="26" s="1" customFormat="1" ht="18" customHeight="1">
      <c r="B26" s="42"/>
      <c r="E26" s="16" t="str">
        <f>IF('Rekapitulace stavby'!E20="","",'Rekapitulace stavby'!E20)</f>
        <v xml:space="preserve"> </v>
      </c>
      <c r="I26" s="145" t="s">
        <v>27</v>
      </c>
      <c r="J26" s="16" t="str">
        <f>IF('Rekapitulace stavby'!AN20="","",'Rekapitulace stavby'!AN20)</f>
        <v/>
      </c>
      <c r="L26" s="42"/>
    </row>
    <row r="27" s="1" customFormat="1" ht="6.96" customHeight="1">
      <c r="B27" s="42"/>
      <c r="I27" s="143"/>
      <c r="L27" s="42"/>
    </row>
    <row r="28" s="1" customFormat="1" ht="12" customHeight="1">
      <c r="B28" s="42"/>
      <c r="D28" s="141" t="s">
        <v>34</v>
      </c>
      <c r="I28" s="143"/>
      <c r="L28" s="42"/>
    </row>
    <row r="29" s="7" customFormat="1" ht="16.5" customHeight="1">
      <c r="B29" s="147"/>
      <c r="E29" s="148" t="s">
        <v>1</v>
      </c>
      <c r="F29" s="148"/>
      <c r="G29" s="148"/>
      <c r="H29" s="148"/>
      <c r="I29" s="149"/>
      <c r="L29" s="147"/>
    </row>
    <row r="30" s="1" customFormat="1" ht="6.96" customHeight="1">
      <c r="B30" s="42"/>
      <c r="I30" s="143"/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50"/>
      <c r="J31" s="70"/>
      <c r="K31" s="70"/>
      <c r="L31" s="42"/>
    </row>
    <row r="32" s="1" customFormat="1" ht="25.44" customHeight="1">
      <c r="B32" s="42"/>
      <c r="D32" s="151" t="s">
        <v>35</v>
      </c>
      <c r="I32" s="143"/>
      <c r="J32" s="152">
        <f>ROUND(J96, 2)</f>
        <v>0</v>
      </c>
      <c r="L32" s="42"/>
    </row>
    <row r="33" s="1" customFormat="1" ht="6.96" customHeight="1">
      <c r="B33" s="42"/>
      <c r="D33" s="70"/>
      <c r="E33" s="70"/>
      <c r="F33" s="70"/>
      <c r="G33" s="70"/>
      <c r="H33" s="70"/>
      <c r="I33" s="150"/>
      <c r="J33" s="70"/>
      <c r="K33" s="70"/>
      <c r="L33" s="42"/>
    </row>
    <row r="34" s="1" customFormat="1" ht="14.4" customHeight="1">
      <c r="B34" s="42"/>
      <c r="F34" s="153" t="s">
        <v>37</v>
      </c>
      <c r="I34" s="154" t="s">
        <v>36</v>
      </c>
      <c r="J34" s="153" t="s">
        <v>38</v>
      </c>
      <c r="L34" s="42"/>
    </row>
    <row r="35" s="1" customFormat="1" ht="14.4" customHeight="1">
      <c r="B35" s="42"/>
      <c r="D35" s="141" t="s">
        <v>39</v>
      </c>
      <c r="E35" s="141" t="s">
        <v>40</v>
      </c>
      <c r="F35" s="155">
        <f>ROUND((SUM(BE96:BE324)),  2)</f>
        <v>0</v>
      </c>
      <c r="I35" s="156">
        <v>0.20999999999999999</v>
      </c>
      <c r="J35" s="155">
        <f>ROUND(((SUM(BE96:BE324))*I35),  2)</f>
        <v>0</v>
      </c>
      <c r="L35" s="42"/>
    </row>
    <row r="36" s="1" customFormat="1" ht="14.4" customHeight="1">
      <c r="B36" s="42"/>
      <c r="E36" s="141" t="s">
        <v>41</v>
      </c>
      <c r="F36" s="155">
        <f>ROUND((SUM(BF96:BF324)),  2)</f>
        <v>0</v>
      </c>
      <c r="I36" s="156">
        <v>0.14999999999999999</v>
      </c>
      <c r="J36" s="155">
        <f>ROUND(((SUM(BF96:BF324))*I36),  2)</f>
        <v>0</v>
      </c>
      <c r="L36" s="42"/>
    </row>
    <row r="37" hidden="1" s="1" customFormat="1" ht="14.4" customHeight="1">
      <c r="B37" s="42"/>
      <c r="E37" s="141" t="s">
        <v>42</v>
      </c>
      <c r="F37" s="155">
        <f>ROUND((SUM(BG96:BG324)),  2)</f>
        <v>0</v>
      </c>
      <c r="I37" s="156">
        <v>0.20999999999999999</v>
      </c>
      <c r="J37" s="155">
        <f>0</f>
        <v>0</v>
      </c>
      <c r="L37" s="42"/>
    </row>
    <row r="38" hidden="1" s="1" customFormat="1" ht="14.4" customHeight="1">
      <c r="B38" s="42"/>
      <c r="E38" s="141" t="s">
        <v>43</v>
      </c>
      <c r="F38" s="155">
        <f>ROUND((SUM(BH96:BH324)),  2)</f>
        <v>0</v>
      </c>
      <c r="I38" s="156">
        <v>0.14999999999999999</v>
      </c>
      <c r="J38" s="155">
        <f>0</f>
        <v>0</v>
      </c>
      <c r="L38" s="42"/>
    </row>
    <row r="39" hidden="1" s="1" customFormat="1" ht="14.4" customHeight="1">
      <c r="B39" s="42"/>
      <c r="E39" s="141" t="s">
        <v>44</v>
      </c>
      <c r="F39" s="155">
        <f>ROUND((SUM(BI96:BI324)),  2)</f>
        <v>0</v>
      </c>
      <c r="I39" s="156">
        <v>0</v>
      </c>
      <c r="J39" s="155">
        <f>0</f>
        <v>0</v>
      </c>
      <c r="L39" s="42"/>
    </row>
    <row r="40" s="1" customFormat="1" ht="6.96" customHeight="1">
      <c r="B40" s="42"/>
      <c r="I40" s="143"/>
      <c r="L40" s="42"/>
    </row>
    <row r="41" s="1" customFormat="1" ht="25.44" customHeight="1">
      <c r="B41" s="42"/>
      <c r="C41" s="157"/>
      <c r="D41" s="158" t="s">
        <v>45</v>
      </c>
      <c r="E41" s="159"/>
      <c r="F41" s="159"/>
      <c r="G41" s="160" t="s">
        <v>46</v>
      </c>
      <c r="H41" s="161" t="s">
        <v>47</v>
      </c>
      <c r="I41" s="162"/>
      <c r="J41" s="163">
        <f>SUM(J32:J39)</f>
        <v>0</v>
      </c>
      <c r="K41" s="164"/>
      <c r="L41" s="42"/>
    </row>
    <row r="42" s="1" customFormat="1" ht="14.4" customHeight="1">
      <c r="B42" s="165"/>
      <c r="C42" s="166"/>
      <c r="D42" s="166"/>
      <c r="E42" s="166"/>
      <c r="F42" s="166"/>
      <c r="G42" s="166"/>
      <c r="H42" s="166"/>
      <c r="I42" s="167"/>
      <c r="J42" s="166"/>
      <c r="K42" s="166"/>
      <c r="L42" s="42"/>
    </row>
    <row r="46" s="1" customFormat="1" ht="6.96" customHeight="1">
      <c r="B46" s="168"/>
      <c r="C46" s="169"/>
      <c r="D46" s="169"/>
      <c r="E46" s="169"/>
      <c r="F46" s="169"/>
      <c r="G46" s="169"/>
      <c r="H46" s="169"/>
      <c r="I46" s="170"/>
      <c r="J46" s="169"/>
      <c r="K46" s="169"/>
      <c r="L46" s="42"/>
    </row>
    <row r="47" s="1" customFormat="1" ht="24.96" customHeight="1">
      <c r="B47" s="37"/>
      <c r="C47" s="22" t="s">
        <v>125</v>
      </c>
      <c r="D47" s="38"/>
      <c r="E47" s="38"/>
      <c r="F47" s="38"/>
      <c r="G47" s="38"/>
      <c r="H47" s="38"/>
      <c r="I47" s="143"/>
      <c r="J47" s="38"/>
      <c r="K47" s="38"/>
      <c r="L47" s="42"/>
    </row>
    <row r="48" s="1" customFormat="1" ht="6.96" customHeight="1">
      <c r="B48" s="37"/>
      <c r="C48" s="38"/>
      <c r="D48" s="38"/>
      <c r="E48" s="38"/>
      <c r="F48" s="38"/>
      <c r="G48" s="38"/>
      <c r="H48" s="38"/>
      <c r="I48" s="143"/>
      <c r="J48" s="38"/>
      <c r="K48" s="38"/>
      <c r="L48" s="42"/>
    </row>
    <row r="49" s="1" customFormat="1" ht="12" customHeight="1">
      <c r="B49" s="37"/>
      <c r="C49" s="31" t="s">
        <v>16</v>
      </c>
      <c r="D49" s="38"/>
      <c r="E49" s="38"/>
      <c r="F49" s="38"/>
      <c r="G49" s="38"/>
      <c r="H49" s="38"/>
      <c r="I49" s="143"/>
      <c r="J49" s="38"/>
      <c r="K49" s="38"/>
      <c r="L49" s="42"/>
    </row>
    <row r="50" s="1" customFormat="1" ht="16.5" customHeight="1">
      <c r="B50" s="37"/>
      <c r="C50" s="38"/>
      <c r="D50" s="38"/>
      <c r="E50" s="171" t="str">
        <f>E7</f>
        <v>ČOV Lipník nad Bečvou - povodňová čerpací stanice</v>
      </c>
      <c r="F50" s="31"/>
      <c r="G50" s="31"/>
      <c r="H50" s="31"/>
      <c r="I50" s="143"/>
      <c r="J50" s="38"/>
      <c r="K50" s="38"/>
      <c r="L50" s="42"/>
    </row>
    <row r="51" ht="12" customHeight="1">
      <c r="B51" s="20"/>
      <c r="C51" s="31" t="s">
        <v>121</v>
      </c>
      <c r="D51" s="21"/>
      <c r="E51" s="21"/>
      <c r="F51" s="21"/>
      <c r="G51" s="21"/>
      <c r="H51" s="21"/>
      <c r="I51" s="136"/>
      <c r="J51" s="21"/>
      <c r="K51" s="21"/>
      <c r="L51" s="19"/>
    </row>
    <row r="52" s="1" customFormat="1" ht="16.5" customHeight="1">
      <c r="B52" s="37"/>
      <c r="C52" s="38"/>
      <c r="D52" s="38"/>
      <c r="E52" s="171" t="s">
        <v>122</v>
      </c>
      <c r="F52" s="38"/>
      <c r="G52" s="38"/>
      <c r="H52" s="38"/>
      <c r="I52" s="143"/>
      <c r="J52" s="38"/>
      <c r="K52" s="38"/>
      <c r="L52" s="42"/>
    </row>
    <row r="53" s="1" customFormat="1" ht="12" customHeight="1">
      <c r="B53" s="37"/>
      <c r="C53" s="31" t="s">
        <v>123</v>
      </c>
      <c r="D53" s="38"/>
      <c r="E53" s="38"/>
      <c r="F53" s="38"/>
      <c r="G53" s="38"/>
      <c r="H53" s="38"/>
      <c r="I53" s="143"/>
      <c r="J53" s="38"/>
      <c r="K53" s="38"/>
      <c r="L53" s="42"/>
    </row>
    <row r="54" s="1" customFormat="1" ht="16.5" customHeight="1">
      <c r="B54" s="37"/>
      <c r="C54" s="38"/>
      <c r="D54" s="38"/>
      <c r="E54" s="63" t="str">
        <f>E11</f>
        <v>004 - SO 04 Zpevněné plochy</v>
      </c>
      <c r="F54" s="38"/>
      <c r="G54" s="38"/>
      <c r="H54" s="38"/>
      <c r="I54" s="143"/>
      <c r="J54" s="38"/>
      <c r="K54" s="38"/>
      <c r="L54" s="42"/>
    </row>
    <row r="55" s="1" customFormat="1" ht="6.96" customHeight="1">
      <c r="B55" s="37"/>
      <c r="C55" s="38"/>
      <c r="D55" s="38"/>
      <c r="E55" s="38"/>
      <c r="F55" s="38"/>
      <c r="G55" s="38"/>
      <c r="H55" s="38"/>
      <c r="I55" s="143"/>
      <c r="J55" s="38"/>
      <c r="K55" s="38"/>
      <c r="L55" s="42"/>
    </row>
    <row r="56" s="1" customFormat="1" ht="12" customHeight="1">
      <c r="B56" s="37"/>
      <c r="C56" s="31" t="s">
        <v>20</v>
      </c>
      <c r="D56" s="38"/>
      <c r="E56" s="38"/>
      <c r="F56" s="26" t="str">
        <f>F14</f>
        <v xml:space="preserve"> </v>
      </c>
      <c r="G56" s="38"/>
      <c r="H56" s="38"/>
      <c r="I56" s="145" t="s">
        <v>22</v>
      </c>
      <c r="J56" s="66" t="str">
        <f>IF(J14="","",J14)</f>
        <v>29. 5. 2019</v>
      </c>
      <c r="K56" s="38"/>
      <c r="L56" s="42"/>
    </row>
    <row r="57" s="1" customFormat="1" ht="6.96" customHeight="1">
      <c r="B57" s="37"/>
      <c r="C57" s="38"/>
      <c r="D57" s="38"/>
      <c r="E57" s="38"/>
      <c r="F57" s="38"/>
      <c r="G57" s="38"/>
      <c r="H57" s="38"/>
      <c r="I57" s="143"/>
      <c r="J57" s="38"/>
      <c r="K57" s="38"/>
      <c r="L57" s="42"/>
    </row>
    <row r="58" s="1" customFormat="1" ht="24.9" customHeight="1">
      <c r="B58" s="37"/>
      <c r="C58" s="31" t="s">
        <v>24</v>
      </c>
      <c r="D58" s="38"/>
      <c r="E58" s="38"/>
      <c r="F58" s="26" t="str">
        <f>E17</f>
        <v>Vodovody a kanalizace Přerov, a.s.</v>
      </c>
      <c r="G58" s="38"/>
      <c r="H58" s="38"/>
      <c r="I58" s="145" t="s">
        <v>30</v>
      </c>
      <c r="J58" s="35" t="str">
        <f>E23</f>
        <v>Sweco Hydroprojekt a.s., divize Morava</v>
      </c>
      <c r="K58" s="38"/>
      <c r="L58" s="42"/>
    </row>
    <row r="59" s="1" customFormat="1" ht="13.65" customHeight="1">
      <c r="B59" s="37"/>
      <c r="C59" s="31" t="s">
        <v>28</v>
      </c>
      <c r="D59" s="38"/>
      <c r="E59" s="38"/>
      <c r="F59" s="26" t="str">
        <f>IF(E20="","",E20)</f>
        <v>Vyplň údaj</v>
      </c>
      <c r="G59" s="38"/>
      <c r="H59" s="38"/>
      <c r="I59" s="145" t="s">
        <v>33</v>
      </c>
      <c r="J59" s="35" t="str">
        <f>E26</f>
        <v xml:space="preserve"> </v>
      </c>
      <c r="K59" s="38"/>
      <c r="L59" s="42"/>
    </row>
    <row r="60" s="1" customFormat="1" ht="10.32" customHeight="1">
      <c r="B60" s="37"/>
      <c r="C60" s="38"/>
      <c r="D60" s="38"/>
      <c r="E60" s="38"/>
      <c r="F60" s="38"/>
      <c r="G60" s="38"/>
      <c r="H60" s="38"/>
      <c r="I60" s="143"/>
      <c r="J60" s="38"/>
      <c r="K60" s="38"/>
      <c r="L60" s="42"/>
    </row>
    <row r="61" s="1" customFormat="1" ht="29.28" customHeight="1">
      <c r="B61" s="37"/>
      <c r="C61" s="172" t="s">
        <v>126</v>
      </c>
      <c r="D61" s="173"/>
      <c r="E61" s="173"/>
      <c r="F61" s="173"/>
      <c r="G61" s="173"/>
      <c r="H61" s="173"/>
      <c r="I61" s="174"/>
      <c r="J61" s="175" t="s">
        <v>127</v>
      </c>
      <c r="K61" s="173"/>
      <c r="L61" s="42"/>
    </row>
    <row r="62" s="1" customFormat="1" ht="10.32" customHeight="1">
      <c r="B62" s="37"/>
      <c r="C62" s="38"/>
      <c r="D62" s="38"/>
      <c r="E62" s="38"/>
      <c r="F62" s="38"/>
      <c r="G62" s="38"/>
      <c r="H62" s="38"/>
      <c r="I62" s="143"/>
      <c r="J62" s="38"/>
      <c r="K62" s="38"/>
      <c r="L62" s="42"/>
    </row>
    <row r="63" s="1" customFormat="1" ht="22.8" customHeight="1">
      <c r="B63" s="37"/>
      <c r="C63" s="176" t="s">
        <v>128</v>
      </c>
      <c r="D63" s="38"/>
      <c r="E63" s="38"/>
      <c r="F63" s="38"/>
      <c r="G63" s="38"/>
      <c r="H63" s="38"/>
      <c r="I63" s="143"/>
      <c r="J63" s="97">
        <f>J96</f>
        <v>0</v>
      </c>
      <c r="K63" s="38"/>
      <c r="L63" s="42"/>
      <c r="AU63" s="16" t="s">
        <v>129</v>
      </c>
    </row>
    <row r="64" s="8" customFormat="1" ht="24.96" customHeight="1">
      <c r="B64" s="177"/>
      <c r="C64" s="178"/>
      <c r="D64" s="179" t="s">
        <v>162</v>
      </c>
      <c r="E64" s="180"/>
      <c r="F64" s="180"/>
      <c r="G64" s="180"/>
      <c r="H64" s="180"/>
      <c r="I64" s="181"/>
      <c r="J64" s="182">
        <f>J97</f>
        <v>0</v>
      </c>
      <c r="K64" s="178"/>
      <c r="L64" s="183"/>
    </row>
    <row r="65" s="9" customFormat="1" ht="19.92" customHeight="1">
      <c r="B65" s="184"/>
      <c r="C65" s="121"/>
      <c r="D65" s="185" t="s">
        <v>164</v>
      </c>
      <c r="E65" s="186"/>
      <c r="F65" s="186"/>
      <c r="G65" s="186"/>
      <c r="H65" s="186"/>
      <c r="I65" s="187"/>
      <c r="J65" s="188">
        <f>J98</f>
        <v>0</v>
      </c>
      <c r="K65" s="121"/>
      <c r="L65" s="189"/>
    </row>
    <row r="66" s="9" customFormat="1" ht="19.92" customHeight="1">
      <c r="B66" s="184"/>
      <c r="C66" s="121"/>
      <c r="D66" s="185" t="s">
        <v>165</v>
      </c>
      <c r="E66" s="186"/>
      <c r="F66" s="186"/>
      <c r="G66" s="186"/>
      <c r="H66" s="186"/>
      <c r="I66" s="187"/>
      <c r="J66" s="188">
        <f>J178</f>
        <v>0</v>
      </c>
      <c r="K66" s="121"/>
      <c r="L66" s="189"/>
    </row>
    <row r="67" s="9" customFormat="1" ht="19.92" customHeight="1">
      <c r="B67" s="184"/>
      <c r="C67" s="121"/>
      <c r="D67" s="185" t="s">
        <v>166</v>
      </c>
      <c r="E67" s="186"/>
      <c r="F67" s="186"/>
      <c r="G67" s="186"/>
      <c r="H67" s="186"/>
      <c r="I67" s="187"/>
      <c r="J67" s="188">
        <f>J187</f>
        <v>0</v>
      </c>
      <c r="K67" s="121"/>
      <c r="L67" s="189"/>
    </row>
    <row r="68" s="9" customFormat="1" ht="19.92" customHeight="1">
      <c r="B68" s="184"/>
      <c r="C68" s="121"/>
      <c r="D68" s="185" t="s">
        <v>167</v>
      </c>
      <c r="E68" s="186"/>
      <c r="F68" s="186"/>
      <c r="G68" s="186"/>
      <c r="H68" s="186"/>
      <c r="I68" s="187"/>
      <c r="J68" s="188">
        <f>J211</f>
        <v>0</v>
      </c>
      <c r="K68" s="121"/>
      <c r="L68" s="189"/>
    </row>
    <row r="69" s="9" customFormat="1" ht="19.92" customHeight="1">
      <c r="B69" s="184"/>
      <c r="C69" s="121"/>
      <c r="D69" s="185" t="s">
        <v>854</v>
      </c>
      <c r="E69" s="186"/>
      <c r="F69" s="186"/>
      <c r="G69" s="186"/>
      <c r="H69" s="186"/>
      <c r="I69" s="187"/>
      <c r="J69" s="188">
        <f>J228</f>
        <v>0</v>
      </c>
      <c r="K69" s="121"/>
      <c r="L69" s="189"/>
    </row>
    <row r="70" s="9" customFormat="1" ht="19.92" customHeight="1">
      <c r="B70" s="184"/>
      <c r="C70" s="121"/>
      <c r="D70" s="185" t="s">
        <v>855</v>
      </c>
      <c r="E70" s="186"/>
      <c r="F70" s="186"/>
      <c r="G70" s="186"/>
      <c r="H70" s="186"/>
      <c r="I70" s="187"/>
      <c r="J70" s="188">
        <f>J258</f>
        <v>0</v>
      </c>
      <c r="K70" s="121"/>
      <c r="L70" s="189"/>
    </row>
    <row r="71" s="9" customFormat="1" ht="19.92" customHeight="1">
      <c r="B71" s="184"/>
      <c r="C71" s="121"/>
      <c r="D71" s="185" t="s">
        <v>168</v>
      </c>
      <c r="E71" s="186"/>
      <c r="F71" s="186"/>
      <c r="G71" s="186"/>
      <c r="H71" s="186"/>
      <c r="I71" s="187"/>
      <c r="J71" s="188">
        <f>J267</f>
        <v>0</v>
      </c>
      <c r="K71" s="121"/>
      <c r="L71" s="189"/>
    </row>
    <row r="72" s="9" customFormat="1" ht="19.92" customHeight="1">
      <c r="B72" s="184"/>
      <c r="C72" s="121"/>
      <c r="D72" s="185" t="s">
        <v>169</v>
      </c>
      <c r="E72" s="186"/>
      <c r="F72" s="186"/>
      <c r="G72" s="186"/>
      <c r="H72" s="186"/>
      <c r="I72" s="187"/>
      <c r="J72" s="188">
        <f>J285</f>
        <v>0</v>
      </c>
      <c r="K72" s="121"/>
      <c r="L72" s="189"/>
    </row>
    <row r="73" s="9" customFormat="1" ht="19.92" customHeight="1">
      <c r="B73" s="184"/>
      <c r="C73" s="121"/>
      <c r="D73" s="185" t="s">
        <v>170</v>
      </c>
      <c r="E73" s="186"/>
      <c r="F73" s="186"/>
      <c r="G73" s="186"/>
      <c r="H73" s="186"/>
      <c r="I73" s="187"/>
      <c r="J73" s="188">
        <f>J310</f>
        <v>0</v>
      </c>
      <c r="K73" s="121"/>
      <c r="L73" s="189"/>
    </row>
    <row r="74" s="9" customFormat="1" ht="19.92" customHeight="1">
      <c r="B74" s="184"/>
      <c r="C74" s="121"/>
      <c r="D74" s="185" t="s">
        <v>171</v>
      </c>
      <c r="E74" s="186"/>
      <c r="F74" s="186"/>
      <c r="G74" s="186"/>
      <c r="H74" s="186"/>
      <c r="I74" s="187"/>
      <c r="J74" s="188">
        <f>J322</f>
        <v>0</v>
      </c>
      <c r="K74" s="121"/>
      <c r="L74" s="189"/>
    </row>
    <row r="75" s="1" customFormat="1" ht="21.84" customHeight="1">
      <c r="B75" s="37"/>
      <c r="C75" s="38"/>
      <c r="D75" s="38"/>
      <c r="E75" s="38"/>
      <c r="F75" s="38"/>
      <c r="G75" s="38"/>
      <c r="H75" s="38"/>
      <c r="I75" s="143"/>
      <c r="J75" s="38"/>
      <c r="K75" s="38"/>
      <c r="L75" s="42"/>
    </row>
    <row r="76" s="1" customFormat="1" ht="6.96" customHeight="1">
      <c r="B76" s="56"/>
      <c r="C76" s="57"/>
      <c r="D76" s="57"/>
      <c r="E76" s="57"/>
      <c r="F76" s="57"/>
      <c r="G76" s="57"/>
      <c r="H76" s="57"/>
      <c r="I76" s="167"/>
      <c r="J76" s="57"/>
      <c r="K76" s="57"/>
      <c r="L76" s="42"/>
    </row>
    <row r="80" s="1" customFormat="1" ht="6.96" customHeight="1">
      <c r="B80" s="58"/>
      <c r="C80" s="59"/>
      <c r="D80" s="59"/>
      <c r="E80" s="59"/>
      <c r="F80" s="59"/>
      <c r="G80" s="59"/>
      <c r="H80" s="59"/>
      <c r="I80" s="170"/>
      <c r="J80" s="59"/>
      <c r="K80" s="59"/>
      <c r="L80" s="42"/>
    </row>
    <row r="81" s="1" customFormat="1" ht="24.96" customHeight="1">
      <c r="B81" s="37"/>
      <c r="C81" s="22" t="s">
        <v>132</v>
      </c>
      <c r="D81" s="38"/>
      <c r="E81" s="38"/>
      <c r="F81" s="38"/>
      <c r="G81" s="38"/>
      <c r="H81" s="38"/>
      <c r="I81" s="143"/>
      <c r="J81" s="38"/>
      <c r="K81" s="38"/>
      <c r="L81" s="42"/>
    </row>
    <row r="82" s="1" customFormat="1" ht="6.96" customHeight="1">
      <c r="B82" s="37"/>
      <c r="C82" s="38"/>
      <c r="D82" s="38"/>
      <c r="E82" s="38"/>
      <c r="F82" s="38"/>
      <c r="G82" s="38"/>
      <c r="H82" s="38"/>
      <c r="I82" s="143"/>
      <c r="J82" s="38"/>
      <c r="K82" s="38"/>
      <c r="L82" s="42"/>
    </row>
    <row r="83" s="1" customFormat="1" ht="12" customHeight="1">
      <c r="B83" s="37"/>
      <c r="C83" s="31" t="s">
        <v>16</v>
      </c>
      <c r="D83" s="38"/>
      <c r="E83" s="38"/>
      <c r="F83" s="38"/>
      <c r="G83" s="38"/>
      <c r="H83" s="38"/>
      <c r="I83" s="143"/>
      <c r="J83" s="38"/>
      <c r="K83" s="38"/>
      <c r="L83" s="42"/>
    </row>
    <row r="84" s="1" customFormat="1" ht="16.5" customHeight="1">
      <c r="B84" s="37"/>
      <c r="C84" s="38"/>
      <c r="D84" s="38"/>
      <c r="E84" s="171" t="str">
        <f>E7</f>
        <v>ČOV Lipník nad Bečvou - povodňová čerpací stanice</v>
      </c>
      <c r="F84" s="31"/>
      <c r="G84" s="31"/>
      <c r="H84" s="31"/>
      <c r="I84" s="143"/>
      <c r="J84" s="38"/>
      <c r="K84" s="38"/>
      <c r="L84" s="42"/>
    </row>
    <row r="85" ht="12" customHeight="1">
      <c r="B85" s="20"/>
      <c r="C85" s="31" t="s">
        <v>121</v>
      </c>
      <c r="D85" s="21"/>
      <c r="E85" s="21"/>
      <c r="F85" s="21"/>
      <c r="G85" s="21"/>
      <c r="H85" s="21"/>
      <c r="I85" s="136"/>
      <c r="J85" s="21"/>
      <c r="K85" s="21"/>
      <c r="L85" s="19"/>
    </row>
    <row r="86" s="1" customFormat="1" ht="16.5" customHeight="1">
      <c r="B86" s="37"/>
      <c r="C86" s="38"/>
      <c r="D86" s="38"/>
      <c r="E86" s="171" t="s">
        <v>122</v>
      </c>
      <c r="F86" s="38"/>
      <c r="G86" s="38"/>
      <c r="H86" s="38"/>
      <c r="I86" s="143"/>
      <c r="J86" s="38"/>
      <c r="K86" s="38"/>
      <c r="L86" s="42"/>
    </row>
    <row r="87" s="1" customFormat="1" ht="12" customHeight="1">
      <c r="B87" s="37"/>
      <c r="C87" s="31" t="s">
        <v>123</v>
      </c>
      <c r="D87" s="38"/>
      <c r="E87" s="38"/>
      <c r="F87" s="38"/>
      <c r="G87" s="38"/>
      <c r="H87" s="38"/>
      <c r="I87" s="143"/>
      <c r="J87" s="38"/>
      <c r="K87" s="38"/>
      <c r="L87" s="42"/>
    </row>
    <row r="88" s="1" customFormat="1" ht="16.5" customHeight="1">
      <c r="B88" s="37"/>
      <c r="C88" s="38"/>
      <c r="D88" s="38"/>
      <c r="E88" s="63" t="str">
        <f>E11</f>
        <v>004 - SO 04 Zpevněné plochy</v>
      </c>
      <c r="F88" s="38"/>
      <c r="G88" s="38"/>
      <c r="H88" s="38"/>
      <c r="I88" s="143"/>
      <c r="J88" s="38"/>
      <c r="K88" s="38"/>
      <c r="L88" s="42"/>
    </row>
    <row r="89" s="1" customFormat="1" ht="6.96" customHeight="1">
      <c r="B89" s="37"/>
      <c r="C89" s="38"/>
      <c r="D89" s="38"/>
      <c r="E89" s="38"/>
      <c r="F89" s="38"/>
      <c r="G89" s="38"/>
      <c r="H89" s="38"/>
      <c r="I89" s="143"/>
      <c r="J89" s="38"/>
      <c r="K89" s="38"/>
      <c r="L89" s="42"/>
    </row>
    <row r="90" s="1" customFormat="1" ht="12" customHeight="1">
      <c r="B90" s="37"/>
      <c r="C90" s="31" t="s">
        <v>20</v>
      </c>
      <c r="D90" s="38"/>
      <c r="E90" s="38"/>
      <c r="F90" s="26" t="str">
        <f>F14</f>
        <v xml:space="preserve"> </v>
      </c>
      <c r="G90" s="38"/>
      <c r="H90" s="38"/>
      <c r="I90" s="145" t="s">
        <v>22</v>
      </c>
      <c r="J90" s="66" t="str">
        <f>IF(J14="","",J14)</f>
        <v>29. 5. 2019</v>
      </c>
      <c r="K90" s="38"/>
      <c r="L90" s="42"/>
    </row>
    <row r="91" s="1" customFormat="1" ht="6.96" customHeight="1">
      <c r="B91" s="37"/>
      <c r="C91" s="38"/>
      <c r="D91" s="38"/>
      <c r="E91" s="38"/>
      <c r="F91" s="38"/>
      <c r="G91" s="38"/>
      <c r="H91" s="38"/>
      <c r="I91" s="143"/>
      <c r="J91" s="38"/>
      <c r="K91" s="38"/>
      <c r="L91" s="42"/>
    </row>
    <row r="92" s="1" customFormat="1" ht="24.9" customHeight="1">
      <c r="B92" s="37"/>
      <c r="C92" s="31" t="s">
        <v>24</v>
      </c>
      <c r="D92" s="38"/>
      <c r="E92" s="38"/>
      <c r="F92" s="26" t="str">
        <f>E17</f>
        <v>Vodovody a kanalizace Přerov, a.s.</v>
      </c>
      <c r="G92" s="38"/>
      <c r="H92" s="38"/>
      <c r="I92" s="145" t="s">
        <v>30</v>
      </c>
      <c r="J92" s="35" t="str">
        <f>E23</f>
        <v>Sweco Hydroprojekt a.s., divize Morava</v>
      </c>
      <c r="K92" s="38"/>
      <c r="L92" s="42"/>
    </row>
    <row r="93" s="1" customFormat="1" ht="13.65" customHeight="1">
      <c r="B93" s="37"/>
      <c r="C93" s="31" t="s">
        <v>28</v>
      </c>
      <c r="D93" s="38"/>
      <c r="E93" s="38"/>
      <c r="F93" s="26" t="str">
        <f>IF(E20="","",E20)</f>
        <v>Vyplň údaj</v>
      </c>
      <c r="G93" s="38"/>
      <c r="H93" s="38"/>
      <c r="I93" s="145" t="s">
        <v>33</v>
      </c>
      <c r="J93" s="35" t="str">
        <f>E26</f>
        <v xml:space="preserve"> </v>
      </c>
      <c r="K93" s="38"/>
      <c r="L93" s="42"/>
    </row>
    <row r="94" s="1" customFormat="1" ht="10.32" customHeight="1">
      <c r="B94" s="37"/>
      <c r="C94" s="38"/>
      <c r="D94" s="38"/>
      <c r="E94" s="38"/>
      <c r="F94" s="38"/>
      <c r="G94" s="38"/>
      <c r="H94" s="38"/>
      <c r="I94" s="143"/>
      <c r="J94" s="38"/>
      <c r="K94" s="38"/>
      <c r="L94" s="42"/>
    </row>
    <row r="95" s="10" customFormat="1" ht="29.28" customHeight="1">
      <c r="B95" s="190"/>
      <c r="C95" s="191" t="s">
        <v>133</v>
      </c>
      <c r="D95" s="192" t="s">
        <v>54</v>
      </c>
      <c r="E95" s="192" t="s">
        <v>50</v>
      </c>
      <c r="F95" s="192" t="s">
        <v>51</v>
      </c>
      <c r="G95" s="192" t="s">
        <v>134</v>
      </c>
      <c r="H95" s="192" t="s">
        <v>135</v>
      </c>
      <c r="I95" s="193" t="s">
        <v>136</v>
      </c>
      <c r="J95" s="192" t="s">
        <v>127</v>
      </c>
      <c r="K95" s="194" t="s">
        <v>137</v>
      </c>
      <c r="L95" s="195"/>
      <c r="M95" s="87" t="s">
        <v>1</v>
      </c>
      <c r="N95" s="88" t="s">
        <v>39</v>
      </c>
      <c r="O95" s="88" t="s">
        <v>138</v>
      </c>
      <c r="P95" s="88" t="s">
        <v>139</v>
      </c>
      <c r="Q95" s="88" t="s">
        <v>140</v>
      </c>
      <c r="R95" s="88" t="s">
        <v>141</v>
      </c>
      <c r="S95" s="88" t="s">
        <v>142</v>
      </c>
      <c r="T95" s="89" t="s">
        <v>143</v>
      </c>
    </row>
    <row r="96" s="1" customFormat="1" ht="22.8" customHeight="1">
      <c r="B96" s="37"/>
      <c r="C96" s="94" t="s">
        <v>144</v>
      </c>
      <c r="D96" s="38"/>
      <c r="E96" s="38"/>
      <c r="F96" s="38"/>
      <c r="G96" s="38"/>
      <c r="H96" s="38"/>
      <c r="I96" s="143"/>
      <c r="J96" s="196">
        <f>BK96</f>
        <v>0</v>
      </c>
      <c r="K96" s="38"/>
      <c r="L96" s="42"/>
      <c r="M96" s="90"/>
      <c r="N96" s="91"/>
      <c r="O96" s="91"/>
      <c r="P96" s="197">
        <f>P97</f>
        <v>0</v>
      </c>
      <c r="Q96" s="91"/>
      <c r="R96" s="197">
        <f>R97</f>
        <v>43.138181530000004</v>
      </c>
      <c r="S96" s="91"/>
      <c r="T96" s="198">
        <f>T97</f>
        <v>23.988600000000002</v>
      </c>
      <c r="AT96" s="16" t="s">
        <v>68</v>
      </c>
      <c r="AU96" s="16" t="s">
        <v>129</v>
      </c>
      <c r="BK96" s="199">
        <f>BK97</f>
        <v>0</v>
      </c>
    </row>
    <row r="97" s="11" customFormat="1" ht="25.92" customHeight="1">
      <c r="B97" s="200"/>
      <c r="C97" s="201"/>
      <c r="D97" s="202" t="s">
        <v>68</v>
      </c>
      <c r="E97" s="203" t="s">
        <v>175</v>
      </c>
      <c r="F97" s="203" t="s">
        <v>175</v>
      </c>
      <c r="G97" s="201"/>
      <c r="H97" s="201"/>
      <c r="I97" s="204"/>
      <c r="J97" s="205">
        <f>BK97</f>
        <v>0</v>
      </c>
      <c r="K97" s="201"/>
      <c r="L97" s="206"/>
      <c r="M97" s="207"/>
      <c r="N97" s="208"/>
      <c r="O97" s="208"/>
      <c r="P97" s="209">
        <f>P98+P178+P187+P211+P228+P258+P267+P285+P310+P322</f>
        <v>0</v>
      </c>
      <c r="Q97" s="208"/>
      <c r="R97" s="209">
        <f>R98+R178+R187+R211+R228+R258+R267+R285+R310+R322</f>
        <v>43.138181530000004</v>
      </c>
      <c r="S97" s="208"/>
      <c r="T97" s="210">
        <f>T98+T178+T187+T211+T228+T258+T267+T285+T310+T322</f>
        <v>23.988600000000002</v>
      </c>
      <c r="AR97" s="211" t="s">
        <v>75</v>
      </c>
      <c r="AT97" s="212" t="s">
        <v>68</v>
      </c>
      <c r="AU97" s="212" t="s">
        <v>69</v>
      </c>
      <c r="AY97" s="211" t="s">
        <v>147</v>
      </c>
      <c r="BK97" s="213">
        <f>BK98+BK178+BK187+BK211+BK228+BK258+BK267+BK285+BK310+BK322</f>
        <v>0</v>
      </c>
    </row>
    <row r="98" s="11" customFormat="1" ht="22.8" customHeight="1">
      <c r="B98" s="200"/>
      <c r="C98" s="201"/>
      <c r="D98" s="202" t="s">
        <v>68</v>
      </c>
      <c r="E98" s="214" t="s">
        <v>75</v>
      </c>
      <c r="F98" s="214" t="s">
        <v>201</v>
      </c>
      <c r="G98" s="201"/>
      <c r="H98" s="201"/>
      <c r="I98" s="204"/>
      <c r="J98" s="215">
        <f>BK98</f>
        <v>0</v>
      </c>
      <c r="K98" s="201"/>
      <c r="L98" s="206"/>
      <c r="M98" s="207"/>
      <c r="N98" s="208"/>
      <c r="O98" s="208"/>
      <c r="P98" s="209">
        <f>SUM(P99:P177)</f>
        <v>0</v>
      </c>
      <c r="Q98" s="208"/>
      <c r="R98" s="209">
        <f>SUM(R99:R177)</f>
        <v>2.7090000000000001</v>
      </c>
      <c r="S98" s="208"/>
      <c r="T98" s="210">
        <f>SUM(T99:T177)</f>
        <v>23.097999999999999</v>
      </c>
      <c r="AR98" s="211" t="s">
        <v>75</v>
      </c>
      <c r="AT98" s="212" t="s">
        <v>68</v>
      </c>
      <c r="AU98" s="212" t="s">
        <v>75</v>
      </c>
      <c r="AY98" s="211" t="s">
        <v>147</v>
      </c>
      <c r="BK98" s="213">
        <f>SUM(BK99:BK177)</f>
        <v>0</v>
      </c>
    </row>
    <row r="99" s="1" customFormat="1" ht="16.5" customHeight="1">
      <c r="B99" s="37"/>
      <c r="C99" s="216" t="s">
        <v>75</v>
      </c>
      <c r="D99" s="216" t="s">
        <v>150</v>
      </c>
      <c r="E99" s="217" t="s">
        <v>856</v>
      </c>
      <c r="F99" s="218" t="s">
        <v>857</v>
      </c>
      <c r="G99" s="219" t="s">
        <v>180</v>
      </c>
      <c r="H99" s="220">
        <v>3.25</v>
      </c>
      <c r="I99" s="221"/>
      <c r="J99" s="222">
        <f>ROUND(I99*H99,2)</f>
        <v>0</v>
      </c>
      <c r="K99" s="218" t="s">
        <v>212</v>
      </c>
      <c r="L99" s="42"/>
      <c r="M99" s="223" t="s">
        <v>1</v>
      </c>
      <c r="N99" s="224" t="s">
        <v>40</v>
      </c>
      <c r="O99" s="78"/>
      <c r="P99" s="225">
        <f>O99*H99</f>
        <v>0</v>
      </c>
      <c r="Q99" s="225">
        <v>0</v>
      </c>
      <c r="R99" s="225">
        <f>Q99*H99</f>
        <v>0</v>
      </c>
      <c r="S99" s="225">
        <v>0</v>
      </c>
      <c r="T99" s="226">
        <f>S99*H99</f>
        <v>0</v>
      </c>
      <c r="AR99" s="16" t="s">
        <v>181</v>
      </c>
      <c r="AT99" s="16" t="s">
        <v>150</v>
      </c>
      <c r="AU99" s="16" t="s">
        <v>77</v>
      </c>
      <c r="AY99" s="16" t="s">
        <v>147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16" t="s">
        <v>75</v>
      </c>
      <c r="BK99" s="227">
        <f>ROUND(I99*H99,2)</f>
        <v>0</v>
      </c>
      <c r="BL99" s="16" t="s">
        <v>181</v>
      </c>
      <c r="BM99" s="16" t="s">
        <v>858</v>
      </c>
    </row>
    <row r="100" s="1" customFormat="1">
      <c r="B100" s="37"/>
      <c r="C100" s="38"/>
      <c r="D100" s="228" t="s">
        <v>156</v>
      </c>
      <c r="E100" s="38"/>
      <c r="F100" s="229" t="s">
        <v>859</v>
      </c>
      <c r="G100" s="38"/>
      <c r="H100" s="38"/>
      <c r="I100" s="143"/>
      <c r="J100" s="38"/>
      <c r="K100" s="38"/>
      <c r="L100" s="42"/>
      <c r="M100" s="230"/>
      <c r="N100" s="78"/>
      <c r="O100" s="78"/>
      <c r="P100" s="78"/>
      <c r="Q100" s="78"/>
      <c r="R100" s="78"/>
      <c r="S100" s="78"/>
      <c r="T100" s="79"/>
      <c r="AT100" s="16" t="s">
        <v>156</v>
      </c>
      <c r="AU100" s="16" t="s">
        <v>77</v>
      </c>
    </row>
    <row r="101" s="1" customFormat="1">
      <c r="B101" s="37"/>
      <c r="C101" s="38"/>
      <c r="D101" s="228" t="s">
        <v>157</v>
      </c>
      <c r="E101" s="38"/>
      <c r="F101" s="231" t="s">
        <v>860</v>
      </c>
      <c r="G101" s="38"/>
      <c r="H101" s="38"/>
      <c r="I101" s="143"/>
      <c r="J101" s="38"/>
      <c r="K101" s="38"/>
      <c r="L101" s="42"/>
      <c r="M101" s="230"/>
      <c r="N101" s="78"/>
      <c r="O101" s="78"/>
      <c r="P101" s="78"/>
      <c r="Q101" s="78"/>
      <c r="R101" s="78"/>
      <c r="S101" s="78"/>
      <c r="T101" s="79"/>
      <c r="AT101" s="16" t="s">
        <v>157</v>
      </c>
      <c r="AU101" s="16" t="s">
        <v>77</v>
      </c>
    </row>
    <row r="102" s="13" customFormat="1">
      <c r="B102" s="246"/>
      <c r="C102" s="247"/>
      <c r="D102" s="228" t="s">
        <v>159</v>
      </c>
      <c r="E102" s="248" t="s">
        <v>1</v>
      </c>
      <c r="F102" s="249" t="s">
        <v>861</v>
      </c>
      <c r="G102" s="247"/>
      <c r="H102" s="248" t="s">
        <v>1</v>
      </c>
      <c r="I102" s="250"/>
      <c r="J102" s="247"/>
      <c r="K102" s="247"/>
      <c r="L102" s="251"/>
      <c r="M102" s="252"/>
      <c r="N102" s="253"/>
      <c r="O102" s="253"/>
      <c r="P102" s="253"/>
      <c r="Q102" s="253"/>
      <c r="R102" s="253"/>
      <c r="S102" s="253"/>
      <c r="T102" s="254"/>
      <c r="AT102" s="255" t="s">
        <v>159</v>
      </c>
      <c r="AU102" s="255" t="s">
        <v>77</v>
      </c>
      <c r="AV102" s="13" t="s">
        <v>75</v>
      </c>
      <c r="AW102" s="13" t="s">
        <v>32</v>
      </c>
      <c r="AX102" s="13" t="s">
        <v>69</v>
      </c>
      <c r="AY102" s="255" t="s">
        <v>147</v>
      </c>
    </row>
    <row r="103" s="12" customFormat="1">
      <c r="B103" s="232"/>
      <c r="C103" s="233"/>
      <c r="D103" s="228" t="s">
        <v>159</v>
      </c>
      <c r="E103" s="234" t="s">
        <v>1</v>
      </c>
      <c r="F103" s="235" t="s">
        <v>862</v>
      </c>
      <c r="G103" s="233"/>
      <c r="H103" s="236">
        <v>3.25</v>
      </c>
      <c r="I103" s="237"/>
      <c r="J103" s="233"/>
      <c r="K103" s="233"/>
      <c r="L103" s="238"/>
      <c r="M103" s="243"/>
      <c r="N103" s="244"/>
      <c r="O103" s="244"/>
      <c r="P103" s="244"/>
      <c r="Q103" s="244"/>
      <c r="R103" s="244"/>
      <c r="S103" s="244"/>
      <c r="T103" s="245"/>
      <c r="AT103" s="242" t="s">
        <v>159</v>
      </c>
      <c r="AU103" s="242" t="s">
        <v>77</v>
      </c>
      <c r="AV103" s="12" t="s">
        <v>77</v>
      </c>
      <c r="AW103" s="12" t="s">
        <v>32</v>
      </c>
      <c r="AX103" s="12" t="s">
        <v>75</v>
      </c>
      <c r="AY103" s="242" t="s">
        <v>147</v>
      </c>
    </row>
    <row r="104" s="1" customFormat="1" ht="16.5" customHeight="1">
      <c r="B104" s="37"/>
      <c r="C104" s="216" t="s">
        <v>77</v>
      </c>
      <c r="D104" s="216" t="s">
        <v>150</v>
      </c>
      <c r="E104" s="217" t="s">
        <v>863</v>
      </c>
      <c r="F104" s="218" t="s">
        <v>864</v>
      </c>
      <c r="G104" s="219" t="s">
        <v>180</v>
      </c>
      <c r="H104" s="220">
        <v>18.100000000000001</v>
      </c>
      <c r="I104" s="221"/>
      <c r="J104" s="222">
        <f>ROUND(I104*H104,2)</f>
        <v>0</v>
      </c>
      <c r="K104" s="218" t="s">
        <v>212</v>
      </c>
      <c r="L104" s="42"/>
      <c r="M104" s="223" t="s">
        <v>1</v>
      </c>
      <c r="N104" s="224" t="s">
        <v>40</v>
      </c>
      <c r="O104" s="78"/>
      <c r="P104" s="225">
        <f>O104*H104</f>
        <v>0</v>
      </c>
      <c r="Q104" s="225">
        <v>0</v>
      </c>
      <c r="R104" s="225">
        <f>Q104*H104</f>
        <v>0</v>
      </c>
      <c r="S104" s="225">
        <v>0.44</v>
      </c>
      <c r="T104" s="226">
        <f>S104*H104</f>
        <v>7.9640000000000004</v>
      </c>
      <c r="AR104" s="16" t="s">
        <v>181</v>
      </c>
      <c r="AT104" s="16" t="s">
        <v>150</v>
      </c>
      <c r="AU104" s="16" t="s">
        <v>77</v>
      </c>
      <c r="AY104" s="16" t="s">
        <v>147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6" t="s">
        <v>75</v>
      </c>
      <c r="BK104" s="227">
        <f>ROUND(I104*H104,2)</f>
        <v>0</v>
      </c>
      <c r="BL104" s="16" t="s">
        <v>181</v>
      </c>
      <c r="BM104" s="16" t="s">
        <v>865</v>
      </c>
    </row>
    <row r="105" s="1" customFormat="1">
      <c r="B105" s="37"/>
      <c r="C105" s="38"/>
      <c r="D105" s="228" t="s">
        <v>156</v>
      </c>
      <c r="E105" s="38"/>
      <c r="F105" s="229" t="s">
        <v>866</v>
      </c>
      <c r="G105" s="38"/>
      <c r="H105" s="38"/>
      <c r="I105" s="143"/>
      <c r="J105" s="38"/>
      <c r="K105" s="38"/>
      <c r="L105" s="42"/>
      <c r="M105" s="230"/>
      <c r="N105" s="78"/>
      <c r="O105" s="78"/>
      <c r="P105" s="78"/>
      <c r="Q105" s="78"/>
      <c r="R105" s="78"/>
      <c r="S105" s="78"/>
      <c r="T105" s="79"/>
      <c r="AT105" s="16" t="s">
        <v>156</v>
      </c>
      <c r="AU105" s="16" t="s">
        <v>77</v>
      </c>
    </row>
    <row r="106" s="13" customFormat="1">
      <c r="B106" s="246"/>
      <c r="C106" s="247"/>
      <c r="D106" s="228" t="s">
        <v>159</v>
      </c>
      <c r="E106" s="248" t="s">
        <v>1</v>
      </c>
      <c r="F106" s="249" t="s">
        <v>867</v>
      </c>
      <c r="G106" s="247"/>
      <c r="H106" s="248" t="s">
        <v>1</v>
      </c>
      <c r="I106" s="250"/>
      <c r="J106" s="247"/>
      <c r="K106" s="247"/>
      <c r="L106" s="251"/>
      <c r="M106" s="252"/>
      <c r="N106" s="253"/>
      <c r="O106" s="253"/>
      <c r="P106" s="253"/>
      <c r="Q106" s="253"/>
      <c r="R106" s="253"/>
      <c r="S106" s="253"/>
      <c r="T106" s="254"/>
      <c r="AT106" s="255" t="s">
        <v>159</v>
      </c>
      <c r="AU106" s="255" t="s">
        <v>77</v>
      </c>
      <c r="AV106" s="13" t="s">
        <v>75</v>
      </c>
      <c r="AW106" s="13" t="s">
        <v>32</v>
      </c>
      <c r="AX106" s="13" t="s">
        <v>69</v>
      </c>
      <c r="AY106" s="255" t="s">
        <v>147</v>
      </c>
    </row>
    <row r="107" s="12" customFormat="1">
      <c r="B107" s="232"/>
      <c r="C107" s="233"/>
      <c r="D107" s="228" t="s">
        <v>159</v>
      </c>
      <c r="E107" s="234" t="s">
        <v>1</v>
      </c>
      <c r="F107" s="235" t="s">
        <v>868</v>
      </c>
      <c r="G107" s="233"/>
      <c r="H107" s="236">
        <v>4.2000000000000002</v>
      </c>
      <c r="I107" s="237"/>
      <c r="J107" s="233"/>
      <c r="K107" s="233"/>
      <c r="L107" s="238"/>
      <c r="M107" s="243"/>
      <c r="N107" s="244"/>
      <c r="O107" s="244"/>
      <c r="P107" s="244"/>
      <c r="Q107" s="244"/>
      <c r="R107" s="244"/>
      <c r="S107" s="244"/>
      <c r="T107" s="245"/>
      <c r="AT107" s="242" t="s">
        <v>159</v>
      </c>
      <c r="AU107" s="242" t="s">
        <v>77</v>
      </c>
      <c r="AV107" s="12" t="s">
        <v>77</v>
      </c>
      <c r="AW107" s="12" t="s">
        <v>32</v>
      </c>
      <c r="AX107" s="12" t="s">
        <v>69</v>
      </c>
      <c r="AY107" s="242" t="s">
        <v>147</v>
      </c>
    </row>
    <row r="108" s="13" customFormat="1">
      <c r="B108" s="246"/>
      <c r="C108" s="247"/>
      <c r="D108" s="228" t="s">
        <v>159</v>
      </c>
      <c r="E108" s="248" t="s">
        <v>1</v>
      </c>
      <c r="F108" s="249" t="s">
        <v>869</v>
      </c>
      <c r="G108" s="247"/>
      <c r="H108" s="248" t="s">
        <v>1</v>
      </c>
      <c r="I108" s="250"/>
      <c r="J108" s="247"/>
      <c r="K108" s="247"/>
      <c r="L108" s="251"/>
      <c r="M108" s="252"/>
      <c r="N108" s="253"/>
      <c r="O108" s="253"/>
      <c r="P108" s="253"/>
      <c r="Q108" s="253"/>
      <c r="R108" s="253"/>
      <c r="S108" s="253"/>
      <c r="T108" s="254"/>
      <c r="AT108" s="255" t="s">
        <v>159</v>
      </c>
      <c r="AU108" s="255" t="s">
        <v>77</v>
      </c>
      <c r="AV108" s="13" t="s">
        <v>75</v>
      </c>
      <c r="AW108" s="13" t="s">
        <v>32</v>
      </c>
      <c r="AX108" s="13" t="s">
        <v>69</v>
      </c>
      <c r="AY108" s="255" t="s">
        <v>147</v>
      </c>
    </row>
    <row r="109" s="12" customFormat="1">
      <c r="B109" s="232"/>
      <c r="C109" s="233"/>
      <c r="D109" s="228" t="s">
        <v>159</v>
      </c>
      <c r="E109" s="234" t="s">
        <v>1</v>
      </c>
      <c r="F109" s="235" t="s">
        <v>870</v>
      </c>
      <c r="G109" s="233"/>
      <c r="H109" s="236">
        <v>11.4</v>
      </c>
      <c r="I109" s="237"/>
      <c r="J109" s="233"/>
      <c r="K109" s="233"/>
      <c r="L109" s="238"/>
      <c r="M109" s="243"/>
      <c r="N109" s="244"/>
      <c r="O109" s="244"/>
      <c r="P109" s="244"/>
      <c r="Q109" s="244"/>
      <c r="R109" s="244"/>
      <c r="S109" s="244"/>
      <c r="T109" s="245"/>
      <c r="AT109" s="242" t="s">
        <v>159</v>
      </c>
      <c r="AU109" s="242" t="s">
        <v>77</v>
      </c>
      <c r="AV109" s="12" t="s">
        <v>77</v>
      </c>
      <c r="AW109" s="12" t="s">
        <v>32</v>
      </c>
      <c r="AX109" s="12" t="s">
        <v>69</v>
      </c>
      <c r="AY109" s="242" t="s">
        <v>147</v>
      </c>
    </row>
    <row r="110" s="13" customFormat="1">
      <c r="B110" s="246"/>
      <c r="C110" s="247"/>
      <c r="D110" s="228" t="s">
        <v>159</v>
      </c>
      <c r="E110" s="248" t="s">
        <v>1</v>
      </c>
      <c r="F110" s="249" t="s">
        <v>871</v>
      </c>
      <c r="G110" s="247"/>
      <c r="H110" s="248" t="s">
        <v>1</v>
      </c>
      <c r="I110" s="250"/>
      <c r="J110" s="247"/>
      <c r="K110" s="247"/>
      <c r="L110" s="251"/>
      <c r="M110" s="252"/>
      <c r="N110" s="253"/>
      <c r="O110" s="253"/>
      <c r="P110" s="253"/>
      <c r="Q110" s="253"/>
      <c r="R110" s="253"/>
      <c r="S110" s="253"/>
      <c r="T110" s="254"/>
      <c r="AT110" s="255" t="s">
        <v>159</v>
      </c>
      <c r="AU110" s="255" t="s">
        <v>77</v>
      </c>
      <c r="AV110" s="13" t="s">
        <v>75</v>
      </c>
      <c r="AW110" s="13" t="s">
        <v>32</v>
      </c>
      <c r="AX110" s="13" t="s">
        <v>69</v>
      </c>
      <c r="AY110" s="255" t="s">
        <v>147</v>
      </c>
    </row>
    <row r="111" s="12" customFormat="1">
      <c r="B111" s="232"/>
      <c r="C111" s="233"/>
      <c r="D111" s="228" t="s">
        <v>159</v>
      </c>
      <c r="E111" s="234" t="s">
        <v>1</v>
      </c>
      <c r="F111" s="235" t="s">
        <v>872</v>
      </c>
      <c r="G111" s="233"/>
      <c r="H111" s="236">
        <v>2.5</v>
      </c>
      <c r="I111" s="237"/>
      <c r="J111" s="233"/>
      <c r="K111" s="233"/>
      <c r="L111" s="238"/>
      <c r="M111" s="243"/>
      <c r="N111" s="244"/>
      <c r="O111" s="244"/>
      <c r="P111" s="244"/>
      <c r="Q111" s="244"/>
      <c r="R111" s="244"/>
      <c r="S111" s="244"/>
      <c r="T111" s="245"/>
      <c r="AT111" s="242" t="s">
        <v>159</v>
      </c>
      <c r="AU111" s="242" t="s">
        <v>77</v>
      </c>
      <c r="AV111" s="12" t="s">
        <v>77</v>
      </c>
      <c r="AW111" s="12" t="s">
        <v>32</v>
      </c>
      <c r="AX111" s="12" t="s">
        <v>69</v>
      </c>
      <c r="AY111" s="242" t="s">
        <v>147</v>
      </c>
    </row>
    <row r="112" s="14" customFormat="1">
      <c r="B112" s="256"/>
      <c r="C112" s="257"/>
      <c r="D112" s="228" t="s">
        <v>159</v>
      </c>
      <c r="E112" s="258" t="s">
        <v>1</v>
      </c>
      <c r="F112" s="259" t="s">
        <v>266</v>
      </c>
      <c r="G112" s="257"/>
      <c r="H112" s="260">
        <v>18.100000000000001</v>
      </c>
      <c r="I112" s="261"/>
      <c r="J112" s="257"/>
      <c r="K112" s="257"/>
      <c r="L112" s="262"/>
      <c r="M112" s="263"/>
      <c r="N112" s="264"/>
      <c r="O112" s="264"/>
      <c r="P112" s="264"/>
      <c r="Q112" s="264"/>
      <c r="R112" s="264"/>
      <c r="S112" s="264"/>
      <c r="T112" s="265"/>
      <c r="AT112" s="266" t="s">
        <v>159</v>
      </c>
      <c r="AU112" s="266" t="s">
        <v>77</v>
      </c>
      <c r="AV112" s="14" t="s">
        <v>181</v>
      </c>
      <c r="AW112" s="14" t="s">
        <v>32</v>
      </c>
      <c r="AX112" s="14" t="s">
        <v>75</v>
      </c>
      <c r="AY112" s="266" t="s">
        <v>147</v>
      </c>
    </row>
    <row r="113" s="1" customFormat="1" ht="16.5" customHeight="1">
      <c r="B113" s="37"/>
      <c r="C113" s="216" t="s">
        <v>97</v>
      </c>
      <c r="D113" s="216" t="s">
        <v>150</v>
      </c>
      <c r="E113" s="217" t="s">
        <v>873</v>
      </c>
      <c r="F113" s="218" t="s">
        <v>874</v>
      </c>
      <c r="G113" s="219" t="s">
        <v>180</v>
      </c>
      <c r="H113" s="220">
        <v>16.100000000000001</v>
      </c>
      <c r="I113" s="221"/>
      <c r="J113" s="222">
        <f>ROUND(I113*H113,2)</f>
        <v>0</v>
      </c>
      <c r="K113" s="218" t="s">
        <v>1</v>
      </c>
      <c r="L113" s="42"/>
      <c r="M113" s="223" t="s">
        <v>1</v>
      </c>
      <c r="N113" s="224" t="s">
        <v>40</v>
      </c>
      <c r="O113" s="78"/>
      <c r="P113" s="225">
        <f>O113*H113</f>
        <v>0</v>
      </c>
      <c r="Q113" s="225">
        <v>0</v>
      </c>
      <c r="R113" s="225">
        <f>Q113*H113</f>
        <v>0</v>
      </c>
      <c r="S113" s="225">
        <v>0.93999999999999995</v>
      </c>
      <c r="T113" s="226">
        <f>S113*H113</f>
        <v>15.134</v>
      </c>
      <c r="AR113" s="16" t="s">
        <v>181</v>
      </c>
      <c r="AT113" s="16" t="s">
        <v>150</v>
      </c>
      <c r="AU113" s="16" t="s">
        <v>77</v>
      </c>
      <c r="AY113" s="16" t="s">
        <v>147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6" t="s">
        <v>75</v>
      </c>
      <c r="BK113" s="227">
        <f>ROUND(I113*H113,2)</f>
        <v>0</v>
      </c>
      <c r="BL113" s="16" t="s">
        <v>181</v>
      </c>
      <c r="BM113" s="16" t="s">
        <v>875</v>
      </c>
    </row>
    <row r="114" s="1" customFormat="1">
      <c r="B114" s="37"/>
      <c r="C114" s="38"/>
      <c r="D114" s="228" t="s">
        <v>156</v>
      </c>
      <c r="E114" s="38"/>
      <c r="F114" s="229" t="s">
        <v>876</v>
      </c>
      <c r="G114" s="38"/>
      <c r="H114" s="38"/>
      <c r="I114" s="143"/>
      <c r="J114" s="38"/>
      <c r="K114" s="38"/>
      <c r="L114" s="42"/>
      <c r="M114" s="230"/>
      <c r="N114" s="78"/>
      <c r="O114" s="78"/>
      <c r="P114" s="78"/>
      <c r="Q114" s="78"/>
      <c r="R114" s="78"/>
      <c r="S114" s="78"/>
      <c r="T114" s="79"/>
      <c r="AT114" s="16" t="s">
        <v>156</v>
      </c>
      <c r="AU114" s="16" t="s">
        <v>77</v>
      </c>
    </row>
    <row r="115" s="1" customFormat="1">
      <c r="B115" s="37"/>
      <c r="C115" s="38"/>
      <c r="D115" s="228" t="s">
        <v>157</v>
      </c>
      <c r="E115" s="38"/>
      <c r="F115" s="231" t="s">
        <v>877</v>
      </c>
      <c r="G115" s="38"/>
      <c r="H115" s="38"/>
      <c r="I115" s="143"/>
      <c r="J115" s="38"/>
      <c r="K115" s="38"/>
      <c r="L115" s="42"/>
      <c r="M115" s="230"/>
      <c r="N115" s="78"/>
      <c r="O115" s="78"/>
      <c r="P115" s="78"/>
      <c r="Q115" s="78"/>
      <c r="R115" s="78"/>
      <c r="S115" s="78"/>
      <c r="T115" s="79"/>
      <c r="AT115" s="16" t="s">
        <v>157</v>
      </c>
      <c r="AU115" s="16" t="s">
        <v>77</v>
      </c>
    </row>
    <row r="116" s="13" customFormat="1">
      <c r="B116" s="246"/>
      <c r="C116" s="247"/>
      <c r="D116" s="228" t="s">
        <v>159</v>
      </c>
      <c r="E116" s="248" t="s">
        <v>1</v>
      </c>
      <c r="F116" s="249" t="s">
        <v>878</v>
      </c>
      <c r="G116" s="247"/>
      <c r="H116" s="248" t="s">
        <v>1</v>
      </c>
      <c r="I116" s="250"/>
      <c r="J116" s="247"/>
      <c r="K116" s="247"/>
      <c r="L116" s="251"/>
      <c r="M116" s="252"/>
      <c r="N116" s="253"/>
      <c r="O116" s="253"/>
      <c r="P116" s="253"/>
      <c r="Q116" s="253"/>
      <c r="R116" s="253"/>
      <c r="S116" s="253"/>
      <c r="T116" s="254"/>
      <c r="AT116" s="255" t="s">
        <v>159</v>
      </c>
      <c r="AU116" s="255" t="s">
        <v>77</v>
      </c>
      <c r="AV116" s="13" t="s">
        <v>75</v>
      </c>
      <c r="AW116" s="13" t="s">
        <v>32</v>
      </c>
      <c r="AX116" s="13" t="s">
        <v>69</v>
      </c>
      <c r="AY116" s="255" t="s">
        <v>147</v>
      </c>
    </row>
    <row r="117" s="12" customFormat="1">
      <c r="B117" s="232"/>
      <c r="C117" s="233"/>
      <c r="D117" s="228" t="s">
        <v>159</v>
      </c>
      <c r="E117" s="234" t="s">
        <v>1</v>
      </c>
      <c r="F117" s="235" t="s">
        <v>879</v>
      </c>
      <c r="G117" s="233"/>
      <c r="H117" s="236">
        <v>11.800000000000001</v>
      </c>
      <c r="I117" s="237"/>
      <c r="J117" s="233"/>
      <c r="K117" s="233"/>
      <c r="L117" s="238"/>
      <c r="M117" s="243"/>
      <c r="N117" s="244"/>
      <c r="O117" s="244"/>
      <c r="P117" s="244"/>
      <c r="Q117" s="244"/>
      <c r="R117" s="244"/>
      <c r="S117" s="244"/>
      <c r="T117" s="245"/>
      <c r="AT117" s="242" t="s">
        <v>159</v>
      </c>
      <c r="AU117" s="242" t="s">
        <v>77</v>
      </c>
      <c r="AV117" s="12" t="s">
        <v>77</v>
      </c>
      <c r="AW117" s="12" t="s">
        <v>32</v>
      </c>
      <c r="AX117" s="12" t="s">
        <v>69</v>
      </c>
      <c r="AY117" s="242" t="s">
        <v>147</v>
      </c>
    </row>
    <row r="118" s="13" customFormat="1">
      <c r="B118" s="246"/>
      <c r="C118" s="247"/>
      <c r="D118" s="228" t="s">
        <v>159</v>
      </c>
      <c r="E118" s="248" t="s">
        <v>1</v>
      </c>
      <c r="F118" s="249" t="s">
        <v>880</v>
      </c>
      <c r="G118" s="247"/>
      <c r="H118" s="248" t="s">
        <v>1</v>
      </c>
      <c r="I118" s="250"/>
      <c r="J118" s="247"/>
      <c r="K118" s="247"/>
      <c r="L118" s="251"/>
      <c r="M118" s="252"/>
      <c r="N118" s="253"/>
      <c r="O118" s="253"/>
      <c r="P118" s="253"/>
      <c r="Q118" s="253"/>
      <c r="R118" s="253"/>
      <c r="S118" s="253"/>
      <c r="T118" s="254"/>
      <c r="AT118" s="255" t="s">
        <v>159</v>
      </c>
      <c r="AU118" s="255" t="s">
        <v>77</v>
      </c>
      <c r="AV118" s="13" t="s">
        <v>75</v>
      </c>
      <c r="AW118" s="13" t="s">
        <v>32</v>
      </c>
      <c r="AX118" s="13" t="s">
        <v>69</v>
      </c>
      <c r="AY118" s="255" t="s">
        <v>147</v>
      </c>
    </row>
    <row r="119" s="12" customFormat="1">
      <c r="B119" s="232"/>
      <c r="C119" s="233"/>
      <c r="D119" s="228" t="s">
        <v>159</v>
      </c>
      <c r="E119" s="234" t="s">
        <v>1</v>
      </c>
      <c r="F119" s="235" t="s">
        <v>881</v>
      </c>
      <c r="G119" s="233"/>
      <c r="H119" s="236">
        <v>4.2999999999999998</v>
      </c>
      <c r="I119" s="237"/>
      <c r="J119" s="233"/>
      <c r="K119" s="233"/>
      <c r="L119" s="238"/>
      <c r="M119" s="243"/>
      <c r="N119" s="244"/>
      <c r="O119" s="244"/>
      <c r="P119" s="244"/>
      <c r="Q119" s="244"/>
      <c r="R119" s="244"/>
      <c r="S119" s="244"/>
      <c r="T119" s="245"/>
      <c r="AT119" s="242" t="s">
        <v>159</v>
      </c>
      <c r="AU119" s="242" t="s">
        <v>77</v>
      </c>
      <c r="AV119" s="12" t="s">
        <v>77</v>
      </c>
      <c r="AW119" s="12" t="s">
        <v>32</v>
      </c>
      <c r="AX119" s="12" t="s">
        <v>69</v>
      </c>
      <c r="AY119" s="242" t="s">
        <v>147</v>
      </c>
    </row>
    <row r="120" s="14" customFormat="1">
      <c r="B120" s="256"/>
      <c r="C120" s="257"/>
      <c r="D120" s="228" t="s">
        <v>159</v>
      </c>
      <c r="E120" s="258" t="s">
        <v>1</v>
      </c>
      <c r="F120" s="259" t="s">
        <v>266</v>
      </c>
      <c r="G120" s="257"/>
      <c r="H120" s="260">
        <v>16.100000000000001</v>
      </c>
      <c r="I120" s="261"/>
      <c r="J120" s="257"/>
      <c r="K120" s="257"/>
      <c r="L120" s="262"/>
      <c r="M120" s="263"/>
      <c r="N120" s="264"/>
      <c r="O120" s="264"/>
      <c r="P120" s="264"/>
      <c r="Q120" s="264"/>
      <c r="R120" s="264"/>
      <c r="S120" s="264"/>
      <c r="T120" s="265"/>
      <c r="AT120" s="266" t="s">
        <v>159</v>
      </c>
      <c r="AU120" s="266" t="s">
        <v>77</v>
      </c>
      <c r="AV120" s="14" t="s">
        <v>181</v>
      </c>
      <c r="AW120" s="14" t="s">
        <v>32</v>
      </c>
      <c r="AX120" s="14" t="s">
        <v>75</v>
      </c>
      <c r="AY120" s="266" t="s">
        <v>147</v>
      </c>
    </row>
    <row r="121" s="1" customFormat="1" ht="16.5" customHeight="1">
      <c r="B121" s="37"/>
      <c r="C121" s="216" t="s">
        <v>181</v>
      </c>
      <c r="D121" s="216" t="s">
        <v>150</v>
      </c>
      <c r="E121" s="217" t="s">
        <v>223</v>
      </c>
      <c r="F121" s="218" t="s">
        <v>224</v>
      </c>
      <c r="G121" s="219" t="s">
        <v>225</v>
      </c>
      <c r="H121" s="220">
        <v>28.695</v>
      </c>
      <c r="I121" s="221"/>
      <c r="J121" s="222">
        <f>ROUND(I121*H121,2)</f>
        <v>0</v>
      </c>
      <c r="K121" s="218" t="s">
        <v>212</v>
      </c>
      <c r="L121" s="42"/>
      <c r="M121" s="223" t="s">
        <v>1</v>
      </c>
      <c r="N121" s="224" t="s">
        <v>40</v>
      </c>
      <c r="O121" s="78"/>
      <c r="P121" s="225">
        <f>O121*H121</f>
        <v>0</v>
      </c>
      <c r="Q121" s="225">
        <v>0</v>
      </c>
      <c r="R121" s="225">
        <f>Q121*H121</f>
        <v>0</v>
      </c>
      <c r="S121" s="225">
        <v>0</v>
      </c>
      <c r="T121" s="226">
        <f>S121*H121</f>
        <v>0</v>
      </c>
      <c r="AR121" s="16" t="s">
        <v>181</v>
      </c>
      <c r="AT121" s="16" t="s">
        <v>150</v>
      </c>
      <c r="AU121" s="16" t="s">
        <v>77</v>
      </c>
      <c r="AY121" s="16" t="s">
        <v>147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6" t="s">
        <v>75</v>
      </c>
      <c r="BK121" s="227">
        <f>ROUND(I121*H121,2)</f>
        <v>0</v>
      </c>
      <c r="BL121" s="16" t="s">
        <v>181</v>
      </c>
      <c r="BM121" s="16" t="s">
        <v>882</v>
      </c>
    </row>
    <row r="122" s="1" customFormat="1">
      <c r="B122" s="37"/>
      <c r="C122" s="38"/>
      <c r="D122" s="228" t="s">
        <v>156</v>
      </c>
      <c r="E122" s="38"/>
      <c r="F122" s="229" t="s">
        <v>227</v>
      </c>
      <c r="G122" s="38"/>
      <c r="H122" s="38"/>
      <c r="I122" s="143"/>
      <c r="J122" s="38"/>
      <c r="K122" s="38"/>
      <c r="L122" s="42"/>
      <c r="M122" s="230"/>
      <c r="N122" s="78"/>
      <c r="O122" s="78"/>
      <c r="P122" s="78"/>
      <c r="Q122" s="78"/>
      <c r="R122" s="78"/>
      <c r="S122" s="78"/>
      <c r="T122" s="79"/>
      <c r="AT122" s="16" t="s">
        <v>156</v>
      </c>
      <c r="AU122" s="16" t="s">
        <v>77</v>
      </c>
    </row>
    <row r="123" s="1" customFormat="1">
      <c r="B123" s="37"/>
      <c r="C123" s="38"/>
      <c r="D123" s="228" t="s">
        <v>157</v>
      </c>
      <c r="E123" s="38"/>
      <c r="F123" s="231" t="s">
        <v>877</v>
      </c>
      <c r="G123" s="38"/>
      <c r="H123" s="38"/>
      <c r="I123" s="143"/>
      <c r="J123" s="38"/>
      <c r="K123" s="38"/>
      <c r="L123" s="42"/>
      <c r="M123" s="230"/>
      <c r="N123" s="78"/>
      <c r="O123" s="78"/>
      <c r="P123" s="78"/>
      <c r="Q123" s="78"/>
      <c r="R123" s="78"/>
      <c r="S123" s="78"/>
      <c r="T123" s="79"/>
      <c r="AT123" s="16" t="s">
        <v>157</v>
      </c>
      <c r="AU123" s="16" t="s">
        <v>77</v>
      </c>
    </row>
    <row r="124" s="13" customFormat="1">
      <c r="B124" s="246"/>
      <c r="C124" s="247"/>
      <c r="D124" s="228" t="s">
        <v>159</v>
      </c>
      <c r="E124" s="248" t="s">
        <v>1</v>
      </c>
      <c r="F124" s="249" t="s">
        <v>883</v>
      </c>
      <c r="G124" s="247"/>
      <c r="H124" s="248" t="s">
        <v>1</v>
      </c>
      <c r="I124" s="250"/>
      <c r="J124" s="247"/>
      <c r="K124" s="247"/>
      <c r="L124" s="251"/>
      <c r="M124" s="252"/>
      <c r="N124" s="253"/>
      <c r="O124" s="253"/>
      <c r="P124" s="253"/>
      <c r="Q124" s="253"/>
      <c r="R124" s="253"/>
      <c r="S124" s="253"/>
      <c r="T124" s="254"/>
      <c r="AT124" s="255" t="s">
        <v>159</v>
      </c>
      <c r="AU124" s="255" t="s">
        <v>77</v>
      </c>
      <c r="AV124" s="13" t="s">
        <v>75</v>
      </c>
      <c r="AW124" s="13" t="s">
        <v>32</v>
      </c>
      <c r="AX124" s="13" t="s">
        <v>69</v>
      </c>
      <c r="AY124" s="255" t="s">
        <v>147</v>
      </c>
    </row>
    <row r="125" s="12" customFormat="1">
      <c r="B125" s="232"/>
      <c r="C125" s="233"/>
      <c r="D125" s="228" t="s">
        <v>159</v>
      </c>
      <c r="E125" s="234" t="s">
        <v>1</v>
      </c>
      <c r="F125" s="235" t="s">
        <v>884</v>
      </c>
      <c r="G125" s="233"/>
      <c r="H125" s="236">
        <v>27</v>
      </c>
      <c r="I125" s="237"/>
      <c r="J125" s="233"/>
      <c r="K125" s="233"/>
      <c r="L125" s="238"/>
      <c r="M125" s="243"/>
      <c r="N125" s="244"/>
      <c r="O125" s="244"/>
      <c r="P125" s="244"/>
      <c r="Q125" s="244"/>
      <c r="R125" s="244"/>
      <c r="S125" s="244"/>
      <c r="T125" s="245"/>
      <c r="AT125" s="242" t="s">
        <v>159</v>
      </c>
      <c r="AU125" s="242" t="s">
        <v>77</v>
      </c>
      <c r="AV125" s="12" t="s">
        <v>77</v>
      </c>
      <c r="AW125" s="12" t="s">
        <v>32</v>
      </c>
      <c r="AX125" s="12" t="s">
        <v>69</v>
      </c>
      <c r="AY125" s="242" t="s">
        <v>147</v>
      </c>
    </row>
    <row r="126" s="12" customFormat="1">
      <c r="B126" s="232"/>
      <c r="C126" s="233"/>
      <c r="D126" s="228" t="s">
        <v>159</v>
      </c>
      <c r="E126" s="234" t="s">
        <v>1</v>
      </c>
      <c r="F126" s="235" t="s">
        <v>885</v>
      </c>
      <c r="G126" s="233"/>
      <c r="H126" s="236">
        <v>-2.415</v>
      </c>
      <c r="I126" s="237"/>
      <c r="J126" s="233"/>
      <c r="K126" s="233"/>
      <c r="L126" s="238"/>
      <c r="M126" s="243"/>
      <c r="N126" s="244"/>
      <c r="O126" s="244"/>
      <c r="P126" s="244"/>
      <c r="Q126" s="244"/>
      <c r="R126" s="244"/>
      <c r="S126" s="244"/>
      <c r="T126" s="245"/>
      <c r="AT126" s="242" t="s">
        <v>159</v>
      </c>
      <c r="AU126" s="242" t="s">
        <v>77</v>
      </c>
      <c r="AV126" s="12" t="s">
        <v>77</v>
      </c>
      <c r="AW126" s="12" t="s">
        <v>32</v>
      </c>
      <c r="AX126" s="12" t="s">
        <v>69</v>
      </c>
      <c r="AY126" s="242" t="s">
        <v>147</v>
      </c>
    </row>
    <row r="127" s="13" customFormat="1">
      <c r="B127" s="246"/>
      <c r="C127" s="247"/>
      <c r="D127" s="228" t="s">
        <v>159</v>
      </c>
      <c r="E127" s="248" t="s">
        <v>1</v>
      </c>
      <c r="F127" s="249" t="s">
        <v>886</v>
      </c>
      <c r="G127" s="247"/>
      <c r="H127" s="248" t="s">
        <v>1</v>
      </c>
      <c r="I127" s="250"/>
      <c r="J127" s="247"/>
      <c r="K127" s="247"/>
      <c r="L127" s="251"/>
      <c r="M127" s="252"/>
      <c r="N127" s="253"/>
      <c r="O127" s="253"/>
      <c r="P127" s="253"/>
      <c r="Q127" s="253"/>
      <c r="R127" s="253"/>
      <c r="S127" s="253"/>
      <c r="T127" s="254"/>
      <c r="AT127" s="255" t="s">
        <v>159</v>
      </c>
      <c r="AU127" s="255" t="s">
        <v>77</v>
      </c>
      <c r="AV127" s="13" t="s">
        <v>75</v>
      </c>
      <c r="AW127" s="13" t="s">
        <v>32</v>
      </c>
      <c r="AX127" s="13" t="s">
        <v>69</v>
      </c>
      <c r="AY127" s="255" t="s">
        <v>147</v>
      </c>
    </row>
    <row r="128" s="12" customFormat="1">
      <c r="B128" s="232"/>
      <c r="C128" s="233"/>
      <c r="D128" s="228" t="s">
        <v>159</v>
      </c>
      <c r="E128" s="234" t="s">
        <v>1</v>
      </c>
      <c r="F128" s="235" t="s">
        <v>887</v>
      </c>
      <c r="G128" s="233"/>
      <c r="H128" s="236">
        <v>6.8250000000000002</v>
      </c>
      <c r="I128" s="237"/>
      <c r="J128" s="233"/>
      <c r="K128" s="233"/>
      <c r="L128" s="238"/>
      <c r="M128" s="243"/>
      <c r="N128" s="244"/>
      <c r="O128" s="244"/>
      <c r="P128" s="244"/>
      <c r="Q128" s="244"/>
      <c r="R128" s="244"/>
      <c r="S128" s="244"/>
      <c r="T128" s="245"/>
      <c r="AT128" s="242" t="s">
        <v>159</v>
      </c>
      <c r="AU128" s="242" t="s">
        <v>77</v>
      </c>
      <c r="AV128" s="12" t="s">
        <v>77</v>
      </c>
      <c r="AW128" s="12" t="s">
        <v>32</v>
      </c>
      <c r="AX128" s="12" t="s">
        <v>69</v>
      </c>
      <c r="AY128" s="242" t="s">
        <v>147</v>
      </c>
    </row>
    <row r="129" s="12" customFormat="1">
      <c r="B129" s="232"/>
      <c r="C129" s="233"/>
      <c r="D129" s="228" t="s">
        <v>159</v>
      </c>
      <c r="E129" s="234" t="s">
        <v>1</v>
      </c>
      <c r="F129" s="235" t="s">
        <v>888</v>
      </c>
      <c r="G129" s="233"/>
      <c r="H129" s="236">
        <v>-2.7149999999999999</v>
      </c>
      <c r="I129" s="237"/>
      <c r="J129" s="233"/>
      <c r="K129" s="233"/>
      <c r="L129" s="238"/>
      <c r="M129" s="243"/>
      <c r="N129" s="244"/>
      <c r="O129" s="244"/>
      <c r="P129" s="244"/>
      <c r="Q129" s="244"/>
      <c r="R129" s="244"/>
      <c r="S129" s="244"/>
      <c r="T129" s="245"/>
      <c r="AT129" s="242" t="s">
        <v>159</v>
      </c>
      <c r="AU129" s="242" t="s">
        <v>77</v>
      </c>
      <c r="AV129" s="12" t="s">
        <v>77</v>
      </c>
      <c r="AW129" s="12" t="s">
        <v>32</v>
      </c>
      <c r="AX129" s="12" t="s">
        <v>69</v>
      </c>
      <c r="AY129" s="242" t="s">
        <v>147</v>
      </c>
    </row>
    <row r="130" s="14" customFormat="1">
      <c r="B130" s="256"/>
      <c r="C130" s="257"/>
      <c r="D130" s="228" t="s">
        <v>159</v>
      </c>
      <c r="E130" s="258" t="s">
        <v>1</v>
      </c>
      <c r="F130" s="259" t="s">
        <v>266</v>
      </c>
      <c r="G130" s="257"/>
      <c r="H130" s="260">
        <v>28.695</v>
      </c>
      <c r="I130" s="261"/>
      <c r="J130" s="257"/>
      <c r="K130" s="257"/>
      <c r="L130" s="262"/>
      <c r="M130" s="263"/>
      <c r="N130" s="264"/>
      <c r="O130" s="264"/>
      <c r="P130" s="264"/>
      <c r="Q130" s="264"/>
      <c r="R130" s="264"/>
      <c r="S130" s="264"/>
      <c r="T130" s="265"/>
      <c r="AT130" s="266" t="s">
        <v>159</v>
      </c>
      <c r="AU130" s="266" t="s">
        <v>77</v>
      </c>
      <c r="AV130" s="14" t="s">
        <v>181</v>
      </c>
      <c r="AW130" s="14" t="s">
        <v>32</v>
      </c>
      <c r="AX130" s="14" t="s">
        <v>75</v>
      </c>
      <c r="AY130" s="266" t="s">
        <v>147</v>
      </c>
    </row>
    <row r="131" s="1" customFormat="1" ht="16.5" customHeight="1">
      <c r="B131" s="37"/>
      <c r="C131" s="216" t="s">
        <v>196</v>
      </c>
      <c r="D131" s="216" t="s">
        <v>150</v>
      </c>
      <c r="E131" s="217" t="s">
        <v>889</v>
      </c>
      <c r="F131" s="218" t="s">
        <v>890</v>
      </c>
      <c r="G131" s="219" t="s">
        <v>225</v>
      </c>
      <c r="H131" s="220">
        <v>80.533000000000001</v>
      </c>
      <c r="I131" s="221"/>
      <c r="J131" s="222">
        <f>ROUND(I131*H131,2)</f>
        <v>0</v>
      </c>
      <c r="K131" s="218" t="s">
        <v>212</v>
      </c>
      <c r="L131" s="42"/>
      <c r="M131" s="223" t="s">
        <v>1</v>
      </c>
      <c r="N131" s="224" t="s">
        <v>40</v>
      </c>
      <c r="O131" s="78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AR131" s="16" t="s">
        <v>181</v>
      </c>
      <c r="AT131" s="16" t="s">
        <v>150</v>
      </c>
      <c r="AU131" s="16" t="s">
        <v>77</v>
      </c>
      <c r="AY131" s="16" t="s">
        <v>147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6" t="s">
        <v>75</v>
      </c>
      <c r="BK131" s="227">
        <f>ROUND(I131*H131,2)</f>
        <v>0</v>
      </c>
      <c r="BL131" s="16" t="s">
        <v>181</v>
      </c>
      <c r="BM131" s="16" t="s">
        <v>891</v>
      </c>
    </row>
    <row r="132" s="1" customFormat="1">
      <c r="B132" s="37"/>
      <c r="C132" s="38"/>
      <c r="D132" s="228" t="s">
        <v>156</v>
      </c>
      <c r="E132" s="38"/>
      <c r="F132" s="229" t="s">
        <v>892</v>
      </c>
      <c r="G132" s="38"/>
      <c r="H132" s="38"/>
      <c r="I132" s="143"/>
      <c r="J132" s="38"/>
      <c r="K132" s="38"/>
      <c r="L132" s="42"/>
      <c r="M132" s="230"/>
      <c r="N132" s="78"/>
      <c r="O132" s="78"/>
      <c r="P132" s="78"/>
      <c r="Q132" s="78"/>
      <c r="R132" s="78"/>
      <c r="S132" s="78"/>
      <c r="T132" s="79"/>
      <c r="AT132" s="16" t="s">
        <v>156</v>
      </c>
      <c r="AU132" s="16" t="s">
        <v>77</v>
      </c>
    </row>
    <row r="133" s="1" customFormat="1">
      <c r="B133" s="37"/>
      <c r="C133" s="38"/>
      <c r="D133" s="228" t="s">
        <v>157</v>
      </c>
      <c r="E133" s="38"/>
      <c r="F133" s="231" t="s">
        <v>877</v>
      </c>
      <c r="G133" s="38"/>
      <c r="H133" s="38"/>
      <c r="I133" s="143"/>
      <c r="J133" s="38"/>
      <c r="K133" s="38"/>
      <c r="L133" s="42"/>
      <c r="M133" s="230"/>
      <c r="N133" s="78"/>
      <c r="O133" s="78"/>
      <c r="P133" s="78"/>
      <c r="Q133" s="78"/>
      <c r="R133" s="78"/>
      <c r="S133" s="78"/>
      <c r="T133" s="79"/>
      <c r="AT133" s="16" t="s">
        <v>157</v>
      </c>
      <c r="AU133" s="16" t="s">
        <v>77</v>
      </c>
    </row>
    <row r="134" s="13" customFormat="1">
      <c r="B134" s="246"/>
      <c r="C134" s="247"/>
      <c r="D134" s="228" t="s">
        <v>159</v>
      </c>
      <c r="E134" s="248" t="s">
        <v>1</v>
      </c>
      <c r="F134" s="249" t="s">
        <v>883</v>
      </c>
      <c r="G134" s="247"/>
      <c r="H134" s="248" t="s">
        <v>1</v>
      </c>
      <c r="I134" s="250"/>
      <c r="J134" s="247"/>
      <c r="K134" s="247"/>
      <c r="L134" s="251"/>
      <c r="M134" s="252"/>
      <c r="N134" s="253"/>
      <c r="O134" s="253"/>
      <c r="P134" s="253"/>
      <c r="Q134" s="253"/>
      <c r="R134" s="253"/>
      <c r="S134" s="253"/>
      <c r="T134" s="254"/>
      <c r="AT134" s="255" t="s">
        <v>159</v>
      </c>
      <c r="AU134" s="255" t="s">
        <v>77</v>
      </c>
      <c r="AV134" s="13" t="s">
        <v>75</v>
      </c>
      <c r="AW134" s="13" t="s">
        <v>32</v>
      </c>
      <c r="AX134" s="13" t="s">
        <v>69</v>
      </c>
      <c r="AY134" s="255" t="s">
        <v>147</v>
      </c>
    </row>
    <row r="135" s="12" customFormat="1">
      <c r="B135" s="232"/>
      <c r="C135" s="233"/>
      <c r="D135" s="228" t="s">
        <v>159</v>
      </c>
      <c r="E135" s="234" t="s">
        <v>1</v>
      </c>
      <c r="F135" s="235" t="s">
        <v>893</v>
      </c>
      <c r="G135" s="233"/>
      <c r="H135" s="236">
        <v>84.599999999999994</v>
      </c>
      <c r="I135" s="237"/>
      <c r="J135" s="233"/>
      <c r="K135" s="233"/>
      <c r="L135" s="238"/>
      <c r="M135" s="243"/>
      <c r="N135" s="244"/>
      <c r="O135" s="244"/>
      <c r="P135" s="244"/>
      <c r="Q135" s="244"/>
      <c r="R135" s="244"/>
      <c r="S135" s="244"/>
      <c r="T135" s="245"/>
      <c r="AT135" s="242" t="s">
        <v>159</v>
      </c>
      <c r="AU135" s="242" t="s">
        <v>77</v>
      </c>
      <c r="AV135" s="12" t="s">
        <v>77</v>
      </c>
      <c r="AW135" s="12" t="s">
        <v>32</v>
      </c>
      <c r="AX135" s="12" t="s">
        <v>69</v>
      </c>
      <c r="AY135" s="242" t="s">
        <v>147</v>
      </c>
    </row>
    <row r="136" s="12" customFormat="1">
      <c r="B136" s="232"/>
      <c r="C136" s="233"/>
      <c r="D136" s="228" t="s">
        <v>159</v>
      </c>
      <c r="E136" s="234" t="s">
        <v>1</v>
      </c>
      <c r="F136" s="235" t="s">
        <v>894</v>
      </c>
      <c r="G136" s="233"/>
      <c r="H136" s="236">
        <v>-7.5670000000000002</v>
      </c>
      <c r="I136" s="237"/>
      <c r="J136" s="233"/>
      <c r="K136" s="233"/>
      <c r="L136" s="238"/>
      <c r="M136" s="243"/>
      <c r="N136" s="244"/>
      <c r="O136" s="244"/>
      <c r="P136" s="244"/>
      <c r="Q136" s="244"/>
      <c r="R136" s="244"/>
      <c r="S136" s="244"/>
      <c r="T136" s="245"/>
      <c r="AT136" s="242" t="s">
        <v>159</v>
      </c>
      <c r="AU136" s="242" t="s">
        <v>77</v>
      </c>
      <c r="AV136" s="12" t="s">
        <v>77</v>
      </c>
      <c r="AW136" s="12" t="s">
        <v>32</v>
      </c>
      <c r="AX136" s="12" t="s">
        <v>69</v>
      </c>
      <c r="AY136" s="242" t="s">
        <v>147</v>
      </c>
    </row>
    <row r="137" s="13" customFormat="1">
      <c r="B137" s="246"/>
      <c r="C137" s="247"/>
      <c r="D137" s="228" t="s">
        <v>159</v>
      </c>
      <c r="E137" s="248" t="s">
        <v>1</v>
      </c>
      <c r="F137" s="249" t="s">
        <v>895</v>
      </c>
      <c r="G137" s="247"/>
      <c r="H137" s="248" t="s">
        <v>1</v>
      </c>
      <c r="I137" s="250"/>
      <c r="J137" s="247"/>
      <c r="K137" s="247"/>
      <c r="L137" s="251"/>
      <c r="M137" s="252"/>
      <c r="N137" s="253"/>
      <c r="O137" s="253"/>
      <c r="P137" s="253"/>
      <c r="Q137" s="253"/>
      <c r="R137" s="253"/>
      <c r="S137" s="253"/>
      <c r="T137" s="254"/>
      <c r="AT137" s="255" t="s">
        <v>159</v>
      </c>
      <c r="AU137" s="255" t="s">
        <v>77</v>
      </c>
      <c r="AV137" s="13" t="s">
        <v>75</v>
      </c>
      <c r="AW137" s="13" t="s">
        <v>32</v>
      </c>
      <c r="AX137" s="13" t="s">
        <v>69</v>
      </c>
      <c r="AY137" s="255" t="s">
        <v>147</v>
      </c>
    </row>
    <row r="138" s="12" customFormat="1">
      <c r="B138" s="232"/>
      <c r="C138" s="233"/>
      <c r="D138" s="228" t="s">
        <v>159</v>
      </c>
      <c r="E138" s="234" t="s">
        <v>1</v>
      </c>
      <c r="F138" s="235" t="s">
        <v>896</v>
      </c>
      <c r="G138" s="233"/>
      <c r="H138" s="236">
        <v>1.29</v>
      </c>
      <c r="I138" s="237"/>
      <c r="J138" s="233"/>
      <c r="K138" s="233"/>
      <c r="L138" s="238"/>
      <c r="M138" s="243"/>
      <c r="N138" s="244"/>
      <c r="O138" s="244"/>
      <c r="P138" s="244"/>
      <c r="Q138" s="244"/>
      <c r="R138" s="244"/>
      <c r="S138" s="244"/>
      <c r="T138" s="245"/>
      <c r="AT138" s="242" t="s">
        <v>159</v>
      </c>
      <c r="AU138" s="242" t="s">
        <v>77</v>
      </c>
      <c r="AV138" s="12" t="s">
        <v>77</v>
      </c>
      <c r="AW138" s="12" t="s">
        <v>32</v>
      </c>
      <c r="AX138" s="12" t="s">
        <v>69</v>
      </c>
      <c r="AY138" s="242" t="s">
        <v>147</v>
      </c>
    </row>
    <row r="139" s="13" customFormat="1">
      <c r="B139" s="246"/>
      <c r="C139" s="247"/>
      <c r="D139" s="228" t="s">
        <v>159</v>
      </c>
      <c r="E139" s="248" t="s">
        <v>1</v>
      </c>
      <c r="F139" s="249" t="s">
        <v>897</v>
      </c>
      <c r="G139" s="247"/>
      <c r="H139" s="248" t="s">
        <v>1</v>
      </c>
      <c r="I139" s="250"/>
      <c r="J139" s="247"/>
      <c r="K139" s="247"/>
      <c r="L139" s="251"/>
      <c r="M139" s="252"/>
      <c r="N139" s="253"/>
      <c r="O139" s="253"/>
      <c r="P139" s="253"/>
      <c r="Q139" s="253"/>
      <c r="R139" s="253"/>
      <c r="S139" s="253"/>
      <c r="T139" s="254"/>
      <c r="AT139" s="255" t="s">
        <v>159</v>
      </c>
      <c r="AU139" s="255" t="s">
        <v>77</v>
      </c>
      <c r="AV139" s="13" t="s">
        <v>75</v>
      </c>
      <c r="AW139" s="13" t="s">
        <v>32</v>
      </c>
      <c r="AX139" s="13" t="s">
        <v>69</v>
      </c>
      <c r="AY139" s="255" t="s">
        <v>147</v>
      </c>
    </row>
    <row r="140" s="12" customFormat="1">
      <c r="B140" s="232"/>
      <c r="C140" s="233"/>
      <c r="D140" s="228" t="s">
        <v>159</v>
      </c>
      <c r="E140" s="234" t="s">
        <v>1</v>
      </c>
      <c r="F140" s="235" t="s">
        <v>898</v>
      </c>
      <c r="G140" s="233"/>
      <c r="H140" s="236">
        <v>4.0199999999999996</v>
      </c>
      <c r="I140" s="237"/>
      <c r="J140" s="233"/>
      <c r="K140" s="233"/>
      <c r="L140" s="238"/>
      <c r="M140" s="243"/>
      <c r="N140" s="244"/>
      <c r="O140" s="244"/>
      <c r="P140" s="244"/>
      <c r="Q140" s="244"/>
      <c r="R140" s="244"/>
      <c r="S140" s="244"/>
      <c r="T140" s="245"/>
      <c r="AT140" s="242" t="s">
        <v>159</v>
      </c>
      <c r="AU140" s="242" t="s">
        <v>77</v>
      </c>
      <c r="AV140" s="12" t="s">
        <v>77</v>
      </c>
      <c r="AW140" s="12" t="s">
        <v>32</v>
      </c>
      <c r="AX140" s="12" t="s">
        <v>69</v>
      </c>
      <c r="AY140" s="242" t="s">
        <v>147</v>
      </c>
    </row>
    <row r="141" s="12" customFormat="1">
      <c r="B141" s="232"/>
      <c r="C141" s="233"/>
      <c r="D141" s="228" t="s">
        <v>159</v>
      </c>
      <c r="E141" s="234" t="s">
        <v>1</v>
      </c>
      <c r="F141" s="235" t="s">
        <v>899</v>
      </c>
      <c r="G141" s="233"/>
      <c r="H141" s="236">
        <v>-1.8100000000000001</v>
      </c>
      <c r="I141" s="237"/>
      <c r="J141" s="233"/>
      <c r="K141" s="233"/>
      <c r="L141" s="238"/>
      <c r="M141" s="243"/>
      <c r="N141" s="244"/>
      <c r="O141" s="244"/>
      <c r="P141" s="244"/>
      <c r="Q141" s="244"/>
      <c r="R141" s="244"/>
      <c r="S141" s="244"/>
      <c r="T141" s="245"/>
      <c r="AT141" s="242" t="s">
        <v>159</v>
      </c>
      <c r="AU141" s="242" t="s">
        <v>77</v>
      </c>
      <c r="AV141" s="12" t="s">
        <v>77</v>
      </c>
      <c r="AW141" s="12" t="s">
        <v>32</v>
      </c>
      <c r="AX141" s="12" t="s">
        <v>69</v>
      </c>
      <c r="AY141" s="242" t="s">
        <v>147</v>
      </c>
    </row>
    <row r="142" s="14" customFormat="1">
      <c r="B142" s="256"/>
      <c r="C142" s="257"/>
      <c r="D142" s="228" t="s">
        <v>159</v>
      </c>
      <c r="E142" s="258" t="s">
        <v>1</v>
      </c>
      <c r="F142" s="259" t="s">
        <v>266</v>
      </c>
      <c r="G142" s="257"/>
      <c r="H142" s="260">
        <v>80.532999999999987</v>
      </c>
      <c r="I142" s="261"/>
      <c r="J142" s="257"/>
      <c r="K142" s="257"/>
      <c r="L142" s="262"/>
      <c r="M142" s="263"/>
      <c r="N142" s="264"/>
      <c r="O142" s="264"/>
      <c r="P142" s="264"/>
      <c r="Q142" s="264"/>
      <c r="R142" s="264"/>
      <c r="S142" s="264"/>
      <c r="T142" s="265"/>
      <c r="AT142" s="266" t="s">
        <v>159</v>
      </c>
      <c r="AU142" s="266" t="s">
        <v>77</v>
      </c>
      <c r="AV142" s="14" t="s">
        <v>181</v>
      </c>
      <c r="AW142" s="14" t="s">
        <v>32</v>
      </c>
      <c r="AX142" s="14" t="s">
        <v>75</v>
      </c>
      <c r="AY142" s="266" t="s">
        <v>147</v>
      </c>
    </row>
    <row r="143" s="1" customFormat="1" ht="16.5" customHeight="1">
      <c r="B143" s="37"/>
      <c r="C143" s="216" t="s">
        <v>202</v>
      </c>
      <c r="D143" s="216" t="s">
        <v>150</v>
      </c>
      <c r="E143" s="217" t="s">
        <v>900</v>
      </c>
      <c r="F143" s="218" t="s">
        <v>901</v>
      </c>
      <c r="G143" s="219" t="s">
        <v>225</v>
      </c>
      <c r="H143" s="220">
        <v>40.267000000000003</v>
      </c>
      <c r="I143" s="221"/>
      <c r="J143" s="222">
        <f>ROUND(I143*H143,2)</f>
        <v>0</v>
      </c>
      <c r="K143" s="218" t="s">
        <v>212</v>
      </c>
      <c r="L143" s="42"/>
      <c r="M143" s="223" t="s">
        <v>1</v>
      </c>
      <c r="N143" s="224" t="s">
        <v>40</v>
      </c>
      <c r="O143" s="78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AR143" s="16" t="s">
        <v>181</v>
      </c>
      <c r="AT143" s="16" t="s">
        <v>150</v>
      </c>
      <c r="AU143" s="16" t="s">
        <v>77</v>
      </c>
      <c r="AY143" s="16" t="s">
        <v>147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6" t="s">
        <v>75</v>
      </c>
      <c r="BK143" s="227">
        <f>ROUND(I143*H143,2)</f>
        <v>0</v>
      </c>
      <c r="BL143" s="16" t="s">
        <v>181</v>
      </c>
      <c r="BM143" s="16" t="s">
        <v>902</v>
      </c>
    </row>
    <row r="144" s="1" customFormat="1">
      <c r="B144" s="37"/>
      <c r="C144" s="38"/>
      <c r="D144" s="228" t="s">
        <v>156</v>
      </c>
      <c r="E144" s="38"/>
      <c r="F144" s="229" t="s">
        <v>903</v>
      </c>
      <c r="G144" s="38"/>
      <c r="H144" s="38"/>
      <c r="I144" s="143"/>
      <c r="J144" s="38"/>
      <c r="K144" s="38"/>
      <c r="L144" s="42"/>
      <c r="M144" s="230"/>
      <c r="N144" s="78"/>
      <c r="O144" s="78"/>
      <c r="P144" s="78"/>
      <c r="Q144" s="78"/>
      <c r="R144" s="78"/>
      <c r="S144" s="78"/>
      <c r="T144" s="79"/>
      <c r="AT144" s="16" t="s">
        <v>156</v>
      </c>
      <c r="AU144" s="16" t="s">
        <v>77</v>
      </c>
    </row>
    <row r="145" s="12" customFormat="1">
      <c r="B145" s="232"/>
      <c r="C145" s="233"/>
      <c r="D145" s="228" t="s">
        <v>159</v>
      </c>
      <c r="E145" s="234" t="s">
        <v>1</v>
      </c>
      <c r="F145" s="235" t="s">
        <v>904</v>
      </c>
      <c r="G145" s="233"/>
      <c r="H145" s="236">
        <v>40.267000000000003</v>
      </c>
      <c r="I145" s="237"/>
      <c r="J145" s="233"/>
      <c r="K145" s="233"/>
      <c r="L145" s="238"/>
      <c r="M145" s="243"/>
      <c r="N145" s="244"/>
      <c r="O145" s="244"/>
      <c r="P145" s="244"/>
      <c r="Q145" s="244"/>
      <c r="R145" s="244"/>
      <c r="S145" s="244"/>
      <c r="T145" s="245"/>
      <c r="AT145" s="242" t="s">
        <v>159</v>
      </c>
      <c r="AU145" s="242" t="s">
        <v>77</v>
      </c>
      <c r="AV145" s="12" t="s">
        <v>77</v>
      </c>
      <c r="AW145" s="12" t="s">
        <v>32</v>
      </c>
      <c r="AX145" s="12" t="s">
        <v>75</v>
      </c>
      <c r="AY145" s="242" t="s">
        <v>147</v>
      </c>
    </row>
    <row r="146" s="1" customFormat="1" ht="16.5" customHeight="1">
      <c r="B146" s="37"/>
      <c r="C146" s="216" t="s">
        <v>208</v>
      </c>
      <c r="D146" s="216" t="s">
        <v>150</v>
      </c>
      <c r="E146" s="217" t="s">
        <v>285</v>
      </c>
      <c r="F146" s="218" t="s">
        <v>286</v>
      </c>
      <c r="G146" s="219" t="s">
        <v>225</v>
      </c>
      <c r="H146" s="220">
        <v>57.390000000000001</v>
      </c>
      <c r="I146" s="221"/>
      <c r="J146" s="222">
        <f>ROUND(I146*H146,2)</f>
        <v>0</v>
      </c>
      <c r="K146" s="218" t="s">
        <v>212</v>
      </c>
      <c r="L146" s="42"/>
      <c r="M146" s="223" t="s">
        <v>1</v>
      </c>
      <c r="N146" s="224" t="s">
        <v>40</v>
      </c>
      <c r="O146" s="78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AR146" s="16" t="s">
        <v>181</v>
      </c>
      <c r="AT146" s="16" t="s">
        <v>150</v>
      </c>
      <c r="AU146" s="16" t="s">
        <v>77</v>
      </c>
      <c r="AY146" s="16" t="s">
        <v>147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6" t="s">
        <v>75</v>
      </c>
      <c r="BK146" s="227">
        <f>ROUND(I146*H146,2)</f>
        <v>0</v>
      </c>
      <c r="BL146" s="16" t="s">
        <v>181</v>
      </c>
      <c r="BM146" s="16" t="s">
        <v>905</v>
      </c>
    </row>
    <row r="147" s="1" customFormat="1">
      <c r="B147" s="37"/>
      <c r="C147" s="38"/>
      <c r="D147" s="228" t="s">
        <v>156</v>
      </c>
      <c r="E147" s="38"/>
      <c r="F147" s="229" t="s">
        <v>288</v>
      </c>
      <c r="G147" s="38"/>
      <c r="H147" s="38"/>
      <c r="I147" s="143"/>
      <c r="J147" s="38"/>
      <c r="K147" s="38"/>
      <c r="L147" s="42"/>
      <c r="M147" s="230"/>
      <c r="N147" s="78"/>
      <c r="O147" s="78"/>
      <c r="P147" s="78"/>
      <c r="Q147" s="78"/>
      <c r="R147" s="78"/>
      <c r="S147" s="78"/>
      <c r="T147" s="79"/>
      <c r="AT147" s="16" t="s">
        <v>156</v>
      </c>
      <c r="AU147" s="16" t="s">
        <v>77</v>
      </c>
    </row>
    <row r="148" s="13" customFormat="1">
      <c r="B148" s="246"/>
      <c r="C148" s="247"/>
      <c r="D148" s="228" t="s">
        <v>159</v>
      </c>
      <c r="E148" s="248" t="s">
        <v>1</v>
      </c>
      <c r="F148" s="249" t="s">
        <v>289</v>
      </c>
      <c r="G148" s="247"/>
      <c r="H148" s="248" t="s">
        <v>1</v>
      </c>
      <c r="I148" s="250"/>
      <c r="J148" s="247"/>
      <c r="K148" s="247"/>
      <c r="L148" s="251"/>
      <c r="M148" s="252"/>
      <c r="N148" s="253"/>
      <c r="O148" s="253"/>
      <c r="P148" s="253"/>
      <c r="Q148" s="253"/>
      <c r="R148" s="253"/>
      <c r="S148" s="253"/>
      <c r="T148" s="254"/>
      <c r="AT148" s="255" t="s">
        <v>159</v>
      </c>
      <c r="AU148" s="255" t="s">
        <v>77</v>
      </c>
      <c r="AV148" s="13" t="s">
        <v>75</v>
      </c>
      <c r="AW148" s="13" t="s">
        <v>32</v>
      </c>
      <c r="AX148" s="13" t="s">
        <v>69</v>
      </c>
      <c r="AY148" s="255" t="s">
        <v>147</v>
      </c>
    </row>
    <row r="149" s="12" customFormat="1">
      <c r="B149" s="232"/>
      <c r="C149" s="233"/>
      <c r="D149" s="228" t="s">
        <v>159</v>
      </c>
      <c r="E149" s="234" t="s">
        <v>1</v>
      </c>
      <c r="F149" s="235" t="s">
        <v>906</v>
      </c>
      <c r="G149" s="233"/>
      <c r="H149" s="236">
        <v>28.695</v>
      </c>
      <c r="I149" s="237"/>
      <c r="J149" s="233"/>
      <c r="K149" s="233"/>
      <c r="L149" s="238"/>
      <c r="M149" s="243"/>
      <c r="N149" s="244"/>
      <c r="O149" s="244"/>
      <c r="P149" s="244"/>
      <c r="Q149" s="244"/>
      <c r="R149" s="244"/>
      <c r="S149" s="244"/>
      <c r="T149" s="245"/>
      <c r="AT149" s="242" t="s">
        <v>159</v>
      </c>
      <c r="AU149" s="242" t="s">
        <v>77</v>
      </c>
      <c r="AV149" s="12" t="s">
        <v>77</v>
      </c>
      <c r="AW149" s="12" t="s">
        <v>32</v>
      </c>
      <c r="AX149" s="12" t="s">
        <v>69</v>
      </c>
      <c r="AY149" s="242" t="s">
        <v>147</v>
      </c>
    </row>
    <row r="150" s="13" customFormat="1">
      <c r="B150" s="246"/>
      <c r="C150" s="247"/>
      <c r="D150" s="228" t="s">
        <v>159</v>
      </c>
      <c r="E150" s="248" t="s">
        <v>1</v>
      </c>
      <c r="F150" s="249" t="s">
        <v>291</v>
      </c>
      <c r="G150" s="247"/>
      <c r="H150" s="248" t="s">
        <v>1</v>
      </c>
      <c r="I150" s="250"/>
      <c r="J150" s="247"/>
      <c r="K150" s="247"/>
      <c r="L150" s="251"/>
      <c r="M150" s="252"/>
      <c r="N150" s="253"/>
      <c r="O150" s="253"/>
      <c r="P150" s="253"/>
      <c r="Q150" s="253"/>
      <c r="R150" s="253"/>
      <c r="S150" s="253"/>
      <c r="T150" s="254"/>
      <c r="AT150" s="255" t="s">
        <v>159</v>
      </c>
      <c r="AU150" s="255" t="s">
        <v>77</v>
      </c>
      <c r="AV150" s="13" t="s">
        <v>75</v>
      </c>
      <c r="AW150" s="13" t="s">
        <v>32</v>
      </c>
      <c r="AX150" s="13" t="s">
        <v>69</v>
      </c>
      <c r="AY150" s="255" t="s">
        <v>147</v>
      </c>
    </row>
    <row r="151" s="12" customFormat="1">
      <c r="B151" s="232"/>
      <c r="C151" s="233"/>
      <c r="D151" s="228" t="s">
        <v>159</v>
      </c>
      <c r="E151" s="234" t="s">
        <v>1</v>
      </c>
      <c r="F151" s="235" t="s">
        <v>907</v>
      </c>
      <c r="G151" s="233"/>
      <c r="H151" s="236">
        <v>28.695</v>
      </c>
      <c r="I151" s="237"/>
      <c r="J151" s="233"/>
      <c r="K151" s="233"/>
      <c r="L151" s="238"/>
      <c r="M151" s="243"/>
      <c r="N151" s="244"/>
      <c r="O151" s="244"/>
      <c r="P151" s="244"/>
      <c r="Q151" s="244"/>
      <c r="R151" s="244"/>
      <c r="S151" s="244"/>
      <c r="T151" s="245"/>
      <c r="AT151" s="242" t="s">
        <v>159</v>
      </c>
      <c r="AU151" s="242" t="s">
        <v>77</v>
      </c>
      <c r="AV151" s="12" t="s">
        <v>77</v>
      </c>
      <c r="AW151" s="12" t="s">
        <v>32</v>
      </c>
      <c r="AX151" s="12" t="s">
        <v>69</v>
      </c>
      <c r="AY151" s="242" t="s">
        <v>147</v>
      </c>
    </row>
    <row r="152" s="14" customFormat="1">
      <c r="B152" s="256"/>
      <c r="C152" s="257"/>
      <c r="D152" s="228" t="s">
        <v>159</v>
      </c>
      <c r="E152" s="258" t="s">
        <v>1</v>
      </c>
      <c r="F152" s="259" t="s">
        <v>266</v>
      </c>
      <c r="G152" s="257"/>
      <c r="H152" s="260">
        <v>57.390000000000001</v>
      </c>
      <c r="I152" s="261"/>
      <c r="J152" s="257"/>
      <c r="K152" s="257"/>
      <c r="L152" s="262"/>
      <c r="M152" s="263"/>
      <c r="N152" s="264"/>
      <c r="O152" s="264"/>
      <c r="P152" s="264"/>
      <c r="Q152" s="264"/>
      <c r="R152" s="264"/>
      <c r="S152" s="264"/>
      <c r="T152" s="265"/>
      <c r="AT152" s="266" t="s">
        <v>159</v>
      </c>
      <c r="AU152" s="266" t="s">
        <v>77</v>
      </c>
      <c r="AV152" s="14" t="s">
        <v>181</v>
      </c>
      <c r="AW152" s="14" t="s">
        <v>32</v>
      </c>
      <c r="AX152" s="14" t="s">
        <v>75</v>
      </c>
      <c r="AY152" s="266" t="s">
        <v>147</v>
      </c>
    </row>
    <row r="153" s="1" customFormat="1" ht="16.5" customHeight="1">
      <c r="B153" s="37"/>
      <c r="C153" s="216" t="s">
        <v>216</v>
      </c>
      <c r="D153" s="216" t="s">
        <v>150</v>
      </c>
      <c r="E153" s="217" t="s">
        <v>301</v>
      </c>
      <c r="F153" s="218" t="s">
        <v>302</v>
      </c>
      <c r="G153" s="219" t="s">
        <v>225</v>
      </c>
      <c r="H153" s="220">
        <v>80.533000000000001</v>
      </c>
      <c r="I153" s="221"/>
      <c r="J153" s="222">
        <f>ROUND(I153*H153,2)</f>
        <v>0</v>
      </c>
      <c r="K153" s="218" t="s">
        <v>212</v>
      </c>
      <c r="L153" s="42"/>
      <c r="M153" s="223" t="s">
        <v>1</v>
      </c>
      <c r="N153" s="224" t="s">
        <v>40</v>
      </c>
      <c r="O153" s="78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AR153" s="16" t="s">
        <v>181</v>
      </c>
      <c r="AT153" s="16" t="s">
        <v>150</v>
      </c>
      <c r="AU153" s="16" t="s">
        <v>77</v>
      </c>
      <c r="AY153" s="16" t="s">
        <v>147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6" t="s">
        <v>75</v>
      </c>
      <c r="BK153" s="227">
        <f>ROUND(I153*H153,2)</f>
        <v>0</v>
      </c>
      <c r="BL153" s="16" t="s">
        <v>181</v>
      </c>
      <c r="BM153" s="16" t="s">
        <v>908</v>
      </c>
    </row>
    <row r="154" s="1" customFormat="1">
      <c r="B154" s="37"/>
      <c r="C154" s="38"/>
      <c r="D154" s="228" t="s">
        <v>156</v>
      </c>
      <c r="E154" s="38"/>
      <c r="F154" s="229" t="s">
        <v>304</v>
      </c>
      <c r="G154" s="38"/>
      <c r="H154" s="38"/>
      <c r="I154" s="143"/>
      <c r="J154" s="38"/>
      <c r="K154" s="38"/>
      <c r="L154" s="42"/>
      <c r="M154" s="230"/>
      <c r="N154" s="78"/>
      <c r="O154" s="78"/>
      <c r="P154" s="78"/>
      <c r="Q154" s="78"/>
      <c r="R154" s="78"/>
      <c r="S154" s="78"/>
      <c r="T154" s="79"/>
      <c r="AT154" s="16" t="s">
        <v>156</v>
      </c>
      <c r="AU154" s="16" t="s">
        <v>77</v>
      </c>
    </row>
    <row r="155" s="13" customFormat="1">
      <c r="B155" s="246"/>
      <c r="C155" s="247"/>
      <c r="D155" s="228" t="s">
        <v>159</v>
      </c>
      <c r="E155" s="248" t="s">
        <v>1</v>
      </c>
      <c r="F155" s="249" t="s">
        <v>322</v>
      </c>
      <c r="G155" s="247"/>
      <c r="H155" s="248" t="s">
        <v>1</v>
      </c>
      <c r="I155" s="250"/>
      <c r="J155" s="247"/>
      <c r="K155" s="247"/>
      <c r="L155" s="251"/>
      <c r="M155" s="252"/>
      <c r="N155" s="253"/>
      <c r="O155" s="253"/>
      <c r="P155" s="253"/>
      <c r="Q155" s="253"/>
      <c r="R155" s="253"/>
      <c r="S155" s="253"/>
      <c r="T155" s="254"/>
      <c r="AT155" s="255" t="s">
        <v>159</v>
      </c>
      <c r="AU155" s="255" t="s">
        <v>77</v>
      </c>
      <c r="AV155" s="13" t="s">
        <v>75</v>
      </c>
      <c r="AW155" s="13" t="s">
        <v>32</v>
      </c>
      <c r="AX155" s="13" t="s">
        <v>69</v>
      </c>
      <c r="AY155" s="255" t="s">
        <v>147</v>
      </c>
    </row>
    <row r="156" s="12" customFormat="1">
      <c r="B156" s="232"/>
      <c r="C156" s="233"/>
      <c r="D156" s="228" t="s">
        <v>159</v>
      </c>
      <c r="E156" s="234" t="s">
        <v>1</v>
      </c>
      <c r="F156" s="235" t="s">
        <v>909</v>
      </c>
      <c r="G156" s="233"/>
      <c r="H156" s="236">
        <v>80.533000000000001</v>
      </c>
      <c r="I156" s="237"/>
      <c r="J156" s="233"/>
      <c r="K156" s="233"/>
      <c r="L156" s="238"/>
      <c r="M156" s="243"/>
      <c r="N156" s="244"/>
      <c r="O156" s="244"/>
      <c r="P156" s="244"/>
      <c r="Q156" s="244"/>
      <c r="R156" s="244"/>
      <c r="S156" s="244"/>
      <c r="T156" s="245"/>
      <c r="AT156" s="242" t="s">
        <v>159</v>
      </c>
      <c r="AU156" s="242" t="s">
        <v>77</v>
      </c>
      <c r="AV156" s="12" t="s">
        <v>77</v>
      </c>
      <c r="AW156" s="12" t="s">
        <v>32</v>
      </c>
      <c r="AX156" s="12" t="s">
        <v>75</v>
      </c>
      <c r="AY156" s="242" t="s">
        <v>147</v>
      </c>
    </row>
    <row r="157" s="1" customFormat="1" ht="16.5" customHeight="1">
      <c r="B157" s="37"/>
      <c r="C157" s="216" t="s">
        <v>222</v>
      </c>
      <c r="D157" s="216" t="s">
        <v>150</v>
      </c>
      <c r="E157" s="217" t="s">
        <v>305</v>
      </c>
      <c r="F157" s="218" t="s">
        <v>306</v>
      </c>
      <c r="G157" s="219" t="s">
        <v>225</v>
      </c>
      <c r="H157" s="220">
        <v>28.695</v>
      </c>
      <c r="I157" s="221"/>
      <c r="J157" s="222">
        <f>ROUND(I157*H157,2)</f>
        <v>0</v>
      </c>
      <c r="K157" s="218" t="s">
        <v>212</v>
      </c>
      <c r="L157" s="42"/>
      <c r="M157" s="223" t="s">
        <v>1</v>
      </c>
      <c r="N157" s="224" t="s">
        <v>40</v>
      </c>
      <c r="O157" s="78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AR157" s="16" t="s">
        <v>181</v>
      </c>
      <c r="AT157" s="16" t="s">
        <v>150</v>
      </c>
      <c r="AU157" s="16" t="s">
        <v>77</v>
      </c>
      <c r="AY157" s="16" t="s">
        <v>147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6" t="s">
        <v>75</v>
      </c>
      <c r="BK157" s="227">
        <f>ROUND(I157*H157,2)</f>
        <v>0</v>
      </c>
      <c r="BL157" s="16" t="s">
        <v>181</v>
      </c>
      <c r="BM157" s="16" t="s">
        <v>910</v>
      </c>
    </row>
    <row r="158" s="1" customFormat="1">
      <c r="B158" s="37"/>
      <c r="C158" s="38"/>
      <c r="D158" s="228" t="s">
        <v>156</v>
      </c>
      <c r="E158" s="38"/>
      <c r="F158" s="229" t="s">
        <v>308</v>
      </c>
      <c r="G158" s="38"/>
      <c r="H158" s="38"/>
      <c r="I158" s="143"/>
      <c r="J158" s="38"/>
      <c r="K158" s="38"/>
      <c r="L158" s="42"/>
      <c r="M158" s="230"/>
      <c r="N158" s="78"/>
      <c r="O158" s="78"/>
      <c r="P158" s="78"/>
      <c r="Q158" s="78"/>
      <c r="R158" s="78"/>
      <c r="S158" s="78"/>
      <c r="T158" s="79"/>
      <c r="AT158" s="16" t="s">
        <v>156</v>
      </c>
      <c r="AU158" s="16" t="s">
        <v>77</v>
      </c>
    </row>
    <row r="159" s="13" customFormat="1">
      <c r="B159" s="246"/>
      <c r="C159" s="247"/>
      <c r="D159" s="228" t="s">
        <v>159</v>
      </c>
      <c r="E159" s="248" t="s">
        <v>1</v>
      </c>
      <c r="F159" s="249" t="s">
        <v>309</v>
      </c>
      <c r="G159" s="247"/>
      <c r="H159" s="248" t="s">
        <v>1</v>
      </c>
      <c r="I159" s="250"/>
      <c r="J159" s="247"/>
      <c r="K159" s="247"/>
      <c r="L159" s="251"/>
      <c r="M159" s="252"/>
      <c r="N159" s="253"/>
      <c r="O159" s="253"/>
      <c r="P159" s="253"/>
      <c r="Q159" s="253"/>
      <c r="R159" s="253"/>
      <c r="S159" s="253"/>
      <c r="T159" s="254"/>
      <c r="AT159" s="255" t="s">
        <v>159</v>
      </c>
      <c r="AU159" s="255" t="s">
        <v>77</v>
      </c>
      <c r="AV159" s="13" t="s">
        <v>75</v>
      </c>
      <c r="AW159" s="13" t="s">
        <v>32</v>
      </c>
      <c r="AX159" s="13" t="s">
        <v>69</v>
      </c>
      <c r="AY159" s="255" t="s">
        <v>147</v>
      </c>
    </row>
    <row r="160" s="12" customFormat="1">
      <c r="B160" s="232"/>
      <c r="C160" s="233"/>
      <c r="D160" s="228" t="s">
        <v>159</v>
      </c>
      <c r="E160" s="234" t="s">
        <v>1</v>
      </c>
      <c r="F160" s="235" t="s">
        <v>907</v>
      </c>
      <c r="G160" s="233"/>
      <c r="H160" s="236">
        <v>28.695</v>
      </c>
      <c r="I160" s="237"/>
      <c r="J160" s="233"/>
      <c r="K160" s="233"/>
      <c r="L160" s="238"/>
      <c r="M160" s="243"/>
      <c r="N160" s="244"/>
      <c r="O160" s="244"/>
      <c r="P160" s="244"/>
      <c r="Q160" s="244"/>
      <c r="R160" s="244"/>
      <c r="S160" s="244"/>
      <c r="T160" s="245"/>
      <c r="AT160" s="242" t="s">
        <v>159</v>
      </c>
      <c r="AU160" s="242" t="s">
        <v>77</v>
      </c>
      <c r="AV160" s="12" t="s">
        <v>77</v>
      </c>
      <c r="AW160" s="12" t="s">
        <v>32</v>
      </c>
      <c r="AX160" s="12" t="s">
        <v>75</v>
      </c>
      <c r="AY160" s="242" t="s">
        <v>147</v>
      </c>
    </row>
    <row r="161" s="1" customFormat="1" ht="16.5" customHeight="1">
      <c r="B161" s="37"/>
      <c r="C161" s="216" t="s">
        <v>229</v>
      </c>
      <c r="D161" s="216" t="s">
        <v>150</v>
      </c>
      <c r="E161" s="217" t="s">
        <v>326</v>
      </c>
      <c r="F161" s="218" t="s">
        <v>327</v>
      </c>
      <c r="G161" s="219" t="s">
        <v>270</v>
      </c>
      <c r="H161" s="220">
        <v>144.959</v>
      </c>
      <c r="I161" s="221"/>
      <c r="J161" s="222">
        <f>ROUND(I161*H161,2)</f>
        <v>0</v>
      </c>
      <c r="K161" s="218" t="s">
        <v>212</v>
      </c>
      <c r="L161" s="42"/>
      <c r="M161" s="223" t="s">
        <v>1</v>
      </c>
      <c r="N161" s="224" t="s">
        <v>40</v>
      </c>
      <c r="O161" s="78"/>
      <c r="P161" s="225">
        <f>O161*H161</f>
        <v>0</v>
      </c>
      <c r="Q161" s="225">
        <v>0</v>
      </c>
      <c r="R161" s="225">
        <f>Q161*H161</f>
        <v>0</v>
      </c>
      <c r="S161" s="225">
        <v>0</v>
      </c>
      <c r="T161" s="226">
        <f>S161*H161</f>
        <v>0</v>
      </c>
      <c r="AR161" s="16" t="s">
        <v>181</v>
      </c>
      <c r="AT161" s="16" t="s">
        <v>150</v>
      </c>
      <c r="AU161" s="16" t="s">
        <v>77</v>
      </c>
      <c r="AY161" s="16" t="s">
        <v>147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6" t="s">
        <v>75</v>
      </c>
      <c r="BK161" s="227">
        <f>ROUND(I161*H161,2)</f>
        <v>0</v>
      </c>
      <c r="BL161" s="16" t="s">
        <v>181</v>
      </c>
      <c r="BM161" s="16" t="s">
        <v>911</v>
      </c>
    </row>
    <row r="162" s="1" customFormat="1">
      <c r="B162" s="37"/>
      <c r="C162" s="38"/>
      <c r="D162" s="228" t="s">
        <v>156</v>
      </c>
      <c r="E162" s="38"/>
      <c r="F162" s="229" t="s">
        <v>329</v>
      </c>
      <c r="G162" s="38"/>
      <c r="H162" s="38"/>
      <c r="I162" s="143"/>
      <c r="J162" s="38"/>
      <c r="K162" s="38"/>
      <c r="L162" s="42"/>
      <c r="M162" s="230"/>
      <c r="N162" s="78"/>
      <c r="O162" s="78"/>
      <c r="P162" s="78"/>
      <c r="Q162" s="78"/>
      <c r="R162" s="78"/>
      <c r="S162" s="78"/>
      <c r="T162" s="79"/>
      <c r="AT162" s="16" t="s">
        <v>156</v>
      </c>
      <c r="AU162" s="16" t="s">
        <v>77</v>
      </c>
    </row>
    <row r="163" s="12" customFormat="1">
      <c r="B163" s="232"/>
      <c r="C163" s="233"/>
      <c r="D163" s="228" t="s">
        <v>159</v>
      </c>
      <c r="E163" s="233"/>
      <c r="F163" s="235" t="s">
        <v>912</v>
      </c>
      <c r="G163" s="233"/>
      <c r="H163" s="236">
        <v>144.959</v>
      </c>
      <c r="I163" s="237"/>
      <c r="J163" s="233"/>
      <c r="K163" s="233"/>
      <c r="L163" s="238"/>
      <c r="M163" s="243"/>
      <c r="N163" s="244"/>
      <c r="O163" s="244"/>
      <c r="P163" s="244"/>
      <c r="Q163" s="244"/>
      <c r="R163" s="244"/>
      <c r="S163" s="244"/>
      <c r="T163" s="245"/>
      <c r="AT163" s="242" t="s">
        <v>159</v>
      </c>
      <c r="AU163" s="242" t="s">
        <v>77</v>
      </c>
      <c r="AV163" s="12" t="s">
        <v>77</v>
      </c>
      <c r="AW163" s="12" t="s">
        <v>4</v>
      </c>
      <c r="AX163" s="12" t="s">
        <v>75</v>
      </c>
      <c r="AY163" s="242" t="s">
        <v>147</v>
      </c>
    </row>
    <row r="164" s="1" customFormat="1" ht="16.5" customHeight="1">
      <c r="B164" s="37"/>
      <c r="C164" s="216" t="s">
        <v>235</v>
      </c>
      <c r="D164" s="216" t="s">
        <v>150</v>
      </c>
      <c r="E164" s="217" t="s">
        <v>332</v>
      </c>
      <c r="F164" s="218" t="s">
        <v>333</v>
      </c>
      <c r="G164" s="219" t="s">
        <v>225</v>
      </c>
      <c r="H164" s="220">
        <v>1.29</v>
      </c>
      <c r="I164" s="221"/>
      <c r="J164" s="222">
        <f>ROUND(I164*H164,2)</f>
        <v>0</v>
      </c>
      <c r="K164" s="218" t="s">
        <v>212</v>
      </c>
      <c r="L164" s="42"/>
      <c r="M164" s="223" t="s">
        <v>1</v>
      </c>
      <c r="N164" s="224" t="s">
        <v>40</v>
      </c>
      <c r="O164" s="78"/>
      <c r="P164" s="225">
        <f>O164*H164</f>
        <v>0</v>
      </c>
      <c r="Q164" s="225">
        <v>0</v>
      </c>
      <c r="R164" s="225">
        <f>Q164*H164</f>
        <v>0</v>
      </c>
      <c r="S164" s="225">
        <v>0</v>
      </c>
      <c r="T164" s="226">
        <f>S164*H164</f>
        <v>0</v>
      </c>
      <c r="AR164" s="16" t="s">
        <v>181</v>
      </c>
      <c r="AT164" s="16" t="s">
        <v>150</v>
      </c>
      <c r="AU164" s="16" t="s">
        <v>77</v>
      </c>
      <c r="AY164" s="16" t="s">
        <v>147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6" t="s">
        <v>75</v>
      </c>
      <c r="BK164" s="227">
        <f>ROUND(I164*H164,2)</f>
        <v>0</v>
      </c>
      <c r="BL164" s="16" t="s">
        <v>181</v>
      </c>
      <c r="BM164" s="16" t="s">
        <v>913</v>
      </c>
    </row>
    <row r="165" s="1" customFormat="1">
      <c r="B165" s="37"/>
      <c r="C165" s="38"/>
      <c r="D165" s="228" t="s">
        <v>156</v>
      </c>
      <c r="E165" s="38"/>
      <c r="F165" s="229" t="s">
        <v>335</v>
      </c>
      <c r="G165" s="38"/>
      <c r="H165" s="38"/>
      <c r="I165" s="143"/>
      <c r="J165" s="38"/>
      <c r="K165" s="38"/>
      <c r="L165" s="42"/>
      <c r="M165" s="230"/>
      <c r="N165" s="78"/>
      <c r="O165" s="78"/>
      <c r="P165" s="78"/>
      <c r="Q165" s="78"/>
      <c r="R165" s="78"/>
      <c r="S165" s="78"/>
      <c r="T165" s="79"/>
      <c r="AT165" s="16" t="s">
        <v>156</v>
      </c>
      <c r="AU165" s="16" t="s">
        <v>77</v>
      </c>
    </row>
    <row r="166" s="13" customFormat="1">
      <c r="B166" s="246"/>
      <c r="C166" s="247"/>
      <c r="D166" s="228" t="s">
        <v>159</v>
      </c>
      <c r="E166" s="248" t="s">
        <v>1</v>
      </c>
      <c r="F166" s="249" t="s">
        <v>895</v>
      </c>
      <c r="G166" s="247"/>
      <c r="H166" s="248" t="s">
        <v>1</v>
      </c>
      <c r="I166" s="250"/>
      <c r="J166" s="247"/>
      <c r="K166" s="247"/>
      <c r="L166" s="251"/>
      <c r="M166" s="252"/>
      <c r="N166" s="253"/>
      <c r="O166" s="253"/>
      <c r="P166" s="253"/>
      <c r="Q166" s="253"/>
      <c r="R166" s="253"/>
      <c r="S166" s="253"/>
      <c r="T166" s="254"/>
      <c r="AT166" s="255" t="s">
        <v>159</v>
      </c>
      <c r="AU166" s="255" t="s">
        <v>77</v>
      </c>
      <c r="AV166" s="13" t="s">
        <v>75</v>
      </c>
      <c r="AW166" s="13" t="s">
        <v>32</v>
      </c>
      <c r="AX166" s="13" t="s">
        <v>69</v>
      </c>
      <c r="AY166" s="255" t="s">
        <v>147</v>
      </c>
    </row>
    <row r="167" s="12" customFormat="1">
      <c r="B167" s="232"/>
      <c r="C167" s="233"/>
      <c r="D167" s="228" t="s">
        <v>159</v>
      </c>
      <c r="E167" s="234" t="s">
        <v>1</v>
      </c>
      <c r="F167" s="235" t="s">
        <v>896</v>
      </c>
      <c r="G167" s="233"/>
      <c r="H167" s="236">
        <v>1.29</v>
      </c>
      <c r="I167" s="237"/>
      <c r="J167" s="233"/>
      <c r="K167" s="233"/>
      <c r="L167" s="238"/>
      <c r="M167" s="243"/>
      <c r="N167" s="244"/>
      <c r="O167" s="244"/>
      <c r="P167" s="244"/>
      <c r="Q167" s="244"/>
      <c r="R167" s="244"/>
      <c r="S167" s="244"/>
      <c r="T167" s="245"/>
      <c r="AT167" s="242" t="s">
        <v>159</v>
      </c>
      <c r="AU167" s="242" t="s">
        <v>77</v>
      </c>
      <c r="AV167" s="12" t="s">
        <v>77</v>
      </c>
      <c r="AW167" s="12" t="s">
        <v>32</v>
      </c>
      <c r="AX167" s="12" t="s">
        <v>75</v>
      </c>
      <c r="AY167" s="242" t="s">
        <v>147</v>
      </c>
    </row>
    <row r="168" s="1" customFormat="1" ht="16.5" customHeight="1">
      <c r="B168" s="37"/>
      <c r="C168" s="267" t="s">
        <v>241</v>
      </c>
      <c r="D168" s="267" t="s">
        <v>267</v>
      </c>
      <c r="E168" s="268" t="s">
        <v>343</v>
      </c>
      <c r="F168" s="269" t="s">
        <v>344</v>
      </c>
      <c r="G168" s="270" t="s">
        <v>270</v>
      </c>
      <c r="H168" s="271">
        <v>2.7090000000000001</v>
      </c>
      <c r="I168" s="272"/>
      <c r="J168" s="273">
        <f>ROUND(I168*H168,2)</f>
        <v>0</v>
      </c>
      <c r="K168" s="269" t="s">
        <v>212</v>
      </c>
      <c r="L168" s="274"/>
      <c r="M168" s="275" t="s">
        <v>1</v>
      </c>
      <c r="N168" s="276" t="s">
        <v>40</v>
      </c>
      <c r="O168" s="78"/>
      <c r="P168" s="225">
        <f>O168*H168</f>
        <v>0</v>
      </c>
      <c r="Q168" s="225">
        <v>1</v>
      </c>
      <c r="R168" s="225">
        <f>Q168*H168</f>
        <v>2.7090000000000001</v>
      </c>
      <c r="S168" s="225">
        <v>0</v>
      </c>
      <c r="T168" s="226">
        <f>S168*H168</f>
        <v>0</v>
      </c>
      <c r="AR168" s="16" t="s">
        <v>216</v>
      </c>
      <c r="AT168" s="16" t="s">
        <v>267</v>
      </c>
      <c r="AU168" s="16" t="s">
        <v>77</v>
      </c>
      <c r="AY168" s="16" t="s">
        <v>147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6" t="s">
        <v>75</v>
      </c>
      <c r="BK168" s="227">
        <f>ROUND(I168*H168,2)</f>
        <v>0</v>
      </c>
      <c r="BL168" s="16" t="s">
        <v>181</v>
      </c>
      <c r="BM168" s="16" t="s">
        <v>914</v>
      </c>
    </row>
    <row r="169" s="1" customFormat="1">
      <c r="B169" s="37"/>
      <c r="C169" s="38"/>
      <c r="D169" s="228" t="s">
        <v>156</v>
      </c>
      <c r="E169" s="38"/>
      <c r="F169" s="229" t="s">
        <v>346</v>
      </c>
      <c r="G169" s="38"/>
      <c r="H169" s="38"/>
      <c r="I169" s="143"/>
      <c r="J169" s="38"/>
      <c r="K169" s="38"/>
      <c r="L169" s="42"/>
      <c r="M169" s="230"/>
      <c r="N169" s="78"/>
      <c r="O169" s="78"/>
      <c r="P169" s="78"/>
      <c r="Q169" s="78"/>
      <c r="R169" s="78"/>
      <c r="S169" s="78"/>
      <c r="T169" s="79"/>
      <c r="AT169" s="16" t="s">
        <v>156</v>
      </c>
      <c r="AU169" s="16" t="s">
        <v>77</v>
      </c>
    </row>
    <row r="170" s="12" customFormat="1">
      <c r="B170" s="232"/>
      <c r="C170" s="233"/>
      <c r="D170" s="228" t="s">
        <v>159</v>
      </c>
      <c r="E170" s="233"/>
      <c r="F170" s="235" t="s">
        <v>915</v>
      </c>
      <c r="G170" s="233"/>
      <c r="H170" s="236">
        <v>2.7090000000000001</v>
      </c>
      <c r="I170" s="237"/>
      <c r="J170" s="233"/>
      <c r="K170" s="233"/>
      <c r="L170" s="238"/>
      <c r="M170" s="243"/>
      <c r="N170" s="244"/>
      <c r="O170" s="244"/>
      <c r="P170" s="244"/>
      <c r="Q170" s="244"/>
      <c r="R170" s="244"/>
      <c r="S170" s="244"/>
      <c r="T170" s="245"/>
      <c r="AT170" s="242" t="s">
        <v>159</v>
      </c>
      <c r="AU170" s="242" t="s">
        <v>77</v>
      </c>
      <c r="AV170" s="12" t="s">
        <v>77</v>
      </c>
      <c r="AW170" s="12" t="s">
        <v>4</v>
      </c>
      <c r="AX170" s="12" t="s">
        <v>75</v>
      </c>
      <c r="AY170" s="242" t="s">
        <v>147</v>
      </c>
    </row>
    <row r="171" s="1" customFormat="1" ht="16.5" customHeight="1">
      <c r="B171" s="37"/>
      <c r="C171" s="216" t="s">
        <v>247</v>
      </c>
      <c r="D171" s="216" t="s">
        <v>150</v>
      </c>
      <c r="E171" s="217" t="s">
        <v>353</v>
      </c>
      <c r="F171" s="218" t="s">
        <v>354</v>
      </c>
      <c r="G171" s="219" t="s">
        <v>180</v>
      </c>
      <c r="H171" s="220">
        <v>191.30000000000001</v>
      </c>
      <c r="I171" s="221"/>
      <c r="J171" s="222">
        <f>ROUND(I171*H171,2)</f>
        <v>0</v>
      </c>
      <c r="K171" s="218" t="s">
        <v>1</v>
      </c>
      <c r="L171" s="42"/>
      <c r="M171" s="223" t="s">
        <v>1</v>
      </c>
      <c r="N171" s="224" t="s">
        <v>40</v>
      </c>
      <c r="O171" s="78"/>
      <c r="P171" s="225">
        <f>O171*H171</f>
        <v>0</v>
      </c>
      <c r="Q171" s="225">
        <v>0</v>
      </c>
      <c r="R171" s="225">
        <f>Q171*H171</f>
        <v>0</v>
      </c>
      <c r="S171" s="225">
        <v>0</v>
      </c>
      <c r="T171" s="226">
        <f>S171*H171</f>
        <v>0</v>
      </c>
      <c r="AR171" s="16" t="s">
        <v>181</v>
      </c>
      <c r="AT171" s="16" t="s">
        <v>150</v>
      </c>
      <c r="AU171" s="16" t="s">
        <v>77</v>
      </c>
      <c r="AY171" s="16" t="s">
        <v>147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6" t="s">
        <v>75</v>
      </c>
      <c r="BK171" s="227">
        <f>ROUND(I171*H171,2)</f>
        <v>0</v>
      </c>
      <c r="BL171" s="16" t="s">
        <v>181</v>
      </c>
      <c r="BM171" s="16" t="s">
        <v>916</v>
      </c>
    </row>
    <row r="172" s="1" customFormat="1">
      <c r="B172" s="37"/>
      <c r="C172" s="38"/>
      <c r="D172" s="228" t="s">
        <v>156</v>
      </c>
      <c r="E172" s="38"/>
      <c r="F172" s="229" t="s">
        <v>354</v>
      </c>
      <c r="G172" s="38"/>
      <c r="H172" s="38"/>
      <c r="I172" s="143"/>
      <c r="J172" s="38"/>
      <c r="K172" s="38"/>
      <c r="L172" s="42"/>
      <c r="M172" s="230"/>
      <c r="N172" s="78"/>
      <c r="O172" s="78"/>
      <c r="P172" s="78"/>
      <c r="Q172" s="78"/>
      <c r="R172" s="78"/>
      <c r="S172" s="78"/>
      <c r="T172" s="79"/>
      <c r="AT172" s="16" t="s">
        <v>156</v>
      </c>
      <c r="AU172" s="16" t="s">
        <v>77</v>
      </c>
    </row>
    <row r="173" s="1" customFormat="1" ht="16.5" customHeight="1">
      <c r="B173" s="37"/>
      <c r="C173" s="216" t="s">
        <v>253</v>
      </c>
      <c r="D173" s="216" t="s">
        <v>150</v>
      </c>
      <c r="E173" s="217" t="s">
        <v>357</v>
      </c>
      <c r="F173" s="218" t="s">
        <v>358</v>
      </c>
      <c r="G173" s="219" t="s">
        <v>180</v>
      </c>
      <c r="H173" s="220">
        <v>191.30000000000001</v>
      </c>
      <c r="I173" s="221"/>
      <c r="J173" s="222">
        <f>ROUND(I173*H173,2)</f>
        <v>0</v>
      </c>
      <c r="K173" s="218" t="s">
        <v>212</v>
      </c>
      <c r="L173" s="42"/>
      <c r="M173" s="223" t="s">
        <v>1</v>
      </c>
      <c r="N173" s="224" t="s">
        <v>40</v>
      </c>
      <c r="O173" s="78"/>
      <c r="P173" s="225">
        <f>O173*H173</f>
        <v>0</v>
      </c>
      <c r="Q173" s="225">
        <v>0</v>
      </c>
      <c r="R173" s="225">
        <f>Q173*H173</f>
        <v>0</v>
      </c>
      <c r="S173" s="225">
        <v>0</v>
      </c>
      <c r="T173" s="226">
        <f>S173*H173</f>
        <v>0</v>
      </c>
      <c r="AR173" s="16" t="s">
        <v>181</v>
      </c>
      <c r="AT173" s="16" t="s">
        <v>150</v>
      </c>
      <c r="AU173" s="16" t="s">
        <v>77</v>
      </c>
      <c r="AY173" s="16" t="s">
        <v>147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6" t="s">
        <v>75</v>
      </c>
      <c r="BK173" s="227">
        <f>ROUND(I173*H173,2)</f>
        <v>0</v>
      </c>
      <c r="BL173" s="16" t="s">
        <v>181</v>
      </c>
      <c r="BM173" s="16" t="s">
        <v>917</v>
      </c>
    </row>
    <row r="174" s="1" customFormat="1">
      <c r="B174" s="37"/>
      <c r="C174" s="38"/>
      <c r="D174" s="228" t="s">
        <v>156</v>
      </c>
      <c r="E174" s="38"/>
      <c r="F174" s="229" t="s">
        <v>360</v>
      </c>
      <c r="G174" s="38"/>
      <c r="H174" s="38"/>
      <c r="I174" s="143"/>
      <c r="J174" s="38"/>
      <c r="K174" s="38"/>
      <c r="L174" s="42"/>
      <c r="M174" s="230"/>
      <c r="N174" s="78"/>
      <c r="O174" s="78"/>
      <c r="P174" s="78"/>
      <c r="Q174" s="78"/>
      <c r="R174" s="78"/>
      <c r="S174" s="78"/>
      <c r="T174" s="79"/>
      <c r="AT174" s="16" t="s">
        <v>156</v>
      </c>
      <c r="AU174" s="16" t="s">
        <v>77</v>
      </c>
    </row>
    <row r="175" s="1" customFormat="1">
      <c r="B175" s="37"/>
      <c r="C175" s="38"/>
      <c r="D175" s="228" t="s">
        <v>157</v>
      </c>
      <c r="E175" s="38"/>
      <c r="F175" s="231" t="s">
        <v>877</v>
      </c>
      <c r="G175" s="38"/>
      <c r="H175" s="38"/>
      <c r="I175" s="143"/>
      <c r="J175" s="38"/>
      <c r="K175" s="38"/>
      <c r="L175" s="42"/>
      <c r="M175" s="230"/>
      <c r="N175" s="78"/>
      <c r="O175" s="78"/>
      <c r="P175" s="78"/>
      <c r="Q175" s="78"/>
      <c r="R175" s="78"/>
      <c r="S175" s="78"/>
      <c r="T175" s="79"/>
      <c r="AT175" s="16" t="s">
        <v>157</v>
      </c>
      <c r="AU175" s="16" t="s">
        <v>77</v>
      </c>
    </row>
    <row r="176" s="13" customFormat="1">
      <c r="B176" s="246"/>
      <c r="C176" s="247"/>
      <c r="D176" s="228" t="s">
        <v>159</v>
      </c>
      <c r="E176" s="248" t="s">
        <v>1</v>
      </c>
      <c r="F176" s="249" t="s">
        <v>363</v>
      </c>
      <c r="G176" s="247"/>
      <c r="H176" s="248" t="s">
        <v>1</v>
      </c>
      <c r="I176" s="250"/>
      <c r="J176" s="247"/>
      <c r="K176" s="247"/>
      <c r="L176" s="251"/>
      <c r="M176" s="252"/>
      <c r="N176" s="253"/>
      <c r="O176" s="253"/>
      <c r="P176" s="253"/>
      <c r="Q176" s="253"/>
      <c r="R176" s="253"/>
      <c r="S176" s="253"/>
      <c r="T176" s="254"/>
      <c r="AT176" s="255" t="s">
        <v>159</v>
      </c>
      <c r="AU176" s="255" t="s">
        <v>77</v>
      </c>
      <c r="AV176" s="13" t="s">
        <v>75</v>
      </c>
      <c r="AW176" s="13" t="s">
        <v>32</v>
      </c>
      <c r="AX176" s="13" t="s">
        <v>69</v>
      </c>
      <c r="AY176" s="255" t="s">
        <v>147</v>
      </c>
    </row>
    <row r="177" s="12" customFormat="1">
      <c r="B177" s="232"/>
      <c r="C177" s="233"/>
      <c r="D177" s="228" t="s">
        <v>159</v>
      </c>
      <c r="E177" s="234" t="s">
        <v>1</v>
      </c>
      <c r="F177" s="235" t="s">
        <v>918</v>
      </c>
      <c r="G177" s="233"/>
      <c r="H177" s="236">
        <v>191.30000000000001</v>
      </c>
      <c r="I177" s="237"/>
      <c r="J177" s="233"/>
      <c r="K177" s="233"/>
      <c r="L177" s="238"/>
      <c r="M177" s="243"/>
      <c r="N177" s="244"/>
      <c r="O177" s="244"/>
      <c r="P177" s="244"/>
      <c r="Q177" s="244"/>
      <c r="R177" s="244"/>
      <c r="S177" s="244"/>
      <c r="T177" s="245"/>
      <c r="AT177" s="242" t="s">
        <v>159</v>
      </c>
      <c r="AU177" s="242" t="s">
        <v>77</v>
      </c>
      <c r="AV177" s="12" t="s">
        <v>77</v>
      </c>
      <c r="AW177" s="12" t="s">
        <v>32</v>
      </c>
      <c r="AX177" s="12" t="s">
        <v>75</v>
      </c>
      <c r="AY177" s="242" t="s">
        <v>147</v>
      </c>
    </row>
    <row r="178" s="11" customFormat="1" ht="22.8" customHeight="1">
      <c r="B178" s="200"/>
      <c r="C178" s="201"/>
      <c r="D178" s="202" t="s">
        <v>68</v>
      </c>
      <c r="E178" s="214" t="s">
        <v>77</v>
      </c>
      <c r="F178" s="214" t="s">
        <v>365</v>
      </c>
      <c r="G178" s="201"/>
      <c r="H178" s="201"/>
      <c r="I178" s="204"/>
      <c r="J178" s="215">
        <f>BK178</f>
        <v>0</v>
      </c>
      <c r="K178" s="201"/>
      <c r="L178" s="206"/>
      <c r="M178" s="207"/>
      <c r="N178" s="208"/>
      <c r="O178" s="208"/>
      <c r="P178" s="209">
        <f>SUM(P179:P186)</f>
        <v>0</v>
      </c>
      <c r="Q178" s="208"/>
      <c r="R178" s="209">
        <f>SUM(R179:R186)</f>
        <v>0</v>
      </c>
      <c r="S178" s="208"/>
      <c r="T178" s="210">
        <f>SUM(T179:T186)</f>
        <v>0</v>
      </c>
      <c r="AR178" s="211" t="s">
        <v>75</v>
      </c>
      <c r="AT178" s="212" t="s">
        <v>68</v>
      </c>
      <c r="AU178" s="212" t="s">
        <v>75</v>
      </c>
      <c r="AY178" s="211" t="s">
        <v>147</v>
      </c>
      <c r="BK178" s="213">
        <f>SUM(BK179:BK186)</f>
        <v>0</v>
      </c>
    </row>
    <row r="179" s="1" customFormat="1" ht="16.5" customHeight="1">
      <c r="B179" s="37"/>
      <c r="C179" s="216" t="s">
        <v>8</v>
      </c>
      <c r="D179" s="216" t="s">
        <v>150</v>
      </c>
      <c r="E179" s="217" t="s">
        <v>376</v>
      </c>
      <c r="F179" s="218" t="s">
        <v>377</v>
      </c>
      <c r="G179" s="219" t="s">
        <v>180</v>
      </c>
      <c r="H179" s="220">
        <v>220.19999999999999</v>
      </c>
      <c r="I179" s="221"/>
      <c r="J179" s="222">
        <f>ROUND(I179*H179,2)</f>
        <v>0</v>
      </c>
      <c r="K179" s="218" t="s">
        <v>212</v>
      </c>
      <c r="L179" s="42"/>
      <c r="M179" s="223" t="s">
        <v>1</v>
      </c>
      <c r="N179" s="224" t="s">
        <v>40</v>
      </c>
      <c r="O179" s="78"/>
      <c r="P179" s="225">
        <f>O179*H179</f>
        <v>0</v>
      </c>
      <c r="Q179" s="225">
        <v>0</v>
      </c>
      <c r="R179" s="225">
        <f>Q179*H179</f>
        <v>0</v>
      </c>
      <c r="S179" s="225">
        <v>0</v>
      </c>
      <c r="T179" s="226">
        <f>S179*H179</f>
        <v>0</v>
      </c>
      <c r="AR179" s="16" t="s">
        <v>181</v>
      </c>
      <c r="AT179" s="16" t="s">
        <v>150</v>
      </c>
      <c r="AU179" s="16" t="s">
        <v>77</v>
      </c>
      <c r="AY179" s="16" t="s">
        <v>147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6" t="s">
        <v>75</v>
      </c>
      <c r="BK179" s="227">
        <f>ROUND(I179*H179,2)</f>
        <v>0</v>
      </c>
      <c r="BL179" s="16" t="s">
        <v>181</v>
      </c>
      <c r="BM179" s="16" t="s">
        <v>919</v>
      </c>
    </row>
    <row r="180" s="1" customFormat="1">
      <c r="B180" s="37"/>
      <c r="C180" s="38"/>
      <c r="D180" s="228" t="s">
        <v>156</v>
      </c>
      <c r="E180" s="38"/>
      <c r="F180" s="229" t="s">
        <v>379</v>
      </c>
      <c r="G180" s="38"/>
      <c r="H180" s="38"/>
      <c r="I180" s="143"/>
      <c r="J180" s="38"/>
      <c r="K180" s="38"/>
      <c r="L180" s="42"/>
      <c r="M180" s="230"/>
      <c r="N180" s="78"/>
      <c r="O180" s="78"/>
      <c r="P180" s="78"/>
      <c r="Q180" s="78"/>
      <c r="R180" s="78"/>
      <c r="S180" s="78"/>
      <c r="T180" s="79"/>
      <c r="AT180" s="16" t="s">
        <v>156</v>
      </c>
      <c r="AU180" s="16" t="s">
        <v>77</v>
      </c>
    </row>
    <row r="181" s="1" customFormat="1">
      <c r="B181" s="37"/>
      <c r="C181" s="38"/>
      <c r="D181" s="228" t="s">
        <v>157</v>
      </c>
      <c r="E181" s="38"/>
      <c r="F181" s="231" t="s">
        <v>877</v>
      </c>
      <c r="G181" s="38"/>
      <c r="H181" s="38"/>
      <c r="I181" s="143"/>
      <c r="J181" s="38"/>
      <c r="K181" s="38"/>
      <c r="L181" s="42"/>
      <c r="M181" s="230"/>
      <c r="N181" s="78"/>
      <c r="O181" s="78"/>
      <c r="P181" s="78"/>
      <c r="Q181" s="78"/>
      <c r="R181" s="78"/>
      <c r="S181" s="78"/>
      <c r="T181" s="79"/>
      <c r="AT181" s="16" t="s">
        <v>157</v>
      </c>
      <c r="AU181" s="16" t="s">
        <v>77</v>
      </c>
    </row>
    <row r="182" s="13" customFormat="1">
      <c r="B182" s="246"/>
      <c r="C182" s="247"/>
      <c r="D182" s="228" t="s">
        <v>159</v>
      </c>
      <c r="E182" s="248" t="s">
        <v>1</v>
      </c>
      <c r="F182" s="249" t="s">
        <v>920</v>
      </c>
      <c r="G182" s="247"/>
      <c r="H182" s="248" t="s">
        <v>1</v>
      </c>
      <c r="I182" s="250"/>
      <c r="J182" s="247"/>
      <c r="K182" s="247"/>
      <c r="L182" s="251"/>
      <c r="M182" s="252"/>
      <c r="N182" s="253"/>
      <c r="O182" s="253"/>
      <c r="P182" s="253"/>
      <c r="Q182" s="253"/>
      <c r="R182" s="253"/>
      <c r="S182" s="253"/>
      <c r="T182" s="254"/>
      <c r="AT182" s="255" t="s">
        <v>159</v>
      </c>
      <c r="AU182" s="255" t="s">
        <v>77</v>
      </c>
      <c r="AV182" s="13" t="s">
        <v>75</v>
      </c>
      <c r="AW182" s="13" t="s">
        <v>32</v>
      </c>
      <c r="AX182" s="13" t="s">
        <v>69</v>
      </c>
      <c r="AY182" s="255" t="s">
        <v>147</v>
      </c>
    </row>
    <row r="183" s="12" customFormat="1">
      <c r="B183" s="232"/>
      <c r="C183" s="233"/>
      <c r="D183" s="228" t="s">
        <v>159</v>
      </c>
      <c r="E183" s="234" t="s">
        <v>1</v>
      </c>
      <c r="F183" s="235" t="s">
        <v>921</v>
      </c>
      <c r="G183" s="233"/>
      <c r="H183" s="236">
        <v>180</v>
      </c>
      <c r="I183" s="237"/>
      <c r="J183" s="233"/>
      <c r="K183" s="233"/>
      <c r="L183" s="238"/>
      <c r="M183" s="243"/>
      <c r="N183" s="244"/>
      <c r="O183" s="244"/>
      <c r="P183" s="244"/>
      <c r="Q183" s="244"/>
      <c r="R183" s="244"/>
      <c r="S183" s="244"/>
      <c r="T183" s="245"/>
      <c r="AT183" s="242" t="s">
        <v>159</v>
      </c>
      <c r="AU183" s="242" t="s">
        <v>77</v>
      </c>
      <c r="AV183" s="12" t="s">
        <v>77</v>
      </c>
      <c r="AW183" s="12" t="s">
        <v>32</v>
      </c>
      <c r="AX183" s="12" t="s">
        <v>69</v>
      </c>
      <c r="AY183" s="242" t="s">
        <v>147</v>
      </c>
    </row>
    <row r="184" s="13" customFormat="1">
      <c r="B184" s="246"/>
      <c r="C184" s="247"/>
      <c r="D184" s="228" t="s">
        <v>159</v>
      </c>
      <c r="E184" s="248" t="s">
        <v>1</v>
      </c>
      <c r="F184" s="249" t="s">
        <v>897</v>
      </c>
      <c r="G184" s="247"/>
      <c r="H184" s="248" t="s">
        <v>1</v>
      </c>
      <c r="I184" s="250"/>
      <c r="J184" s="247"/>
      <c r="K184" s="247"/>
      <c r="L184" s="251"/>
      <c r="M184" s="252"/>
      <c r="N184" s="253"/>
      <c r="O184" s="253"/>
      <c r="P184" s="253"/>
      <c r="Q184" s="253"/>
      <c r="R184" s="253"/>
      <c r="S184" s="253"/>
      <c r="T184" s="254"/>
      <c r="AT184" s="255" t="s">
        <v>159</v>
      </c>
      <c r="AU184" s="255" t="s">
        <v>77</v>
      </c>
      <c r="AV184" s="13" t="s">
        <v>75</v>
      </c>
      <c r="AW184" s="13" t="s">
        <v>32</v>
      </c>
      <c r="AX184" s="13" t="s">
        <v>69</v>
      </c>
      <c r="AY184" s="255" t="s">
        <v>147</v>
      </c>
    </row>
    <row r="185" s="12" customFormat="1">
      <c r="B185" s="232"/>
      <c r="C185" s="233"/>
      <c r="D185" s="228" t="s">
        <v>159</v>
      </c>
      <c r="E185" s="234" t="s">
        <v>1</v>
      </c>
      <c r="F185" s="235" t="s">
        <v>922</v>
      </c>
      <c r="G185" s="233"/>
      <c r="H185" s="236">
        <v>40.200000000000003</v>
      </c>
      <c r="I185" s="237"/>
      <c r="J185" s="233"/>
      <c r="K185" s="233"/>
      <c r="L185" s="238"/>
      <c r="M185" s="243"/>
      <c r="N185" s="244"/>
      <c r="O185" s="244"/>
      <c r="P185" s="244"/>
      <c r="Q185" s="244"/>
      <c r="R185" s="244"/>
      <c r="S185" s="244"/>
      <c r="T185" s="245"/>
      <c r="AT185" s="242" t="s">
        <v>159</v>
      </c>
      <c r="AU185" s="242" t="s">
        <v>77</v>
      </c>
      <c r="AV185" s="12" t="s">
        <v>77</v>
      </c>
      <c r="AW185" s="12" t="s">
        <v>32</v>
      </c>
      <c r="AX185" s="12" t="s">
        <v>69</v>
      </c>
      <c r="AY185" s="242" t="s">
        <v>147</v>
      </c>
    </row>
    <row r="186" s="14" customFormat="1">
      <c r="B186" s="256"/>
      <c r="C186" s="257"/>
      <c r="D186" s="228" t="s">
        <v>159</v>
      </c>
      <c r="E186" s="258" t="s">
        <v>1</v>
      </c>
      <c r="F186" s="259" t="s">
        <v>266</v>
      </c>
      <c r="G186" s="257"/>
      <c r="H186" s="260">
        <v>220.19999999999999</v>
      </c>
      <c r="I186" s="261"/>
      <c r="J186" s="257"/>
      <c r="K186" s="257"/>
      <c r="L186" s="262"/>
      <c r="M186" s="263"/>
      <c r="N186" s="264"/>
      <c r="O186" s="264"/>
      <c r="P186" s="264"/>
      <c r="Q186" s="264"/>
      <c r="R186" s="264"/>
      <c r="S186" s="264"/>
      <c r="T186" s="265"/>
      <c r="AT186" s="266" t="s">
        <v>159</v>
      </c>
      <c r="AU186" s="266" t="s">
        <v>77</v>
      </c>
      <c r="AV186" s="14" t="s">
        <v>181</v>
      </c>
      <c r="AW186" s="14" t="s">
        <v>32</v>
      </c>
      <c r="AX186" s="14" t="s">
        <v>75</v>
      </c>
      <c r="AY186" s="266" t="s">
        <v>147</v>
      </c>
    </row>
    <row r="187" s="11" customFormat="1" ht="22.8" customHeight="1">
      <c r="B187" s="200"/>
      <c r="C187" s="201"/>
      <c r="D187" s="202" t="s">
        <v>68</v>
      </c>
      <c r="E187" s="214" t="s">
        <v>97</v>
      </c>
      <c r="F187" s="214" t="s">
        <v>451</v>
      </c>
      <c r="G187" s="201"/>
      <c r="H187" s="201"/>
      <c r="I187" s="204"/>
      <c r="J187" s="215">
        <f>BK187</f>
        <v>0</v>
      </c>
      <c r="K187" s="201"/>
      <c r="L187" s="206"/>
      <c r="M187" s="207"/>
      <c r="N187" s="208"/>
      <c r="O187" s="208"/>
      <c r="P187" s="209">
        <f>SUM(P188:P210)</f>
        <v>0</v>
      </c>
      <c r="Q187" s="208"/>
      <c r="R187" s="209">
        <f>SUM(R188:R210)</f>
        <v>1.27201151</v>
      </c>
      <c r="S187" s="208"/>
      <c r="T187" s="210">
        <f>SUM(T188:T210)</f>
        <v>0.88660000000000017</v>
      </c>
      <c r="AR187" s="211" t="s">
        <v>75</v>
      </c>
      <c r="AT187" s="212" t="s">
        <v>68</v>
      </c>
      <c r="AU187" s="212" t="s">
        <v>75</v>
      </c>
      <c r="AY187" s="211" t="s">
        <v>147</v>
      </c>
      <c r="BK187" s="213">
        <f>SUM(BK188:BK210)</f>
        <v>0</v>
      </c>
    </row>
    <row r="188" s="1" customFormat="1" ht="16.5" customHeight="1">
      <c r="B188" s="37"/>
      <c r="C188" s="216" t="s">
        <v>154</v>
      </c>
      <c r="D188" s="216" t="s">
        <v>150</v>
      </c>
      <c r="E188" s="217" t="s">
        <v>453</v>
      </c>
      <c r="F188" s="218" t="s">
        <v>454</v>
      </c>
      <c r="G188" s="219" t="s">
        <v>225</v>
      </c>
      <c r="H188" s="220">
        <v>0.40300000000000002</v>
      </c>
      <c r="I188" s="221"/>
      <c r="J188" s="222">
        <f>ROUND(I188*H188,2)</f>
        <v>0</v>
      </c>
      <c r="K188" s="218" t="s">
        <v>212</v>
      </c>
      <c r="L188" s="42"/>
      <c r="M188" s="223" t="s">
        <v>1</v>
      </c>
      <c r="N188" s="224" t="s">
        <v>40</v>
      </c>
      <c r="O188" s="78"/>
      <c r="P188" s="225">
        <f>O188*H188</f>
        <v>0</v>
      </c>
      <c r="Q188" s="225">
        <v>0</v>
      </c>
      <c r="R188" s="225">
        <f>Q188*H188</f>
        <v>0</v>
      </c>
      <c r="S188" s="225">
        <v>2.2000000000000002</v>
      </c>
      <c r="T188" s="226">
        <f>S188*H188</f>
        <v>0.88660000000000017</v>
      </c>
      <c r="AR188" s="16" t="s">
        <v>181</v>
      </c>
      <c r="AT188" s="16" t="s">
        <v>150</v>
      </c>
      <c r="AU188" s="16" t="s">
        <v>77</v>
      </c>
      <c r="AY188" s="16" t="s">
        <v>147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6" t="s">
        <v>75</v>
      </c>
      <c r="BK188" s="227">
        <f>ROUND(I188*H188,2)</f>
        <v>0</v>
      </c>
      <c r="BL188" s="16" t="s">
        <v>181</v>
      </c>
      <c r="BM188" s="16" t="s">
        <v>923</v>
      </c>
    </row>
    <row r="189" s="1" customFormat="1">
      <c r="B189" s="37"/>
      <c r="C189" s="38"/>
      <c r="D189" s="228" t="s">
        <v>156</v>
      </c>
      <c r="E189" s="38"/>
      <c r="F189" s="229" t="s">
        <v>456</v>
      </c>
      <c r="G189" s="38"/>
      <c r="H189" s="38"/>
      <c r="I189" s="143"/>
      <c r="J189" s="38"/>
      <c r="K189" s="38"/>
      <c r="L189" s="42"/>
      <c r="M189" s="230"/>
      <c r="N189" s="78"/>
      <c r="O189" s="78"/>
      <c r="P189" s="78"/>
      <c r="Q189" s="78"/>
      <c r="R189" s="78"/>
      <c r="S189" s="78"/>
      <c r="T189" s="79"/>
      <c r="AT189" s="16" t="s">
        <v>156</v>
      </c>
      <c r="AU189" s="16" t="s">
        <v>77</v>
      </c>
    </row>
    <row r="190" s="1" customFormat="1">
      <c r="B190" s="37"/>
      <c r="C190" s="38"/>
      <c r="D190" s="228" t="s">
        <v>157</v>
      </c>
      <c r="E190" s="38"/>
      <c r="F190" s="231" t="s">
        <v>877</v>
      </c>
      <c r="G190" s="38"/>
      <c r="H190" s="38"/>
      <c r="I190" s="143"/>
      <c r="J190" s="38"/>
      <c r="K190" s="38"/>
      <c r="L190" s="42"/>
      <c r="M190" s="230"/>
      <c r="N190" s="78"/>
      <c r="O190" s="78"/>
      <c r="P190" s="78"/>
      <c r="Q190" s="78"/>
      <c r="R190" s="78"/>
      <c r="S190" s="78"/>
      <c r="T190" s="79"/>
      <c r="AT190" s="16" t="s">
        <v>157</v>
      </c>
      <c r="AU190" s="16" t="s">
        <v>77</v>
      </c>
    </row>
    <row r="191" s="13" customFormat="1">
      <c r="B191" s="246"/>
      <c r="C191" s="247"/>
      <c r="D191" s="228" t="s">
        <v>159</v>
      </c>
      <c r="E191" s="248" t="s">
        <v>1</v>
      </c>
      <c r="F191" s="249" t="s">
        <v>924</v>
      </c>
      <c r="G191" s="247"/>
      <c r="H191" s="248" t="s">
        <v>1</v>
      </c>
      <c r="I191" s="250"/>
      <c r="J191" s="247"/>
      <c r="K191" s="247"/>
      <c r="L191" s="251"/>
      <c r="M191" s="252"/>
      <c r="N191" s="253"/>
      <c r="O191" s="253"/>
      <c r="P191" s="253"/>
      <c r="Q191" s="253"/>
      <c r="R191" s="253"/>
      <c r="S191" s="253"/>
      <c r="T191" s="254"/>
      <c r="AT191" s="255" t="s">
        <v>159</v>
      </c>
      <c r="AU191" s="255" t="s">
        <v>77</v>
      </c>
      <c r="AV191" s="13" t="s">
        <v>75</v>
      </c>
      <c r="AW191" s="13" t="s">
        <v>32</v>
      </c>
      <c r="AX191" s="13" t="s">
        <v>69</v>
      </c>
      <c r="AY191" s="255" t="s">
        <v>147</v>
      </c>
    </row>
    <row r="192" s="12" customFormat="1">
      <c r="B192" s="232"/>
      <c r="C192" s="233"/>
      <c r="D192" s="228" t="s">
        <v>159</v>
      </c>
      <c r="E192" s="234" t="s">
        <v>1</v>
      </c>
      <c r="F192" s="235" t="s">
        <v>925</v>
      </c>
      <c r="G192" s="233"/>
      <c r="H192" s="236">
        <v>0.82299999999999995</v>
      </c>
      <c r="I192" s="237"/>
      <c r="J192" s="233"/>
      <c r="K192" s="233"/>
      <c r="L192" s="238"/>
      <c r="M192" s="243"/>
      <c r="N192" s="244"/>
      <c r="O192" s="244"/>
      <c r="P192" s="244"/>
      <c r="Q192" s="244"/>
      <c r="R192" s="244"/>
      <c r="S192" s="244"/>
      <c r="T192" s="245"/>
      <c r="AT192" s="242" t="s">
        <v>159</v>
      </c>
      <c r="AU192" s="242" t="s">
        <v>77</v>
      </c>
      <c r="AV192" s="12" t="s">
        <v>77</v>
      </c>
      <c r="AW192" s="12" t="s">
        <v>32</v>
      </c>
      <c r="AX192" s="12" t="s">
        <v>69</v>
      </c>
      <c r="AY192" s="242" t="s">
        <v>147</v>
      </c>
    </row>
    <row r="193" s="12" customFormat="1">
      <c r="B193" s="232"/>
      <c r="C193" s="233"/>
      <c r="D193" s="228" t="s">
        <v>159</v>
      </c>
      <c r="E193" s="234" t="s">
        <v>1</v>
      </c>
      <c r="F193" s="235" t="s">
        <v>926</v>
      </c>
      <c r="G193" s="233"/>
      <c r="H193" s="236">
        <v>-0.41999999999999998</v>
      </c>
      <c r="I193" s="237"/>
      <c r="J193" s="233"/>
      <c r="K193" s="233"/>
      <c r="L193" s="238"/>
      <c r="M193" s="243"/>
      <c r="N193" s="244"/>
      <c r="O193" s="244"/>
      <c r="P193" s="244"/>
      <c r="Q193" s="244"/>
      <c r="R193" s="244"/>
      <c r="S193" s="244"/>
      <c r="T193" s="245"/>
      <c r="AT193" s="242" t="s">
        <v>159</v>
      </c>
      <c r="AU193" s="242" t="s">
        <v>77</v>
      </c>
      <c r="AV193" s="12" t="s">
        <v>77</v>
      </c>
      <c r="AW193" s="12" t="s">
        <v>32</v>
      </c>
      <c r="AX193" s="12" t="s">
        <v>69</v>
      </c>
      <c r="AY193" s="242" t="s">
        <v>147</v>
      </c>
    </row>
    <row r="194" s="14" customFormat="1">
      <c r="B194" s="256"/>
      <c r="C194" s="257"/>
      <c r="D194" s="228" t="s">
        <v>159</v>
      </c>
      <c r="E194" s="258" t="s">
        <v>1</v>
      </c>
      <c r="F194" s="259" t="s">
        <v>266</v>
      </c>
      <c r="G194" s="257"/>
      <c r="H194" s="260">
        <v>0.40299999999999997</v>
      </c>
      <c r="I194" s="261"/>
      <c r="J194" s="257"/>
      <c r="K194" s="257"/>
      <c r="L194" s="262"/>
      <c r="M194" s="263"/>
      <c r="N194" s="264"/>
      <c r="O194" s="264"/>
      <c r="P194" s="264"/>
      <c r="Q194" s="264"/>
      <c r="R194" s="264"/>
      <c r="S194" s="264"/>
      <c r="T194" s="265"/>
      <c r="AT194" s="266" t="s">
        <v>159</v>
      </c>
      <c r="AU194" s="266" t="s">
        <v>77</v>
      </c>
      <c r="AV194" s="14" t="s">
        <v>181</v>
      </c>
      <c r="AW194" s="14" t="s">
        <v>32</v>
      </c>
      <c r="AX194" s="14" t="s">
        <v>75</v>
      </c>
      <c r="AY194" s="266" t="s">
        <v>147</v>
      </c>
    </row>
    <row r="195" s="1" customFormat="1" ht="16.5" customHeight="1">
      <c r="B195" s="37"/>
      <c r="C195" s="216" t="s">
        <v>275</v>
      </c>
      <c r="D195" s="216" t="s">
        <v>150</v>
      </c>
      <c r="E195" s="217" t="s">
        <v>790</v>
      </c>
      <c r="F195" s="218" t="s">
        <v>927</v>
      </c>
      <c r="G195" s="219" t="s">
        <v>225</v>
      </c>
      <c r="H195" s="220">
        <v>0.503</v>
      </c>
      <c r="I195" s="221"/>
      <c r="J195" s="222">
        <f>ROUND(I195*H195,2)</f>
        <v>0</v>
      </c>
      <c r="K195" s="218" t="s">
        <v>212</v>
      </c>
      <c r="L195" s="42"/>
      <c r="M195" s="223" t="s">
        <v>1</v>
      </c>
      <c r="N195" s="224" t="s">
        <v>40</v>
      </c>
      <c r="O195" s="78"/>
      <c r="P195" s="225">
        <f>O195*H195</f>
        <v>0</v>
      </c>
      <c r="Q195" s="225">
        <v>2.5143</v>
      </c>
      <c r="R195" s="225">
        <f>Q195*H195</f>
        <v>1.2646929</v>
      </c>
      <c r="S195" s="225">
        <v>0</v>
      </c>
      <c r="T195" s="226">
        <f>S195*H195</f>
        <v>0</v>
      </c>
      <c r="AR195" s="16" t="s">
        <v>181</v>
      </c>
      <c r="AT195" s="16" t="s">
        <v>150</v>
      </c>
      <c r="AU195" s="16" t="s">
        <v>77</v>
      </c>
      <c r="AY195" s="16" t="s">
        <v>147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6" t="s">
        <v>75</v>
      </c>
      <c r="BK195" s="227">
        <f>ROUND(I195*H195,2)</f>
        <v>0</v>
      </c>
      <c r="BL195" s="16" t="s">
        <v>181</v>
      </c>
      <c r="BM195" s="16" t="s">
        <v>928</v>
      </c>
    </row>
    <row r="196" s="1" customFormat="1">
      <c r="B196" s="37"/>
      <c r="C196" s="38"/>
      <c r="D196" s="228" t="s">
        <v>156</v>
      </c>
      <c r="E196" s="38"/>
      <c r="F196" s="229" t="s">
        <v>929</v>
      </c>
      <c r="G196" s="38"/>
      <c r="H196" s="38"/>
      <c r="I196" s="143"/>
      <c r="J196" s="38"/>
      <c r="K196" s="38"/>
      <c r="L196" s="42"/>
      <c r="M196" s="230"/>
      <c r="N196" s="78"/>
      <c r="O196" s="78"/>
      <c r="P196" s="78"/>
      <c r="Q196" s="78"/>
      <c r="R196" s="78"/>
      <c r="S196" s="78"/>
      <c r="T196" s="79"/>
      <c r="AT196" s="16" t="s">
        <v>156</v>
      </c>
      <c r="AU196" s="16" t="s">
        <v>77</v>
      </c>
    </row>
    <row r="197" s="1" customFormat="1">
      <c r="B197" s="37"/>
      <c r="C197" s="38"/>
      <c r="D197" s="228" t="s">
        <v>157</v>
      </c>
      <c r="E197" s="38"/>
      <c r="F197" s="231" t="s">
        <v>463</v>
      </c>
      <c r="G197" s="38"/>
      <c r="H197" s="38"/>
      <c r="I197" s="143"/>
      <c r="J197" s="38"/>
      <c r="K197" s="38"/>
      <c r="L197" s="42"/>
      <c r="M197" s="230"/>
      <c r="N197" s="78"/>
      <c r="O197" s="78"/>
      <c r="P197" s="78"/>
      <c r="Q197" s="78"/>
      <c r="R197" s="78"/>
      <c r="S197" s="78"/>
      <c r="T197" s="79"/>
      <c r="AT197" s="16" t="s">
        <v>157</v>
      </c>
      <c r="AU197" s="16" t="s">
        <v>77</v>
      </c>
    </row>
    <row r="198" s="13" customFormat="1">
      <c r="B198" s="246"/>
      <c r="C198" s="247"/>
      <c r="D198" s="228" t="s">
        <v>159</v>
      </c>
      <c r="E198" s="248" t="s">
        <v>1</v>
      </c>
      <c r="F198" s="249" t="s">
        <v>924</v>
      </c>
      <c r="G198" s="247"/>
      <c r="H198" s="248" t="s">
        <v>1</v>
      </c>
      <c r="I198" s="250"/>
      <c r="J198" s="247"/>
      <c r="K198" s="247"/>
      <c r="L198" s="251"/>
      <c r="M198" s="252"/>
      <c r="N198" s="253"/>
      <c r="O198" s="253"/>
      <c r="P198" s="253"/>
      <c r="Q198" s="253"/>
      <c r="R198" s="253"/>
      <c r="S198" s="253"/>
      <c r="T198" s="254"/>
      <c r="AT198" s="255" t="s">
        <v>159</v>
      </c>
      <c r="AU198" s="255" t="s">
        <v>77</v>
      </c>
      <c r="AV198" s="13" t="s">
        <v>75</v>
      </c>
      <c r="AW198" s="13" t="s">
        <v>32</v>
      </c>
      <c r="AX198" s="13" t="s">
        <v>69</v>
      </c>
      <c r="AY198" s="255" t="s">
        <v>147</v>
      </c>
    </row>
    <row r="199" s="12" customFormat="1">
      <c r="B199" s="232"/>
      <c r="C199" s="233"/>
      <c r="D199" s="228" t="s">
        <v>159</v>
      </c>
      <c r="E199" s="234" t="s">
        <v>1</v>
      </c>
      <c r="F199" s="235" t="s">
        <v>930</v>
      </c>
      <c r="G199" s="233"/>
      <c r="H199" s="236">
        <v>0.58799999999999997</v>
      </c>
      <c r="I199" s="237"/>
      <c r="J199" s="233"/>
      <c r="K199" s="233"/>
      <c r="L199" s="238"/>
      <c r="M199" s="243"/>
      <c r="N199" s="244"/>
      <c r="O199" s="244"/>
      <c r="P199" s="244"/>
      <c r="Q199" s="244"/>
      <c r="R199" s="244"/>
      <c r="S199" s="244"/>
      <c r="T199" s="245"/>
      <c r="AT199" s="242" t="s">
        <v>159</v>
      </c>
      <c r="AU199" s="242" t="s">
        <v>77</v>
      </c>
      <c r="AV199" s="12" t="s">
        <v>77</v>
      </c>
      <c r="AW199" s="12" t="s">
        <v>32</v>
      </c>
      <c r="AX199" s="12" t="s">
        <v>69</v>
      </c>
      <c r="AY199" s="242" t="s">
        <v>147</v>
      </c>
    </row>
    <row r="200" s="12" customFormat="1">
      <c r="B200" s="232"/>
      <c r="C200" s="233"/>
      <c r="D200" s="228" t="s">
        <v>159</v>
      </c>
      <c r="E200" s="234" t="s">
        <v>1</v>
      </c>
      <c r="F200" s="235" t="s">
        <v>931</v>
      </c>
      <c r="G200" s="233"/>
      <c r="H200" s="236">
        <v>-0.085000000000000006</v>
      </c>
      <c r="I200" s="237"/>
      <c r="J200" s="233"/>
      <c r="K200" s="233"/>
      <c r="L200" s="238"/>
      <c r="M200" s="243"/>
      <c r="N200" s="244"/>
      <c r="O200" s="244"/>
      <c r="P200" s="244"/>
      <c r="Q200" s="244"/>
      <c r="R200" s="244"/>
      <c r="S200" s="244"/>
      <c r="T200" s="245"/>
      <c r="AT200" s="242" t="s">
        <v>159</v>
      </c>
      <c r="AU200" s="242" t="s">
        <v>77</v>
      </c>
      <c r="AV200" s="12" t="s">
        <v>77</v>
      </c>
      <c r="AW200" s="12" t="s">
        <v>32</v>
      </c>
      <c r="AX200" s="12" t="s">
        <v>69</v>
      </c>
      <c r="AY200" s="242" t="s">
        <v>147</v>
      </c>
    </row>
    <row r="201" s="14" customFormat="1">
      <c r="B201" s="256"/>
      <c r="C201" s="257"/>
      <c r="D201" s="228" t="s">
        <v>159</v>
      </c>
      <c r="E201" s="258" t="s">
        <v>1</v>
      </c>
      <c r="F201" s="259" t="s">
        <v>266</v>
      </c>
      <c r="G201" s="257"/>
      <c r="H201" s="260">
        <v>0.503</v>
      </c>
      <c r="I201" s="261"/>
      <c r="J201" s="257"/>
      <c r="K201" s="257"/>
      <c r="L201" s="262"/>
      <c r="M201" s="263"/>
      <c r="N201" s="264"/>
      <c r="O201" s="264"/>
      <c r="P201" s="264"/>
      <c r="Q201" s="264"/>
      <c r="R201" s="264"/>
      <c r="S201" s="264"/>
      <c r="T201" s="265"/>
      <c r="AT201" s="266" t="s">
        <v>159</v>
      </c>
      <c r="AU201" s="266" t="s">
        <v>77</v>
      </c>
      <c r="AV201" s="14" t="s">
        <v>181</v>
      </c>
      <c r="AW201" s="14" t="s">
        <v>32</v>
      </c>
      <c r="AX201" s="14" t="s">
        <v>75</v>
      </c>
      <c r="AY201" s="266" t="s">
        <v>147</v>
      </c>
    </row>
    <row r="202" s="1" customFormat="1" ht="16.5" customHeight="1">
      <c r="B202" s="37"/>
      <c r="C202" s="216" t="s">
        <v>284</v>
      </c>
      <c r="D202" s="216" t="s">
        <v>150</v>
      </c>
      <c r="E202" s="217" t="s">
        <v>486</v>
      </c>
      <c r="F202" s="218" t="s">
        <v>487</v>
      </c>
      <c r="G202" s="219" t="s">
        <v>180</v>
      </c>
      <c r="H202" s="220">
        <v>2.9630000000000001</v>
      </c>
      <c r="I202" s="221"/>
      <c r="J202" s="222">
        <f>ROUND(I202*H202,2)</f>
        <v>0</v>
      </c>
      <c r="K202" s="218" t="s">
        <v>212</v>
      </c>
      <c r="L202" s="42"/>
      <c r="M202" s="223" t="s">
        <v>1</v>
      </c>
      <c r="N202" s="224" t="s">
        <v>40</v>
      </c>
      <c r="O202" s="78"/>
      <c r="P202" s="225">
        <f>O202*H202</f>
        <v>0</v>
      </c>
      <c r="Q202" s="225">
        <v>0.00247</v>
      </c>
      <c r="R202" s="225">
        <f>Q202*H202</f>
        <v>0.0073186099999999997</v>
      </c>
      <c r="S202" s="225">
        <v>0</v>
      </c>
      <c r="T202" s="226">
        <f>S202*H202</f>
        <v>0</v>
      </c>
      <c r="AR202" s="16" t="s">
        <v>181</v>
      </c>
      <c r="AT202" s="16" t="s">
        <v>150</v>
      </c>
      <c r="AU202" s="16" t="s">
        <v>77</v>
      </c>
      <c r="AY202" s="16" t="s">
        <v>147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6" t="s">
        <v>75</v>
      </c>
      <c r="BK202" s="227">
        <f>ROUND(I202*H202,2)</f>
        <v>0</v>
      </c>
      <c r="BL202" s="16" t="s">
        <v>181</v>
      </c>
      <c r="BM202" s="16" t="s">
        <v>932</v>
      </c>
    </row>
    <row r="203" s="1" customFormat="1">
      <c r="B203" s="37"/>
      <c r="C203" s="38"/>
      <c r="D203" s="228" t="s">
        <v>156</v>
      </c>
      <c r="E203" s="38"/>
      <c r="F203" s="229" t="s">
        <v>489</v>
      </c>
      <c r="G203" s="38"/>
      <c r="H203" s="38"/>
      <c r="I203" s="143"/>
      <c r="J203" s="38"/>
      <c r="K203" s="38"/>
      <c r="L203" s="42"/>
      <c r="M203" s="230"/>
      <c r="N203" s="78"/>
      <c r="O203" s="78"/>
      <c r="P203" s="78"/>
      <c r="Q203" s="78"/>
      <c r="R203" s="78"/>
      <c r="S203" s="78"/>
      <c r="T203" s="79"/>
      <c r="AT203" s="16" t="s">
        <v>156</v>
      </c>
      <c r="AU203" s="16" t="s">
        <v>77</v>
      </c>
    </row>
    <row r="204" s="1" customFormat="1">
      <c r="B204" s="37"/>
      <c r="C204" s="38"/>
      <c r="D204" s="228" t="s">
        <v>157</v>
      </c>
      <c r="E204" s="38"/>
      <c r="F204" s="231" t="s">
        <v>877</v>
      </c>
      <c r="G204" s="38"/>
      <c r="H204" s="38"/>
      <c r="I204" s="143"/>
      <c r="J204" s="38"/>
      <c r="K204" s="38"/>
      <c r="L204" s="42"/>
      <c r="M204" s="230"/>
      <c r="N204" s="78"/>
      <c r="O204" s="78"/>
      <c r="P204" s="78"/>
      <c r="Q204" s="78"/>
      <c r="R204" s="78"/>
      <c r="S204" s="78"/>
      <c r="T204" s="79"/>
      <c r="AT204" s="16" t="s">
        <v>157</v>
      </c>
      <c r="AU204" s="16" t="s">
        <v>77</v>
      </c>
    </row>
    <row r="205" s="13" customFormat="1">
      <c r="B205" s="246"/>
      <c r="C205" s="247"/>
      <c r="D205" s="228" t="s">
        <v>159</v>
      </c>
      <c r="E205" s="248" t="s">
        <v>1</v>
      </c>
      <c r="F205" s="249" t="s">
        <v>924</v>
      </c>
      <c r="G205" s="247"/>
      <c r="H205" s="248" t="s">
        <v>1</v>
      </c>
      <c r="I205" s="250"/>
      <c r="J205" s="247"/>
      <c r="K205" s="247"/>
      <c r="L205" s="251"/>
      <c r="M205" s="252"/>
      <c r="N205" s="253"/>
      <c r="O205" s="253"/>
      <c r="P205" s="253"/>
      <c r="Q205" s="253"/>
      <c r="R205" s="253"/>
      <c r="S205" s="253"/>
      <c r="T205" s="254"/>
      <c r="AT205" s="255" t="s">
        <v>159</v>
      </c>
      <c r="AU205" s="255" t="s">
        <v>77</v>
      </c>
      <c r="AV205" s="13" t="s">
        <v>75</v>
      </c>
      <c r="AW205" s="13" t="s">
        <v>32</v>
      </c>
      <c r="AX205" s="13" t="s">
        <v>69</v>
      </c>
      <c r="AY205" s="255" t="s">
        <v>147</v>
      </c>
    </row>
    <row r="206" s="12" customFormat="1">
      <c r="B206" s="232"/>
      <c r="C206" s="233"/>
      <c r="D206" s="228" t="s">
        <v>159</v>
      </c>
      <c r="E206" s="234" t="s">
        <v>1</v>
      </c>
      <c r="F206" s="235" t="s">
        <v>933</v>
      </c>
      <c r="G206" s="233"/>
      <c r="H206" s="236">
        <v>1.6799999999999999</v>
      </c>
      <c r="I206" s="237"/>
      <c r="J206" s="233"/>
      <c r="K206" s="233"/>
      <c r="L206" s="238"/>
      <c r="M206" s="243"/>
      <c r="N206" s="244"/>
      <c r="O206" s="244"/>
      <c r="P206" s="244"/>
      <c r="Q206" s="244"/>
      <c r="R206" s="244"/>
      <c r="S206" s="244"/>
      <c r="T206" s="245"/>
      <c r="AT206" s="242" t="s">
        <v>159</v>
      </c>
      <c r="AU206" s="242" t="s">
        <v>77</v>
      </c>
      <c r="AV206" s="12" t="s">
        <v>77</v>
      </c>
      <c r="AW206" s="12" t="s">
        <v>32</v>
      </c>
      <c r="AX206" s="12" t="s">
        <v>69</v>
      </c>
      <c r="AY206" s="242" t="s">
        <v>147</v>
      </c>
    </row>
    <row r="207" s="12" customFormat="1">
      <c r="B207" s="232"/>
      <c r="C207" s="233"/>
      <c r="D207" s="228" t="s">
        <v>159</v>
      </c>
      <c r="E207" s="234" t="s">
        <v>1</v>
      </c>
      <c r="F207" s="235" t="s">
        <v>934</v>
      </c>
      <c r="G207" s="233"/>
      <c r="H207" s="236">
        <v>1.2829999999999999</v>
      </c>
      <c r="I207" s="237"/>
      <c r="J207" s="233"/>
      <c r="K207" s="233"/>
      <c r="L207" s="238"/>
      <c r="M207" s="243"/>
      <c r="N207" s="244"/>
      <c r="O207" s="244"/>
      <c r="P207" s="244"/>
      <c r="Q207" s="244"/>
      <c r="R207" s="244"/>
      <c r="S207" s="244"/>
      <c r="T207" s="245"/>
      <c r="AT207" s="242" t="s">
        <v>159</v>
      </c>
      <c r="AU207" s="242" t="s">
        <v>77</v>
      </c>
      <c r="AV207" s="12" t="s">
        <v>77</v>
      </c>
      <c r="AW207" s="12" t="s">
        <v>32</v>
      </c>
      <c r="AX207" s="12" t="s">
        <v>69</v>
      </c>
      <c r="AY207" s="242" t="s">
        <v>147</v>
      </c>
    </row>
    <row r="208" s="14" customFormat="1">
      <c r="B208" s="256"/>
      <c r="C208" s="257"/>
      <c r="D208" s="228" t="s">
        <v>159</v>
      </c>
      <c r="E208" s="258" t="s">
        <v>1</v>
      </c>
      <c r="F208" s="259" t="s">
        <v>266</v>
      </c>
      <c r="G208" s="257"/>
      <c r="H208" s="260">
        <v>2.9630000000000001</v>
      </c>
      <c r="I208" s="261"/>
      <c r="J208" s="257"/>
      <c r="K208" s="257"/>
      <c r="L208" s="262"/>
      <c r="M208" s="263"/>
      <c r="N208" s="264"/>
      <c r="O208" s="264"/>
      <c r="P208" s="264"/>
      <c r="Q208" s="264"/>
      <c r="R208" s="264"/>
      <c r="S208" s="264"/>
      <c r="T208" s="265"/>
      <c r="AT208" s="266" t="s">
        <v>159</v>
      </c>
      <c r="AU208" s="266" t="s">
        <v>77</v>
      </c>
      <c r="AV208" s="14" t="s">
        <v>181</v>
      </c>
      <c r="AW208" s="14" t="s">
        <v>32</v>
      </c>
      <c r="AX208" s="14" t="s">
        <v>75</v>
      </c>
      <c r="AY208" s="266" t="s">
        <v>147</v>
      </c>
    </row>
    <row r="209" s="1" customFormat="1" ht="16.5" customHeight="1">
      <c r="B209" s="37"/>
      <c r="C209" s="216" t="s">
        <v>293</v>
      </c>
      <c r="D209" s="216" t="s">
        <v>150</v>
      </c>
      <c r="E209" s="217" t="s">
        <v>506</v>
      </c>
      <c r="F209" s="218" t="s">
        <v>507</v>
      </c>
      <c r="G209" s="219" t="s">
        <v>180</v>
      </c>
      <c r="H209" s="220">
        <v>2.9630000000000001</v>
      </c>
      <c r="I209" s="221"/>
      <c r="J209" s="222">
        <f>ROUND(I209*H209,2)</f>
        <v>0</v>
      </c>
      <c r="K209" s="218" t="s">
        <v>212</v>
      </c>
      <c r="L209" s="42"/>
      <c r="M209" s="223" t="s">
        <v>1</v>
      </c>
      <c r="N209" s="224" t="s">
        <v>40</v>
      </c>
      <c r="O209" s="78"/>
      <c r="P209" s="225">
        <f>O209*H209</f>
        <v>0</v>
      </c>
      <c r="Q209" s="225">
        <v>0</v>
      </c>
      <c r="R209" s="225">
        <f>Q209*H209</f>
        <v>0</v>
      </c>
      <c r="S209" s="225">
        <v>0</v>
      </c>
      <c r="T209" s="226">
        <f>S209*H209</f>
        <v>0</v>
      </c>
      <c r="AR209" s="16" t="s">
        <v>181</v>
      </c>
      <c r="AT209" s="16" t="s">
        <v>150</v>
      </c>
      <c r="AU209" s="16" t="s">
        <v>77</v>
      </c>
      <c r="AY209" s="16" t="s">
        <v>147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16" t="s">
        <v>75</v>
      </c>
      <c r="BK209" s="227">
        <f>ROUND(I209*H209,2)</f>
        <v>0</v>
      </c>
      <c r="BL209" s="16" t="s">
        <v>181</v>
      </c>
      <c r="BM209" s="16" t="s">
        <v>935</v>
      </c>
    </row>
    <row r="210" s="1" customFormat="1">
      <c r="B210" s="37"/>
      <c r="C210" s="38"/>
      <c r="D210" s="228" t="s">
        <v>156</v>
      </c>
      <c r="E210" s="38"/>
      <c r="F210" s="229" t="s">
        <v>509</v>
      </c>
      <c r="G210" s="38"/>
      <c r="H210" s="38"/>
      <c r="I210" s="143"/>
      <c r="J210" s="38"/>
      <c r="K210" s="38"/>
      <c r="L210" s="42"/>
      <c r="M210" s="230"/>
      <c r="N210" s="78"/>
      <c r="O210" s="78"/>
      <c r="P210" s="78"/>
      <c r="Q210" s="78"/>
      <c r="R210" s="78"/>
      <c r="S210" s="78"/>
      <c r="T210" s="79"/>
      <c r="AT210" s="16" t="s">
        <v>156</v>
      </c>
      <c r="AU210" s="16" t="s">
        <v>77</v>
      </c>
    </row>
    <row r="211" s="11" customFormat="1" ht="22.8" customHeight="1">
      <c r="B211" s="200"/>
      <c r="C211" s="201"/>
      <c r="D211" s="202" t="s">
        <v>68</v>
      </c>
      <c r="E211" s="214" t="s">
        <v>181</v>
      </c>
      <c r="F211" s="214" t="s">
        <v>523</v>
      </c>
      <c r="G211" s="201"/>
      <c r="H211" s="201"/>
      <c r="I211" s="204"/>
      <c r="J211" s="215">
        <f>BK211</f>
        <v>0</v>
      </c>
      <c r="K211" s="201"/>
      <c r="L211" s="206"/>
      <c r="M211" s="207"/>
      <c r="N211" s="208"/>
      <c r="O211" s="208"/>
      <c r="P211" s="209">
        <f>SUM(P212:P227)</f>
        <v>0</v>
      </c>
      <c r="Q211" s="208"/>
      <c r="R211" s="209">
        <f>SUM(R212:R227)</f>
        <v>0.12183096000000002</v>
      </c>
      <c r="S211" s="208"/>
      <c r="T211" s="210">
        <f>SUM(T212:T227)</f>
        <v>0</v>
      </c>
      <c r="AR211" s="211" t="s">
        <v>75</v>
      </c>
      <c r="AT211" s="212" t="s">
        <v>68</v>
      </c>
      <c r="AU211" s="212" t="s">
        <v>75</v>
      </c>
      <c r="AY211" s="211" t="s">
        <v>147</v>
      </c>
      <c r="BK211" s="213">
        <f>SUM(BK212:BK227)</f>
        <v>0</v>
      </c>
    </row>
    <row r="212" s="1" customFormat="1" ht="16.5" customHeight="1">
      <c r="B212" s="37"/>
      <c r="C212" s="216" t="s">
        <v>300</v>
      </c>
      <c r="D212" s="216" t="s">
        <v>150</v>
      </c>
      <c r="E212" s="217" t="s">
        <v>525</v>
      </c>
      <c r="F212" s="218" t="s">
        <v>526</v>
      </c>
      <c r="G212" s="219" t="s">
        <v>180</v>
      </c>
      <c r="H212" s="220">
        <v>0.71699999999999997</v>
      </c>
      <c r="I212" s="221"/>
      <c r="J212" s="222">
        <f>ROUND(I212*H212,2)</f>
        <v>0</v>
      </c>
      <c r="K212" s="218" t="s">
        <v>212</v>
      </c>
      <c r="L212" s="42"/>
      <c r="M212" s="223" t="s">
        <v>1</v>
      </c>
      <c r="N212" s="224" t="s">
        <v>40</v>
      </c>
      <c r="O212" s="78"/>
      <c r="P212" s="225">
        <f>O212*H212</f>
        <v>0</v>
      </c>
      <c r="Q212" s="225">
        <v>0.00088000000000000003</v>
      </c>
      <c r="R212" s="225">
        <f>Q212*H212</f>
        <v>0.00063095999999999996</v>
      </c>
      <c r="S212" s="225">
        <v>0</v>
      </c>
      <c r="T212" s="226">
        <f>S212*H212</f>
        <v>0</v>
      </c>
      <c r="AR212" s="16" t="s">
        <v>181</v>
      </c>
      <c r="AT212" s="16" t="s">
        <v>150</v>
      </c>
      <c r="AU212" s="16" t="s">
        <v>77</v>
      </c>
      <c r="AY212" s="16" t="s">
        <v>147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16" t="s">
        <v>75</v>
      </c>
      <c r="BK212" s="227">
        <f>ROUND(I212*H212,2)</f>
        <v>0</v>
      </c>
      <c r="BL212" s="16" t="s">
        <v>181</v>
      </c>
      <c r="BM212" s="16" t="s">
        <v>936</v>
      </c>
    </row>
    <row r="213" s="1" customFormat="1">
      <c r="B213" s="37"/>
      <c r="C213" s="38"/>
      <c r="D213" s="228" t="s">
        <v>156</v>
      </c>
      <c r="E213" s="38"/>
      <c r="F213" s="229" t="s">
        <v>528</v>
      </c>
      <c r="G213" s="38"/>
      <c r="H213" s="38"/>
      <c r="I213" s="143"/>
      <c r="J213" s="38"/>
      <c r="K213" s="38"/>
      <c r="L213" s="42"/>
      <c r="M213" s="230"/>
      <c r="N213" s="78"/>
      <c r="O213" s="78"/>
      <c r="P213" s="78"/>
      <c r="Q213" s="78"/>
      <c r="R213" s="78"/>
      <c r="S213" s="78"/>
      <c r="T213" s="79"/>
      <c r="AT213" s="16" t="s">
        <v>156</v>
      </c>
      <c r="AU213" s="16" t="s">
        <v>77</v>
      </c>
    </row>
    <row r="214" s="1" customFormat="1">
      <c r="B214" s="37"/>
      <c r="C214" s="38"/>
      <c r="D214" s="228" t="s">
        <v>157</v>
      </c>
      <c r="E214" s="38"/>
      <c r="F214" s="231" t="s">
        <v>877</v>
      </c>
      <c r="G214" s="38"/>
      <c r="H214" s="38"/>
      <c r="I214" s="143"/>
      <c r="J214" s="38"/>
      <c r="K214" s="38"/>
      <c r="L214" s="42"/>
      <c r="M214" s="230"/>
      <c r="N214" s="78"/>
      <c r="O214" s="78"/>
      <c r="P214" s="78"/>
      <c r="Q214" s="78"/>
      <c r="R214" s="78"/>
      <c r="S214" s="78"/>
      <c r="T214" s="79"/>
      <c r="AT214" s="16" t="s">
        <v>157</v>
      </c>
      <c r="AU214" s="16" t="s">
        <v>77</v>
      </c>
    </row>
    <row r="215" s="13" customFormat="1">
      <c r="B215" s="246"/>
      <c r="C215" s="247"/>
      <c r="D215" s="228" t="s">
        <v>159</v>
      </c>
      <c r="E215" s="248" t="s">
        <v>1</v>
      </c>
      <c r="F215" s="249" t="s">
        <v>924</v>
      </c>
      <c r="G215" s="247"/>
      <c r="H215" s="248" t="s">
        <v>1</v>
      </c>
      <c r="I215" s="250"/>
      <c r="J215" s="247"/>
      <c r="K215" s="247"/>
      <c r="L215" s="251"/>
      <c r="M215" s="252"/>
      <c r="N215" s="253"/>
      <c r="O215" s="253"/>
      <c r="P215" s="253"/>
      <c r="Q215" s="253"/>
      <c r="R215" s="253"/>
      <c r="S215" s="253"/>
      <c r="T215" s="254"/>
      <c r="AT215" s="255" t="s">
        <v>159</v>
      </c>
      <c r="AU215" s="255" t="s">
        <v>77</v>
      </c>
      <c r="AV215" s="13" t="s">
        <v>75</v>
      </c>
      <c r="AW215" s="13" t="s">
        <v>32</v>
      </c>
      <c r="AX215" s="13" t="s">
        <v>69</v>
      </c>
      <c r="AY215" s="255" t="s">
        <v>147</v>
      </c>
    </row>
    <row r="216" s="12" customFormat="1">
      <c r="B216" s="232"/>
      <c r="C216" s="233"/>
      <c r="D216" s="228" t="s">
        <v>159</v>
      </c>
      <c r="E216" s="234" t="s">
        <v>1</v>
      </c>
      <c r="F216" s="235" t="s">
        <v>937</v>
      </c>
      <c r="G216" s="233"/>
      <c r="H216" s="236">
        <v>0.71699999999999997</v>
      </c>
      <c r="I216" s="237"/>
      <c r="J216" s="233"/>
      <c r="K216" s="233"/>
      <c r="L216" s="238"/>
      <c r="M216" s="243"/>
      <c r="N216" s="244"/>
      <c r="O216" s="244"/>
      <c r="P216" s="244"/>
      <c r="Q216" s="244"/>
      <c r="R216" s="244"/>
      <c r="S216" s="244"/>
      <c r="T216" s="245"/>
      <c r="AT216" s="242" t="s">
        <v>159</v>
      </c>
      <c r="AU216" s="242" t="s">
        <v>77</v>
      </c>
      <c r="AV216" s="12" t="s">
        <v>77</v>
      </c>
      <c r="AW216" s="12" t="s">
        <v>32</v>
      </c>
      <c r="AX216" s="12" t="s">
        <v>75</v>
      </c>
      <c r="AY216" s="242" t="s">
        <v>147</v>
      </c>
    </row>
    <row r="217" s="1" customFormat="1" ht="16.5" customHeight="1">
      <c r="B217" s="37"/>
      <c r="C217" s="216" t="s">
        <v>7</v>
      </c>
      <c r="D217" s="216" t="s">
        <v>150</v>
      </c>
      <c r="E217" s="217" t="s">
        <v>534</v>
      </c>
      <c r="F217" s="218" t="s">
        <v>535</v>
      </c>
      <c r="G217" s="219" t="s">
        <v>180</v>
      </c>
      <c r="H217" s="220">
        <v>0.71699999999999997</v>
      </c>
      <c r="I217" s="221"/>
      <c r="J217" s="222">
        <f>ROUND(I217*H217,2)</f>
        <v>0</v>
      </c>
      <c r="K217" s="218" t="s">
        <v>212</v>
      </c>
      <c r="L217" s="42"/>
      <c r="M217" s="223" t="s">
        <v>1</v>
      </c>
      <c r="N217" s="224" t="s">
        <v>40</v>
      </c>
      <c r="O217" s="78"/>
      <c r="P217" s="225">
        <f>O217*H217</f>
        <v>0</v>
      </c>
      <c r="Q217" s="225">
        <v>0</v>
      </c>
      <c r="R217" s="225">
        <f>Q217*H217</f>
        <v>0</v>
      </c>
      <c r="S217" s="225">
        <v>0</v>
      </c>
      <c r="T217" s="226">
        <f>S217*H217</f>
        <v>0</v>
      </c>
      <c r="AR217" s="16" t="s">
        <v>181</v>
      </c>
      <c r="AT217" s="16" t="s">
        <v>150</v>
      </c>
      <c r="AU217" s="16" t="s">
        <v>77</v>
      </c>
      <c r="AY217" s="16" t="s">
        <v>147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16" t="s">
        <v>75</v>
      </c>
      <c r="BK217" s="227">
        <f>ROUND(I217*H217,2)</f>
        <v>0</v>
      </c>
      <c r="BL217" s="16" t="s">
        <v>181</v>
      </c>
      <c r="BM217" s="16" t="s">
        <v>938</v>
      </c>
    </row>
    <row r="218" s="1" customFormat="1">
      <c r="B218" s="37"/>
      <c r="C218" s="38"/>
      <c r="D218" s="228" t="s">
        <v>156</v>
      </c>
      <c r="E218" s="38"/>
      <c r="F218" s="229" t="s">
        <v>537</v>
      </c>
      <c r="G218" s="38"/>
      <c r="H218" s="38"/>
      <c r="I218" s="143"/>
      <c r="J218" s="38"/>
      <c r="K218" s="38"/>
      <c r="L218" s="42"/>
      <c r="M218" s="230"/>
      <c r="N218" s="78"/>
      <c r="O218" s="78"/>
      <c r="P218" s="78"/>
      <c r="Q218" s="78"/>
      <c r="R218" s="78"/>
      <c r="S218" s="78"/>
      <c r="T218" s="79"/>
      <c r="AT218" s="16" t="s">
        <v>156</v>
      </c>
      <c r="AU218" s="16" t="s">
        <v>77</v>
      </c>
    </row>
    <row r="219" s="1" customFormat="1" ht="16.5" customHeight="1">
      <c r="B219" s="37"/>
      <c r="C219" s="216" t="s">
        <v>310</v>
      </c>
      <c r="D219" s="216" t="s">
        <v>150</v>
      </c>
      <c r="E219" s="217" t="s">
        <v>939</v>
      </c>
      <c r="F219" s="218" t="s">
        <v>940</v>
      </c>
      <c r="G219" s="219" t="s">
        <v>552</v>
      </c>
      <c r="H219" s="220">
        <v>2</v>
      </c>
      <c r="I219" s="221"/>
      <c r="J219" s="222">
        <f>ROUND(I219*H219,2)</f>
        <v>0</v>
      </c>
      <c r="K219" s="218" t="s">
        <v>212</v>
      </c>
      <c r="L219" s="42"/>
      <c r="M219" s="223" t="s">
        <v>1</v>
      </c>
      <c r="N219" s="224" t="s">
        <v>40</v>
      </c>
      <c r="O219" s="78"/>
      <c r="P219" s="225">
        <f>O219*H219</f>
        <v>0</v>
      </c>
      <c r="Q219" s="225">
        <v>0.0066</v>
      </c>
      <c r="R219" s="225">
        <f>Q219*H219</f>
        <v>0.0132</v>
      </c>
      <c r="S219" s="225">
        <v>0</v>
      </c>
      <c r="T219" s="226">
        <f>S219*H219</f>
        <v>0</v>
      </c>
      <c r="AR219" s="16" t="s">
        <v>181</v>
      </c>
      <c r="AT219" s="16" t="s">
        <v>150</v>
      </c>
      <c r="AU219" s="16" t="s">
        <v>77</v>
      </c>
      <c r="AY219" s="16" t="s">
        <v>147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16" t="s">
        <v>75</v>
      </c>
      <c r="BK219" s="227">
        <f>ROUND(I219*H219,2)</f>
        <v>0</v>
      </c>
      <c r="BL219" s="16" t="s">
        <v>181</v>
      </c>
      <c r="BM219" s="16" t="s">
        <v>941</v>
      </c>
    </row>
    <row r="220" s="1" customFormat="1">
      <c r="B220" s="37"/>
      <c r="C220" s="38"/>
      <c r="D220" s="228" t="s">
        <v>156</v>
      </c>
      <c r="E220" s="38"/>
      <c r="F220" s="229" t="s">
        <v>942</v>
      </c>
      <c r="G220" s="38"/>
      <c r="H220" s="38"/>
      <c r="I220" s="143"/>
      <c r="J220" s="38"/>
      <c r="K220" s="38"/>
      <c r="L220" s="42"/>
      <c r="M220" s="230"/>
      <c r="N220" s="78"/>
      <c r="O220" s="78"/>
      <c r="P220" s="78"/>
      <c r="Q220" s="78"/>
      <c r="R220" s="78"/>
      <c r="S220" s="78"/>
      <c r="T220" s="79"/>
      <c r="AT220" s="16" t="s">
        <v>156</v>
      </c>
      <c r="AU220" s="16" t="s">
        <v>77</v>
      </c>
    </row>
    <row r="221" s="1" customFormat="1">
      <c r="B221" s="37"/>
      <c r="C221" s="38"/>
      <c r="D221" s="228" t="s">
        <v>157</v>
      </c>
      <c r="E221" s="38"/>
      <c r="F221" s="231" t="s">
        <v>877</v>
      </c>
      <c r="G221" s="38"/>
      <c r="H221" s="38"/>
      <c r="I221" s="143"/>
      <c r="J221" s="38"/>
      <c r="K221" s="38"/>
      <c r="L221" s="42"/>
      <c r="M221" s="230"/>
      <c r="N221" s="78"/>
      <c r="O221" s="78"/>
      <c r="P221" s="78"/>
      <c r="Q221" s="78"/>
      <c r="R221" s="78"/>
      <c r="S221" s="78"/>
      <c r="T221" s="79"/>
      <c r="AT221" s="16" t="s">
        <v>157</v>
      </c>
      <c r="AU221" s="16" t="s">
        <v>77</v>
      </c>
    </row>
    <row r="222" s="13" customFormat="1">
      <c r="B222" s="246"/>
      <c r="C222" s="247"/>
      <c r="D222" s="228" t="s">
        <v>159</v>
      </c>
      <c r="E222" s="248" t="s">
        <v>1</v>
      </c>
      <c r="F222" s="249" t="s">
        <v>943</v>
      </c>
      <c r="G222" s="247"/>
      <c r="H222" s="248" t="s">
        <v>1</v>
      </c>
      <c r="I222" s="250"/>
      <c r="J222" s="247"/>
      <c r="K222" s="247"/>
      <c r="L222" s="251"/>
      <c r="M222" s="252"/>
      <c r="N222" s="253"/>
      <c r="O222" s="253"/>
      <c r="P222" s="253"/>
      <c r="Q222" s="253"/>
      <c r="R222" s="253"/>
      <c r="S222" s="253"/>
      <c r="T222" s="254"/>
      <c r="AT222" s="255" t="s">
        <v>159</v>
      </c>
      <c r="AU222" s="255" t="s">
        <v>77</v>
      </c>
      <c r="AV222" s="13" t="s">
        <v>75</v>
      </c>
      <c r="AW222" s="13" t="s">
        <v>32</v>
      </c>
      <c r="AX222" s="13" t="s">
        <v>69</v>
      </c>
      <c r="AY222" s="255" t="s">
        <v>147</v>
      </c>
    </row>
    <row r="223" s="12" customFormat="1">
      <c r="B223" s="232"/>
      <c r="C223" s="233"/>
      <c r="D223" s="228" t="s">
        <v>159</v>
      </c>
      <c r="E223" s="234" t="s">
        <v>1</v>
      </c>
      <c r="F223" s="235" t="s">
        <v>944</v>
      </c>
      <c r="G223" s="233"/>
      <c r="H223" s="236">
        <v>2</v>
      </c>
      <c r="I223" s="237"/>
      <c r="J223" s="233"/>
      <c r="K223" s="233"/>
      <c r="L223" s="238"/>
      <c r="M223" s="243"/>
      <c r="N223" s="244"/>
      <c r="O223" s="244"/>
      <c r="P223" s="244"/>
      <c r="Q223" s="244"/>
      <c r="R223" s="244"/>
      <c r="S223" s="244"/>
      <c r="T223" s="245"/>
      <c r="AT223" s="242" t="s">
        <v>159</v>
      </c>
      <c r="AU223" s="242" t="s">
        <v>77</v>
      </c>
      <c r="AV223" s="12" t="s">
        <v>77</v>
      </c>
      <c r="AW223" s="12" t="s">
        <v>32</v>
      </c>
      <c r="AX223" s="12" t="s">
        <v>75</v>
      </c>
      <c r="AY223" s="242" t="s">
        <v>147</v>
      </c>
    </row>
    <row r="224" s="1" customFormat="1" ht="16.5" customHeight="1">
      <c r="B224" s="37"/>
      <c r="C224" s="267" t="s">
        <v>318</v>
      </c>
      <c r="D224" s="267" t="s">
        <v>267</v>
      </c>
      <c r="E224" s="268" t="s">
        <v>945</v>
      </c>
      <c r="F224" s="269" t="s">
        <v>946</v>
      </c>
      <c r="G224" s="270" t="s">
        <v>552</v>
      </c>
      <c r="H224" s="271">
        <v>1</v>
      </c>
      <c r="I224" s="272"/>
      <c r="J224" s="273">
        <f>ROUND(I224*H224,2)</f>
        <v>0</v>
      </c>
      <c r="K224" s="269" t="s">
        <v>212</v>
      </c>
      <c r="L224" s="274"/>
      <c r="M224" s="275" t="s">
        <v>1</v>
      </c>
      <c r="N224" s="276" t="s">
        <v>40</v>
      </c>
      <c r="O224" s="78"/>
      <c r="P224" s="225">
        <f>O224*H224</f>
        <v>0</v>
      </c>
      <c r="Q224" s="225">
        <v>0.068000000000000005</v>
      </c>
      <c r="R224" s="225">
        <f>Q224*H224</f>
        <v>0.068000000000000005</v>
      </c>
      <c r="S224" s="225">
        <v>0</v>
      </c>
      <c r="T224" s="226">
        <f>S224*H224</f>
        <v>0</v>
      </c>
      <c r="AR224" s="16" t="s">
        <v>216</v>
      </c>
      <c r="AT224" s="16" t="s">
        <v>267</v>
      </c>
      <c r="AU224" s="16" t="s">
        <v>77</v>
      </c>
      <c r="AY224" s="16" t="s">
        <v>147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16" t="s">
        <v>75</v>
      </c>
      <c r="BK224" s="227">
        <f>ROUND(I224*H224,2)</f>
        <v>0</v>
      </c>
      <c r="BL224" s="16" t="s">
        <v>181</v>
      </c>
      <c r="BM224" s="16" t="s">
        <v>947</v>
      </c>
    </row>
    <row r="225" s="1" customFormat="1">
      <c r="B225" s="37"/>
      <c r="C225" s="38"/>
      <c r="D225" s="228" t="s">
        <v>156</v>
      </c>
      <c r="E225" s="38"/>
      <c r="F225" s="229" t="s">
        <v>946</v>
      </c>
      <c r="G225" s="38"/>
      <c r="H225" s="38"/>
      <c r="I225" s="143"/>
      <c r="J225" s="38"/>
      <c r="K225" s="38"/>
      <c r="L225" s="42"/>
      <c r="M225" s="230"/>
      <c r="N225" s="78"/>
      <c r="O225" s="78"/>
      <c r="P225" s="78"/>
      <c r="Q225" s="78"/>
      <c r="R225" s="78"/>
      <c r="S225" s="78"/>
      <c r="T225" s="79"/>
      <c r="AT225" s="16" t="s">
        <v>156</v>
      </c>
      <c r="AU225" s="16" t="s">
        <v>77</v>
      </c>
    </row>
    <row r="226" s="1" customFormat="1" ht="16.5" customHeight="1">
      <c r="B226" s="37"/>
      <c r="C226" s="267" t="s">
        <v>325</v>
      </c>
      <c r="D226" s="267" t="s">
        <v>267</v>
      </c>
      <c r="E226" s="268" t="s">
        <v>948</v>
      </c>
      <c r="F226" s="269" t="s">
        <v>949</v>
      </c>
      <c r="G226" s="270" t="s">
        <v>552</v>
      </c>
      <c r="H226" s="271">
        <v>1</v>
      </c>
      <c r="I226" s="272"/>
      <c r="J226" s="273">
        <f>ROUND(I226*H226,2)</f>
        <v>0</v>
      </c>
      <c r="K226" s="269" t="s">
        <v>212</v>
      </c>
      <c r="L226" s="274"/>
      <c r="M226" s="275" t="s">
        <v>1</v>
      </c>
      <c r="N226" s="276" t="s">
        <v>40</v>
      </c>
      <c r="O226" s="78"/>
      <c r="P226" s="225">
        <f>O226*H226</f>
        <v>0</v>
      </c>
      <c r="Q226" s="225">
        <v>0.040000000000000001</v>
      </c>
      <c r="R226" s="225">
        <f>Q226*H226</f>
        <v>0.040000000000000001</v>
      </c>
      <c r="S226" s="225">
        <v>0</v>
      </c>
      <c r="T226" s="226">
        <f>S226*H226</f>
        <v>0</v>
      </c>
      <c r="AR226" s="16" t="s">
        <v>216</v>
      </c>
      <c r="AT226" s="16" t="s">
        <v>267</v>
      </c>
      <c r="AU226" s="16" t="s">
        <v>77</v>
      </c>
      <c r="AY226" s="16" t="s">
        <v>147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6" t="s">
        <v>75</v>
      </c>
      <c r="BK226" s="227">
        <f>ROUND(I226*H226,2)</f>
        <v>0</v>
      </c>
      <c r="BL226" s="16" t="s">
        <v>181</v>
      </c>
      <c r="BM226" s="16" t="s">
        <v>950</v>
      </c>
    </row>
    <row r="227" s="1" customFormat="1">
      <c r="B227" s="37"/>
      <c r="C227" s="38"/>
      <c r="D227" s="228" t="s">
        <v>156</v>
      </c>
      <c r="E227" s="38"/>
      <c r="F227" s="229" t="s">
        <v>949</v>
      </c>
      <c r="G227" s="38"/>
      <c r="H227" s="38"/>
      <c r="I227" s="143"/>
      <c r="J227" s="38"/>
      <c r="K227" s="38"/>
      <c r="L227" s="42"/>
      <c r="M227" s="230"/>
      <c r="N227" s="78"/>
      <c r="O227" s="78"/>
      <c r="P227" s="78"/>
      <c r="Q227" s="78"/>
      <c r="R227" s="78"/>
      <c r="S227" s="78"/>
      <c r="T227" s="79"/>
      <c r="AT227" s="16" t="s">
        <v>156</v>
      </c>
      <c r="AU227" s="16" t="s">
        <v>77</v>
      </c>
    </row>
    <row r="228" s="11" customFormat="1" ht="22.8" customHeight="1">
      <c r="B228" s="200"/>
      <c r="C228" s="201"/>
      <c r="D228" s="202" t="s">
        <v>68</v>
      </c>
      <c r="E228" s="214" t="s">
        <v>196</v>
      </c>
      <c r="F228" s="214" t="s">
        <v>951</v>
      </c>
      <c r="G228" s="201"/>
      <c r="H228" s="201"/>
      <c r="I228" s="204"/>
      <c r="J228" s="215">
        <f>BK228</f>
        <v>0</v>
      </c>
      <c r="K228" s="201"/>
      <c r="L228" s="206"/>
      <c r="M228" s="207"/>
      <c r="N228" s="208"/>
      <c r="O228" s="208"/>
      <c r="P228" s="209">
        <f>SUM(P229:P257)</f>
        <v>0</v>
      </c>
      <c r="Q228" s="208"/>
      <c r="R228" s="209">
        <f>SUM(R229:R257)</f>
        <v>8.5786800000000003</v>
      </c>
      <c r="S228" s="208"/>
      <c r="T228" s="210">
        <f>SUM(T229:T257)</f>
        <v>0</v>
      </c>
      <c r="AR228" s="211" t="s">
        <v>75</v>
      </c>
      <c r="AT228" s="212" t="s">
        <v>68</v>
      </c>
      <c r="AU228" s="212" t="s">
        <v>75</v>
      </c>
      <c r="AY228" s="211" t="s">
        <v>147</v>
      </c>
      <c r="BK228" s="213">
        <f>SUM(BK229:BK257)</f>
        <v>0</v>
      </c>
    </row>
    <row r="229" s="1" customFormat="1" ht="16.5" customHeight="1">
      <c r="B229" s="37"/>
      <c r="C229" s="216" t="s">
        <v>331</v>
      </c>
      <c r="D229" s="216" t="s">
        <v>150</v>
      </c>
      <c r="E229" s="217" t="s">
        <v>952</v>
      </c>
      <c r="F229" s="218" t="s">
        <v>953</v>
      </c>
      <c r="G229" s="219" t="s">
        <v>180</v>
      </c>
      <c r="H229" s="220">
        <v>180</v>
      </c>
      <c r="I229" s="221"/>
      <c r="J229" s="222">
        <f>ROUND(I229*H229,2)</f>
        <v>0</v>
      </c>
      <c r="K229" s="218" t="s">
        <v>212</v>
      </c>
      <c r="L229" s="42"/>
      <c r="M229" s="223" t="s">
        <v>1</v>
      </c>
      <c r="N229" s="224" t="s">
        <v>40</v>
      </c>
      <c r="O229" s="78"/>
      <c r="P229" s="225">
        <f>O229*H229</f>
        <v>0</v>
      </c>
      <c r="Q229" s="225">
        <v>0</v>
      </c>
      <c r="R229" s="225">
        <f>Q229*H229</f>
        <v>0</v>
      </c>
      <c r="S229" s="225">
        <v>0</v>
      </c>
      <c r="T229" s="226">
        <f>S229*H229</f>
        <v>0</v>
      </c>
      <c r="AR229" s="16" t="s">
        <v>181</v>
      </c>
      <c r="AT229" s="16" t="s">
        <v>150</v>
      </c>
      <c r="AU229" s="16" t="s">
        <v>77</v>
      </c>
      <c r="AY229" s="16" t="s">
        <v>147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16" t="s">
        <v>75</v>
      </c>
      <c r="BK229" s="227">
        <f>ROUND(I229*H229,2)</f>
        <v>0</v>
      </c>
      <c r="BL229" s="16" t="s">
        <v>181</v>
      </c>
      <c r="BM229" s="16" t="s">
        <v>954</v>
      </c>
    </row>
    <row r="230" s="1" customFormat="1">
      <c r="B230" s="37"/>
      <c r="C230" s="38"/>
      <c r="D230" s="228" t="s">
        <v>156</v>
      </c>
      <c r="E230" s="38"/>
      <c r="F230" s="229" t="s">
        <v>955</v>
      </c>
      <c r="G230" s="38"/>
      <c r="H230" s="38"/>
      <c r="I230" s="143"/>
      <c r="J230" s="38"/>
      <c r="K230" s="38"/>
      <c r="L230" s="42"/>
      <c r="M230" s="230"/>
      <c r="N230" s="78"/>
      <c r="O230" s="78"/>
      <c r="P230" s="78"/>
      <c r="Q230" s="78"/>
      <c r="R230" s="78"/>
      <c r="S230" s="78"/>
      <c r="T230" s="79"/>
      <c r="AT230" s="16" t="s">
        <v>156</v>
      </c>
      <c r="AU230" s="16" t="s">
        <v>77</v>
      </c>
    </row>
    <row r="231" s="1" customFormat="1">
      <c r="B231" s="37"/>
      <c r="C231" s="38"/>
      <c r="D231" s="228" t="s">
        <v>157</v>
      </c>
      <c r="E231" s="38"/>
      <c r="F231" s="231" t="s">
        <v>877</v>
      </c>
      <c r="G231" s="38"/>
      <c r="H231" s="38"/>
      <c r="I231" s="143"/>
      <c r="J231" s="38"/>
      <c r="K231" s="38"/>
      <c r="L231" s="42"/>
      <c r="M231" s="230"/>
      <c r="N231" s="78"/>
      <c r="O231" s="78"/>
      <c r="P231" s="78"/>
      <c r="Q231" s="78"/>
      <c r="R231" s="78"/>
      <c r="S231" s="78"/>
      <c r="T231" s="79"/>
      <c r="AT231" s="16" t="s">
        <v>157</v>
      </c>
      <c r="AU231" s="16" t="s">
        <v>77</v>
      </c>
    </row>
    <row r="232" s="13" customFormat="1">
      <c r="B232" s="246"/>
      <c r="C232" s="247"/>
      <c r="D232" s="228" t="s">
        <v>159</v>
      </c>
      <c r="E232" s="248" t="s">
        <v>1</v>
      </c>
      <c r="F232" s="249" t="s">
        <v>956</v>
      </c>
      <c r="G232" s="247"/>
      <c r="H232" s="248" t="s">
        <v>1</v>
      </c>
      <c r="I232" s="250"/>
      <c r="J232" s="247"/>
      <c r="K232" s="247"/>
      <c r="L232" s="251"/>
      <c r="M232" s="252"/>
      <c r="N232" s="253"/>
      <c r="O232" s="253"/>
      <c r="P232" s="253"/>
      <c r="Q232" s="253"/>
      <c r="R232" s="253"/>
      <c r="S232" s="253"/>
      <c r="T232" s="254"/>
      <c r="AT232" s="255" t="s">
        <v>159</v>
      </c>
      <c r="AU232" s="255" t="s">
        <v>77</v>
      </c>
      <c r="AV232" s="13" t="s">
        <v>75</v>
      </c>
      <c r="AW232" s="13" t="s">
        <v>32</v>
      </c>
      <c r="AX232" s="13" t="s">
        <v>69</v>
      </c>
      <c r="AY232" s="255" t="s">
        <v>147</v>
      </c>
    </row>
    <row r="233" s="12" customFormat="1">
      <c r="B233" s="232"/>
      <c r="C233" s="233"/>
      <c r="D233" s="228" t="s">
        <v>159</v>
      </c>
      <c r="E233" s="234" t="s">
        <v>1</v>
      </c>
      <c r="F233" s="235" t="s">
        <v>957</v>
      </c>
      <c r="G233" s="233"/>
      <c r="H233" s="236">
        <v>175.69999999999999</v>
      </c>
      <c r="I233" s="237"/>
      <c r="J233" s="233"/>
      <c r="K233" s="233"/>
      <c r="L233" s="238"/>
      <c r="M233" s="243"/>
      <c r="N233" s="244"/>
      <c r="O233" s="244"/>
      <c r="P233" s="244"/>
      <c r="Q233" s="244"/>
      <c r="R233" s="244"/>
      <c r="S233" s="244"/>
      <c r="T233" s="245"/>
      <c r="AT233" s="242" t="s">
        <v>159</v>
      </c>
      <c r="AU233" s="242" t="s">
        <v>77</v>
      </c>
      <c r="AV233" s="12" t="s">
        <v>77</v>
      </c>
      <c r="AW233" s="12" t="s">
        <v>32</v>
      </c>
      <c r="AX233" s="12" t="s">
        <v>69</v>
      </c>
      <c r="AY233" s="242" t="s">
        <v>147</v>
      </c>
    </row>
    <row r="234" s="13" customFormat="1">
      <c r="B234" s="246"/>
      <c r="C234" s="247"/>
      <c r="D234" s="228" t="s">
        <v>159</v>
      </c>
      <c r="E234" s="248" t="s">
        <v>1</v>
      </c>
      <c r="F234" s="249" t="s">
        <v>958</v>
      </c>
      <c r="G234" s="247"/>
      <c r="H234" s="248" t="s">
        <v>1</v>
      </c>
      <c r="I234" s="250"/>
      <c r="J234" s="247"/>
      <c r="K234" s="247"/>
      <c r="L234" s="251"/>
      <c r="M234" s="252"/>
      <c r="N234" s="253"/>
      <c r="O234" s="253"/>
      <c r="P234" s="253"/>
      <c r="Q234" s="253"/>
      <c r="R234" s="253"/>
      <c r="S234" s="253"/>
      <c r="T234" s="254"/>
      <c r="AT234" s="255" t="s">
        <v>159</v>
      </c>
      <c r="AU234" s="255" t="s">
        <v>77</v>
      </c>
      <c r="AV234" s="13" t="s">
        <v>75</v>
      </c>
      <c r="AW234" s="13" t="s">
        <v>32</v>
      </c>
      <c r="AX234" s="13" t="s">
        <v>69</v>
      </c>
      <c r="AY234" s="255" t="s">
        <v>147</v>
      </c>
    </row>
    <row r="235" s="12" customFormat="1">
      <c r="B235" s="232"/>
      <c r="C235" s="233"/>
      <c r="D235" s="228" t="s">
        <v>159</v>
      </c>
      <c r="E235" s="234" t="s">
        <v>1</v>
      </c>
      <c r="F235" s="235" t="s">
        <v>881</v>
      </c>
      <c r="G235" s="233"/>
      <c r="H235" s="236">
        <v>4.2999999999999998</v>
      </c>
      <c r="I235" s="237"/>
      <c r="J235" s="233"/>
      <c r="K235" s="233"/>
      <c r="L235" s="238"/>
      <c r="M235" s="243"/>
      <c r="N235" s="244"/>
      <c r="O235" s="244"/>
      <c r="P235" s="244"/>
      <c r="Q235" s="244"/>
      <c r="R235" s="244"/>
      <c r="S235" s="244"/>
      <c r="T235" s="245"/>
      <c r="AT235" s="242" t="s">
        <v>159</v>
      </c>
      <c r="AU235" s="242" t="s">
        <v>77</v>
      </c>
      <c r="AV235" s="12" t="s">
        <v>77</v>
      </c>
      <c r="AW235" s="12" t="s">
        <v>32</v>
      </c>
      <c r="AX235" s="12" t="s">
        <v>69</v>
      </c>
      <c r="AY235" s="242" t="s">
        <v>147</v>
      </c>
    </row>
    <row r="236" s="14" customFormat="1">
      <c r="B236" s="256"/>
      <c r="C236" s="257"/>
      <c r="D236" s="228" t="s">
        <v>159</v>
      </c>
      <c r="E236" s="258" t="s">
        <v>1</v>
      </c>
      <c r="F236" s="259" t="s">
        <v>266</v>
      </c>
      <c r="G236" s="257"/>
      <c r="H236" s="260">
        <v>180</v>
      </c>
      <c r="I236" s="261"/>
      <c r="J236" s="257"/>
      <c r="K236" s="257"/>
      <c r="L236" s="262"/>
      <c r="M236" s="263"/>
      <c r="N236" s="264"/>
      <c r="O236" s="264"/>
      <c r="P236" s="264"/>
      <c r="Q236" s="264"/>
      <c r="R236" s="264"/>
      <c r="S236" s="264"/>
      <c r="T236" s="265"/>
      <c r="AT236" s="266" t="s">
        <v>159</v>
      </c>
      <c r="AU236" s="266" t="s">
        <v>77</v>
      </c>
      <c r="AV236" s="14" t="s">
        <v>181</v>
      </c>
      <c r="AW236" s="14" t="s">
        <v>32</v>
      </c>
      <c r="AX236" s="14" t="s">
        <v>75</v>
      </c>
      <c r="AY236" s="266" t="s">
        <v>147</v>
      </c>
    </row>
    <row r="237" s="1" customFormat="1" ht="16.5" customHeight="1">
      <c r="B237" s="37"/>
      <c r="C237" s="216" t="s">
        <v>342</v>
      </c>
      <c r="D237" s="216" t="s">
        <v>150</v>
      </c>
      <c r="E237" s="217" t="s">
        <v>959</v>
      </c>
      <c r="F237" s="218" t="s">
        <v>960</v>
      </c>
      <c r="G237" s="219" t="s">
        <v>180</v>
      </c>
      <c r="H237" s="220">
        <v>180</v>
      </c>
      <c r="I237" s="221"/>
      <c r="J237" s="222">
        <f>ROUND(I237*H237,2)</f>
        <v>0</v>
      </c>
      <c r="K237" s="218" t="s">
        <v>212</v>
      </c>
      <c r="L237" s="42"/>
      <c r="M237" s="223" t="s">
        <v>1</v>
      </c>
      <c r="N237" s="224" t="s">
        <v>40</v>
      </c>
      <c r="O237" s="78"/>
      <c r="P237" s="225">
        <f>O237*H237</f>
        <v>0</v>
      </c>
      <c r="Q237" s="225">
        <v>0</v>
      </c>
      <c r="R237" s="225">
        <f>Q237*H237</f>
        <v>0</v>
      </c>
      <c r="S237" s="225">
        <v>0</v>
      </c>
      <c r="T237" s="226">
        <f>S237*H237</f>
        <v>0</v>
      </c>
      <c r="AR237" s="16" t="s">
        <v>181</v>
      </c>
      <c r="AT237" s="16" t="s">
        <v>150</v>
      </c>
      <c r="AU237" s="16" t="s">
        <v>77</v>
      </c>
      <c r="AY237" s="16" t="s">
        <v>147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16" t="s">
        <v>75</v>
      </c>
      <c r="BK237" s="227">
        <f>ROUND(I237*H237,2)</f>
        <v>0</v>
      </c>
      <c r="BL237" s="16" t="s">
        <v>181</v>
      </c>
      <c r="BM237" s="16" t="s">
        <v>961</v>
      </c>
    </row>
    <row r="238" s="1" customFormat="1">
      <c r="B238" s="37"/>
      <c r="C238" s="38"/>
      <c r="D238" s="228" t="s">
        <v>156</v>
      </c>
      <c r="E238" s="38"/>
      <c r="F238" s="229" t="s">
        <v>962</v>
      </c>
      <c r="G238" s="38"/>
      <c r="H238" s="38"/>
      <c r="I238" s="143"/>
      <c r="J238" s="38"/>
      <c r="K238" s="38"/>
      <c r="L238" s="42"/>
      <c r="M238" s="230"/>
      <c r="N238" s="78"/>
      <c r="O238" s="78"/>
      <c r="P238" s="78"/>
      <c r="Q238" s="78"/>
      <c r="R238" s="78"/>
      <c r="S238" s="78"/>
      <c r="T238" s="79"/>
      <c r="AT238" s="16" t="s">
        <v>156</v>
      </c>
      <c r="AU238" s="16" t="s">
        <v>77</v>
      </c>
    </row>
    <row r="239" s="1" customFormat="1" ht="16.5" customHeight="1">
      <c r="B239" s="37"/>
      <c r="C239" s="216" t="s">
        <v>352</v>
      </c>
      <c r="D239" s="216" t="s">
        <v>150</v>
      </c>
      <c r="E239" s="217" t="s">
        <v>963</v>
      </c>
      <c r="F239" s="218" t="s">
        <v>964</v>
      </c>
      <c r="G239" s="219" t="s">
        <v>180</v>
      </c>
      <c r="H239" s="220">
        <v>180</v>
      </c>
      <c r="I239" s="221"/>
      <c r="J239" s="222">
        <f>ROUND(I239*H239,2)</f>
        <v>0</v>
      </c>
      <c r="K239" s="218" t="s">
        <v>212</v>
      </c>
      <c r="L239" s="42"/>
      <c r="M239" s="223" t="s">
        <v>1</v>
      </c>
      <c r="N239" s="224" t="s">
        <v>40</v>
      </c>
      <c r="O239" s="78"/>
      <c r="P239" s="225">
        <f>O239*H239</f>
        <v>0</v>
      </c>
      <c r="Q239" s="225">
        <v>0</v>
      </c>
      <c r="R239" s="225">
        <f>Q239*H239</f>
        <v>0</v>
      </c>
      <c r="S239" s="225">
        <v>0</v>
      </c>
      <c r="T239" s="226">
        <f>S239*H239</f>
        <v>0</v>
      </c>
      <c r="AR239" s="16" t="s">
        <v>181</v>
      </c>
      <c r="AT239" s="16" t="s">
        <v>150</v>
      </c>
      <c r="AU239" s="16" t="s">
        <v>77</v>
      </c>
      <c r="AY239" s="16" t="s">
        <v>147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16" t="s">
        <v>75</v>
      </c>
      <c r="BK239" s="227">
        <f>ROUND(I239*H239,2)</f>
        <v>0</v>
      </c>
      <c r="BL239" s="16" t="s">
        <v>181</v>
      </c>
      <c r="BM239" s="16" t="s">
        <v>965</v>
      </c>
    </row>
    <row r="240" s="1" customFormat="1">
      <c r="B240" s="37"/>
      <c r="C240" s="38"/>
      <c r="D240" s="228" t="s">
        <v>156</v>
      </c>
      <c r="E240" s="38"/>
      <c r="F240" s="229" t="s">
        <v>966</v>
      </c>
      <c r="G240" s="38"/>
      <c r="H240" s="38"/>
      <c r="I240" s="143"/>
      <c r="J240" s="38"/>
      <c r="K240" s="38"/>
      <c r="L240" s="42"/>
      <c r="M240" s="230"/>
      <c r="N240" s="78"/>
      <c r="O240" s="78"/>
      <c r="P240" s="78"/>
      <c r="Q240" s="78"/>
      <c r="R240" s="78"/>
      <c r="S240" s="78"/>
      <c r="T240" s="79"/>
      <c r="AT240" s="16" t="s">
        <v>156</v>
      </c>
      <c r="AU240" s="16" t="s">
        <v>77</v>
      </c>
    </row>
    <row r="241" s="1" customFormat="1" ht="16.5" customHeight="1">
      <c r="B241" s="37"/>
      <c r="C241" s="216" t="s">
        <v>356</v>
      </c>
      <c r="D241" s="216" t="s">
        <v>150</v>
      </c>
      <c r="E241" s="217" t="s">
        <v>967</v>
      </c>
      <c r="F241" s="218" t="s">
        <v>968</v>
      </c>
      <c r="G241" s="219" t="s">
        <v>180</v>
      </c>
      <c r="H241" s="220">
        <v>180</v>
      </c>
      <c r="I241" s="221"/>
      <c r="J241" s="222">
        <f>ROUND(I241*H241,2)</f>
        <v>0</v>
      </c>
      <c r="K241" s="218" t="s">
        <v>212</v>
      </c>
      <c r="L241" s="42"/>
      <c r="M241" s="223" t="s">
        <v>1</v>
      </c>
      <c r="N241" s="224" t="s">
        <v>40</v>
      </c>
      <c r="O241" s="78"/>
      <c r="P241" s="225">
        <f>O241*H241</f>
        <v>0</v>
      </c>
      <c r="Q241" s="225">
        <v>0</v>
      </c>
      <c r="R241" s="225">
        <f>Q241*H241</f>
        <v>0</v>
      </c>
      <c r="S241" s="225">
        <v>0</v>
      </c>
      <c r="T241" s="226">
        <f>S241*H241</f>
        <v>0</v>
      </c>
      <c r="AR241" s="16" t="s">
        <v>181</v>
      </c>
      <c r="AT241" s="16" t="s">
        <v>150</v>
      </c>
      <c r="AU241" s="16" t="s">
        <v>77</v>
      </c>
      <c r="AY241" s="16" t="s">
        <v>147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16" t="s">
        <v>75</v>
      </c>
      <c r="BK241" s="227">
        <f>ROUND(I241*H241,2)</f>
        <v>0</v>
      </c>
      <c r="BL241" s="16" t="s">
        <v>181</v>
      </c>
      <c r="BM241" s="16" t="s">
        <v>969</v>
      </c>
    </row>
    <row r="242" s="1" customFormat="1">
      <c r="B242" s="37"/>
      <c r="C242" s="38"/>
      <c r="D242" s="228" t="s">
        <v>156</v>
      </c>
      <c r="E242" s="38"/>
      <c r="F242" s="229" t="s">
        <v>970</v>
      </c>
      <c r="G242" s="38"/>
      <c r="H242" s="38"/>
      <c r="I242" s="143"/>
      <c r="J242" s="38"/>
      <c r="K242" s="38"/>
      <c r="L242" s="42"/>
      <c r="M242" s="230"/>
      <c r="N242" s="78"/>
      <c r="O242" s="78"/>
      <c r="P242" s="78"/>
      <c r="Q242" s="78"/>
      <c r="R242" s="78"/>
      <c r="S242" s="78"/>
      <c r="T242" s="79"/>
      <c r="AT242" s="16" t="s">
        <v>156</v>
      </c>
      <c r="AU242" s="16" t="s">
        <v>77</v>
      </c>
    </row>
    <row r="243" s="1" customFormat="1" ht="16.5" customHeight="1">
      <c r="B243" s="37"/>
      <c r="C243" s="216" t="s">
        <v>366</v>
      </c>
      <c r="D243" s="216" t="s">
        <v>150</v>
      </c>
      <c r="E243" s="217" t="s">
        <v>971</v>
      </c>
      <c r="F243" s="218" t="s">
        <v>972</v>
      </c>
      <c r="G243" s="219" t="s">
        <v>180</v>
      </c>
      <c r="H243" s="220">
        <v>180</v>
      </c>
      <c r="I243" s="221"/>
      <c r="J243" s="222">
        <f>ROUND(I243*H243,2)</f>
        <v>0</v>
      </c>
      <c r="K243" s="218" t="s">
        <v>212</v>
      </c>
      <c r="L243" s="42"/>
      <c r="M243" s="223" t="s">
        <v>1</v>
      </c>
      <c r="N243" s="224" t="s">
        <v>40</v>
      </c>
      <c r="O243" s="78"/>
      <c r="P243" s="225">
        <f>O243*H243</f>
        <v>0</v>
      </c>
      <c r="Q243" s="225">
        <v>0</v>
      </c>
      <c r="R243" s="225">
        <f>Q243*H243</f>
        <v>0</v>
      </c>
      <c r="S243" s="225">
        <v>0</v>
      </c>
      <c r="T243" s="226">
        <f>S243*H243</f>
        <v>0</v>
      </c>
      <c r="AR243" s="16" t="s">
        <v>181</v>
      </c>
      <c r="AT243" s="16" t="s">
        <v>150</v>
      </c>
      <c r="AU243" s="16" t="s">
        <v>77</v>
      </c>
      <c r="AY243" s="16" t="s">
        <v>147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6" t="s">
        <v>75</v>
      </c>
      <c r="BK243" s="227">
        <f>ROUND(I243*H243,2)</f>
        <v>0</v>
      </c>
      <c r="BL243" s="16" t="s">
        <v>181</v>
      </c>
      <c r="BM243" s="16" t="s">
        <v>973</v>
      </c>
    </row>
    <row r="244" s="1" customFormat="1">
      <c r="B244" s="37"/>
      <c r="C244" s="38"/>
      <c r="D244" s="228" t="s">
        <v>156</v>
      </c>
      <c r="E244" s="38"/>
      <c r="F244" s="229" t="s">
        <v>974</v>
      </c>
      <c r="G244" s="38"/>
      <c r="H244" s="38"/>
      <c r="I244" s="143"/>
      <c r="J244" s="38"/>
      <c r="K244" s="38"/>
      <c r="L244" s="42"/>
      <c r="M244" s="230"/>
      <c r="N244" s="78"/>
      <c r="O244" s="78"/>
      <c r="P244" s="78"/>
      <c r="Q244" s="78"/>
      <c r="R244" s="78"/>
      <c r="S244" s="78"/>
      <c r="T244" s="79"/>
      <c r="AT244" s="16" t="s">
        <v>156</v>
      </c>
      <c r="AU244" s="16" t="s">
        <v>77</v>
      </c>
    </row>
    <row r="245" s="1" customFormat="1" ht="16.5" customHeight="1">
      <c r="B245" s="37"/>
      <c r="C245" s="216" t="s">
        <v>375</v>
      </c>
      <c r="D245" s="216" t="s">
        <v>150</v>
      </c>
      <c r="E245" s="217" t="s">
        <v>975</v>
      </c>
      <c r="F245" s="218" t="s">
        <v>976</v>
      </c>
      <c r="G245" s="219" t="s">
        <v>180</v>
      </c>
      <c r="H245" s="220">
        <v>40.200000000000003</v>
      </c>
      <c r="I245" s="221"/>
      <c r="J245" s="222">
        <f>ROUND(I245*H245,2)</f>
        <v>0</v>
      </c>
      <c r="K245" s="218" t="s">
        <v>212</v>
      </c>
      <c r="L245" s="42"/>
      <c r="M245" s="223" t="s">
        <v>1</v>
      </c>
      <c r="N245" s="224" t="s">
        <v>40</v>
      </c>
      <c r="O245" s="78"/>
      <c r="P245" s="225">
        <f>O245*H245</f>
        <v>0</v>
      </c>
      <c r="Q245" s="225">
        <v>0</v>
      </c>
      <c r="R245" s="225">
        <f>Q245*H245</f>
        <v>0</v>
      </c>
      <c r="S245" s="225">
        <v>0</v>
      </c>
      <c r="T245" s="226">
        <f>S245*H245</f>
        <v>0</v>
      </c>
      <c r="AR245" s="16" t="s">
        <v>181</v>
      </c>
      <c r="AT245" s="16" t="s">
        <v>150</v>
      </c>
      <c r="AU245" s="16" t="s">
        <v>77</v>
      </c>
      <c r="AY245" s="16" t="s">
        <v>147</v>
      </c>
      <c r="BE245" s="227">
        <f>IF(N245="základní",J245,0)</f>
        <v>0</v>
      </c>
      <c r="BF245" s="227">
        <f>IF(N245="snížená",J245,0)</f>
        <v>0</v>
      </c>
      <c r="BG245" s="227">
        <f>IF(N245="zákl. přenesená",J245,0)</f>
        <v>0</v>
      </c>
      <c r="BH245" s="227">
        <f>IF(N245="sníž. přenesená",J245,0)</f>
        <v>0</v>
      </c>
      <c r="BI245" s="227">
        <f>IF(N245="nulová",J245,0)</f>
        <v>0</v>
      </c>
      <c r="BJ245" s="16" t="s">
        <v>75</v>
      </c>
      <c r="BK245" s="227">
        <f>ROUND(I245*H245,2)</f>
        <v>0</v>
      </c>
      <c r="BL245" s="16" t="s">
        <v>181</v>
      </c>
      <c r="BM245" s="16" t="s">
        <v>977</v>
      </c>
    </row>
    <row r="246" s="1" customFormat="1">
      <c r="B246" s="37"/>
      <c r="C246" s="38"/>
      <c r="D246" s="228" t="s">
        <v>156</v>
      </c>
      <c r="E246" s="38"/>
      <c r="F246" s="229" t="s">
        <v>978</v>
      </c>
      <c r="G246" s="38"/>
      <c r="H246" s="38"/>
      <c r="I246" s="143"/>
      <c r="J246" s="38"/>
      <c r="K246" s="38"/>
      <c r="L246" s="42"/>
      <c r="M246" s="230"/>
      <c r="N246" s="78"/>
      <c r="O246" s="78"/>
      <c r="P246" s="78"/>
      <c r="Q246" s="78"/>
      <c r="R246" s="78"/>
      <c r="S246" s="78"/>
      <c r="T246" s="79"/>
      <c r="AT246" s="16" t="s">
        <v>156</v>
      </c>
      <c r="AU246" s="16" t="s">
        <v>77</v>
      </c>
    </row>
    <row r="247" s="1" customFormat="1">
      <c r="B247" s="37"/>
      <c r="C247" s="38"/>
      <c r="D247" s="228" t="s">
        <v>157</v>
      </c>
      <c r="E247" s="38"/>
      <c r="F247" s="231" t="s">
        <v>877</v>
      </c>
      <c r="G247" s="38"/>
      <c r="H247" s="38"/>
      <c r="I247" s="143"/>
      <c r="J247" s="38"/>
      <c r="K247" s="38"/>
      <c r="L247" s="42"/>
      <c r="M247" s="230"/>
      <c r="N247" s="78"/>
      <c r="O247" s="78"/>
      <c r="P247" s="78"/>
      <c r="Q247" s="78"/>
      <c r="R247" s="78"/>
      <c r="S247" s="78"/>
      <c r="T247" s="79"/>
      <c r="AT247" s="16" t="s">
        <v>157</v>
      </c>
      <c r="AU247" s="16" t="s">
        <v>77</v>
      </c>
    </row>
    <row r="248" s="13" customFormat="1">
      <c r="B248" s="246"/>
      <c r="C248" s="247"/>
      <c r="D248" s="228" t="s">
        <v>159</v>
      </c>
      <c r="E248" s="248" t="s">
        <v>1</v>
      </c>
      <c r="F248" s="249" t="s">
        <v>979</v>
      </c>
      <c r="G248" s="247"/>
      <c r="H248" s="248" t="s">
        <v>1</v>
      </c>
      <c r="I248" s="250"/>
      <c r="J248" s="247"/>
      <c r="K248" s="247"/>
      <c r="L248" s="251"/>
      <c r="M248" s="252"/>
      <c r="N248" s="253"/>
      <c r="O248" s="253"/>
      <c r="P248" s="253"/>
      <c r="Q248" s="253"/>
      <c r="R248" s="253"/>
      <c r="S248" s="253"/>
      <c r="T248" s="254"/>
      <c r="AT248" s="255" t="s">
        <v>159</v>
      </c>
      <c r="AU248" s="255" t="s">
        <v>77</v>
      </c>
      <c r="AV248" s="13" t="s">
        <v>75</v>
      </c>
      <c r="AW248" s="13" t="s">
        <v>32</v>
      </c>
      <c r="AX248" s="13" t="s">
        <v>69</v>
      </c>
      <c r="AY248" s="255" t="s">
        <v>147</v>
      </c>
    </row>
    <row r="249" s="12" customFormat="1">
      <c r="B249" s="232"/>
      <c r="C249" s="233"/>
      <c r="D249" s="228" t="s">
        <v>159</v>
      </c>
      <c r="E249" s="234" t="s">
        <v>1</v>
      </c>
      <c r="F249" s="235" t="s">
        <v>980</v>
      </c>
      <c r="G249" s="233"/>
      <c r="H249" s="236">
        <v>37.700000000000003</v>
      </c>
      <c r="I249" s="237"/>
      <c r="J249" s="233"/>
      <c r="K249" s="233"/>
      <c r="L249" s="238"/>
      <c r="M249" s="243"/>
      <c r="N249" s="244"/>
      <c r="O249" s="244"/>
      <c r="P249" s="244"/>
      <c r="Q249" s="244"/>
      <c r="R249" s="244"/>
      <c r="S249" s="244"/>
      <c r="T249" s="245"/>
      <c r="AT249" s="242" t="s">
        <v>159</v>
      </c>
      <c r="AU249" s="242" t="s">
        <v>77</v>
      </c>
      <c r="AV249" s="12" t="s">
        <v>77</v>
      </c>
      <c r="AW249" s="12" t="s">
        <v>32</v>
      </c>
      <c r="AX249" s="12" t="s">
        <v>69</v>
      </c>
      <c r="AY249" s="242" t="s">
        <v>147</v>
      </c>
    </row>
    <row r="250" s="13" customFormat="1">
      <c r="B250" s="246"/>
      <c r="C250" s="247"/>
      <c r="D250" s="228" t="s">
        <v>159</v>
      </c>
      <c r="E250" s="248" t="s">
        <v>1</v>
      </c>
      <c r="F250" s="249" t="s">
        <v>981</v>
      </c>
      <c r="G250" s="247"/>
      <c r="H250" s="248" t="s">
        <v>1</v>
      </c>
      <c r="I250" s="250"/>
      <c r="J250" s="247"/>
      <c r="K250" s="247"/>
      <c r="L250" s="251"/>
      <c r="M250" s="252"/>
      <c r="N250" s="253"/>
      <c r="O250" s="253"/>
      <c r="P250" s="253"/>
      <c r="Q250" s="253"/>
      <c r="R250" s="253"/>
      <c r="S250" s="253"/>
      <c r="T250" s="254"/>
      <c r="AT250" s="255" t="s">
        <v>159</v>
      </c>
      <c r="AU250" s="255" t="s">
        <v>77</v>
      </c>
      <c r="AV250" s="13" t="s">
        <v>75</v>
      </c>
      <c r="AW250" s="13" t="s">
        <v>32</v>
      </c>
      <c r="AX250" s="13" t="s">
        <v>69</v>
      </c>
      <c r="AY250" s="255" t="s">
        <v>147</v>
      </c>
    </row>
    <row r="251" s="12" customFormat="1">
      <c r="B251" s="232"/>
      <c r="C251" s="233"/>
      <c r="D251" s="228" t="s">
        <v>159</v>
      </c>
      <c r="E251" s="234" t="s">
        <v>1</v>
      </c>
      <c r="F251" s="235" t="s">
        <v>872</v>
      </c>
      <c r="G251" s="233"/>
      <c r="H251" s="236">
        <v>2.5</v>
      </c>
      <c r="I251" s="237"/>
      <c r="J251" s="233"/>
      <c r="K251" s="233"/>
      <c r="L251" s="238"/>
      <c r="M251" s="243"/>
      <c r="N251" s="244"/>
      <c r="O251" s="244"/>
      <c r="P251" s="244"/>
      <c r="Q251" s="244"/>
      <c r="R251" s="244"/>
      <c r="S251" s="244"/>
      <c r="T251" s="245"/>
      <c r="AT251" s="242" t="s">
        <v>159</v>
      </c>
      <c r="AU251" s="242" t="s">
        <v>77</v>
      </c>
      <c r="AV251" s="12" t="s">
        <v>77</v>
      </c>
      <c r="AW251" s="12" t="s">
        <v>32</v>
      </c>
      <c r="AX251" s="12" t="s">
        <v>69</v>
      </c>
      <c r="AY251" s="242" t="s">
        <v>147</v>
      </c>
    </row>
    <row r="252" s="14" customFormat="1">
      <c r="B252" s="256"/>
      <c r="C252" s="257"/>
      <c r="D252" s="228" t="s">
        <v>159</v>
      </c>
      <c r="E252" s="258" t="s">
        <v>1</v>
      </c>
      <c r="F252" s="259" t="s">
        <v>266</v>
      </c>
      <c r="G252" s="257"/>
      <c r="H252" s="260">
        <v>40.200000000000003</v>
      </c>
      <c r="I252" s="261"/>
      <c r="J252" s="257"/>
      <c r="K252" s="257"/>
      <c r="L252" s="262"/>
      <c r="M252" s="263"/>
      <c r="N252" s="264"/>
      <c r="O252" s="264"/>
      <c r="P252" s="264"/>
      <c r="Q252" s="264"/>
      <c r="R252" s="264"/>
      <c r="S252" s="264"/>
      <c r="T252" s="265"/>
      <c r="AT252" s="266" t="s">
        <v>159</v>
      </c>
      <c r="AU252" s="266" t="s">
        <v>77</v>
      </c>
      <c r="AV252" s="14" t="s">
        <v>181</v>
      </c>
      <c r="AW252" s="14" t="s">
        <v>32</v>
      </c>
      <c r="AX252" s="14" t="s">
        <v>75</v>
      </c>
      <c r="AY252" s="266" t="s">
        <v>147</v>
      </c>
    </row>
    <row r="253" s="1" customFormat="1" ht="16.5" customHeight="1">
      <c r="B253" s="37"/>
      <c r="C253" s="216" t="s">
        <v>381</v>
      </c>
      <c r="D253" s="216" t="s">
        <v>150</v>
      </c>
      <c r="E253" s="217" t="s">
        <v>982</v>
      </c>
      <c r="F253" s="218" t="s">
        <v>983</v>
      </c>
      <c r="G253" s="219" t="s">
        <v>180</v>
      </c>
      <c r="H253" s="220">
        <v>40.200000000000003</v>
      </c>
      <c r="I253" s="221"/>
      <c r="J253" s="222">
        <f>ROUND(I253*H253,2)</f>
        <v>0</v>
      </c>
      <c r="K253" s="218" t="s">
        <v>212</v>
      </c>
      <c r="L253" s="42"/>
      <c r="M253" s="223" t="s">
        <v>1</v>
      </c>
      <c r="N253" s="224" t="s">
        <v>40</v>
      </c>
      <c r="O253" s="78"/>
      <c r="P253" s="225">
        <f>O253*H253</f>
        <v>0</v>
      </c>
      <c r="Q253" s="225">
        <v>0.084250000000000005</v>
      </c>
      <c r="R253" s="225">
        <f>Q253*H253</f>
        <v>3.3868500000000004</v>
      </c>
      <c r="S253" s="225">
        <v>0</v>
      </c>
      <c r="T253" s="226">
        <f>S253*H253</f>
        <v>0</v>
      </c>
      <c r="AR253" s="16" t="s">
        <v>181</v>
      </c>
      <c r="AT253" s="16" t="s">
        <v>150</v>
      </c>
      <c r="AU253" s="16" t="s">
        <v>77</v>
      </c>
      <c r="AY253" s="16" t="s">
        <v>147</v>
      </c>
      <c r="BE253" s="227">
        <f>IF(N253="základní",J253,0)</f>
        <v>0</v>
      </c>
      <c r="BF253" s="227">
        <f>IF(N253="snížená",J253,0)</f>
        <v>0</v>
      </c>
      <c r="BG253" s="227">
        <f>IF(N253="zákl. přenesená",J253,0)</f>
        <v>0</v>
      </c>
      <c r="BH253" s="227">
        <f>IF(N253="sníž. přenesená",J253,0)</f>
        <v>0</v>
      </c>
      <c r="BI253" s="227">
        <f>IF(N253="nulová",J253,0)</f>
        <v>0</v>
      </c>
      <c r="BJ253" s="16" t="s">
        <v>75</v>
      </c>
      <c r="BK253" s="227">
        <f>ROUND(I253*H253,2)</f>
        <v>0</v>
      </c>
      <c r="BL253" s="16" t="s">
        <v>181</v>
      </c>
      <c r="BM253" s="16" t="s">
        <v>984</v>
      </c>
    </row>
    <row r="254" s="1" customFormat="1">
      <c r="B254" s="37"/>
      <c r="C254" s="38"/>
      <c r="D254" s="228" t="s">
        <v>156</v>
      </c>
      <c r="E254" s="38"/>
      <c r="F254" s="229" t="s">
        <v>985</v>
      </c>
      <c r="G254" s="38"/>
      <c r="H254" s="38"/>
      <c r="I254" s="143"/>
      <c r="J254" s="38"/>
      <c r="K254" s="38"/>
      <c r="L254" s="42"/>
      <c r="M254" s="230"/>
      <c r="N254" s="78"/>
      <c r="O254" s="78"/>
      <c r="P254" s="78"/>
      <c r="Q254" s="78"/>
      <c r="R254" s="78"/>
      <c r="S254" s="78"/>
      <c r="T254" s="79"/>
      <c r="AT254" s="16" t="s">
        <v>156</v>
      </c>
      <c r="AU254" s="16" t="s">
        <v>77</v>
      </c>
    </row>
    <row r="255" s="1" customFormat="1" ht="16.5" customHeight="1">
      <c r="B255" s="37"/>
      <c r="C255" s="267" t="s">
        <v>387</v>
      </c>
      <c r="D255" s="267" t="s">
        <v>267</v>
      </c>
      <c r="E255" s="268" t="s">
        <v>986</v>
      </c>
      <c r="F255" s="269" t="s">
        <v>987</v>
      </c>
      <c r="G255" s="270" t="s">
        <v>180</v>
      </c>
      <c r="H255" s="271">
        <v>42.210000000000001</v>
      </c>
      <c r="I255" s="272"/>
      <c r="J255" s="273">
        <f>ROUND(I255*H255,2)</f>
        <v>0</v>
      </c>
      <c r="K255" s="269" t="s">
        <v>212</v>
      </c>
      <c r="L255" s="274"/>
      <c r="M255" s="275" t="s">
        <v>1</v>
      </c>
      <c r="N255" s="276" t="s">
        <v>40</v>
      </c>
      <c r="O255" s="78"/>
      <c r="P255" s="225">
        <f>O255*H255</f>
        <v>0</v>
      </c>
      <c r="Q255" s="225">
        <v>0.123</v>
      </c>
      <c r="R255" s="225">
        <f>Q255*H255</f>
        <v>5.1918300000000004</v>
      </c>
      <c r="S255" s="225">
        <v>0</v>
      </c>
      <c r="T255" s="226">
        <f>S255*H255</f>
        <v>0</v>
      </c>
      <c r="AR255" s="16" t="s">
        <v>216</v>
      </c>
      <c r="AT255" s="16" t="s">
        <v>267</v>
      </c>
      <c r="AU255" s="16" t="s">
        <v>77</v>
      </c>
      <c r="AY255" s="16" t="s">
        <v>147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16" t="s">
        <v>75</v>
      </c>
      <c r="BK255" s="227">
        <f>ROUND(I255*H255,2)</f>
        <v>0</v>
      </c>
      <c r="BL255" s="16" t="s">
        <v>181</v>
      </c>
      <c r="BM255" s="16" t="s">
        <v>988</v>
      </c>
    </row>
    <row r="256" s="1" customFormat="1">
      <c r="B256" s="37"/>
      <c r="C256" s="38"/>
      <c r="D256" s="228" t="s">
        <v>156</v>
      </c>
      <c r="E256" s="38"/>
      <c r="F256" s="229" t="s">
        <v>987</v>
      </c>
      <c r="G256" s="38"/>
      <c r="H256" s="38"/>
      <c r="I256" s="143"/>
      <c r="J256" s="38"/>
      <c r="K256" s="38"/>
      <c r="L256" s="42"/>
      <c r="M256" s="230"/>
      <c r="N256" s="78"/>
      <c r="O256" s="78"/>
      <c r="P256" s="78"/>
      <c r="Q256" s="78"/>
      <c r="R256" s="78"/>
      <c r="S256" s="78"/>
      <c r="T256" s="79"/>
      <c r="AT256" s="16" t="s">
        <v>156</v>
      </c>
      <c r="AU256" s="16" t="s">
        <v>77</v>
      </c>
    </row>
    <row r="257" s="12" customFormat="1">
      <c r="B257" s="232"/>
      <c r="C257" s="233"/>
      <c r="D257" s="228" t="s">
        <v>159</v>
      </c>
      <c r="E257" s="233"/>
      <c r="F257" s="235" t="s">
        <v>989</v>
      </c>
      <c r="G257" s="233"/>
      <c r="H257" s="236">
        <v>42.210000000000001</v>
      </c>
      <c r="I257" s="237"/>
      <c r="J257" s="233"/>
      <c r="K257" s="233"/>
      <c r="L257" s="238"/>
      <c r="M257" s="243"/>
      <c r="N257" s="244"/>
      <c r="O257" s="244"/>
      <c r="P257" s="244"/>
      <c r="Q257" s="244"/>
      <c r="R257" s="244"/>
      <c r="S257" s="244"/>
      <c r="T257" s="245"/>
      <c r="AT257" s="242" t="s">
        <v>159</v>
      </c>
      <c r="AU257" s="242" t="s">
        <v>77</v>
      </c>
      <c r="AV257" s="12" t="s">
        <v>77</v>
      </c>
      <c r="AW257" s="12" t="s">
        <v>4</v>
      </c>
      <c r="AX257" s="12" t="s">
        <v>75</v>
      </c>
      <c r="AY257" s="242" t="s">
        <v>147</v>
      </c>
    </row>
    <row r="258" s="11" customFormat="1" ht="22.8" customHeight="1">
      <c r="B258" s="200"/>
      <c r="C258" s="201"/>
      <c r="D258" s="202" t="s">
        <v>68</v>
      </c>
      <c r="E258" s="214" t="s">
        <v>202</v>
      </c>
      <c r="F258" s="214" t="s">
        <v>990</v>
      </c>
      <c r="G258" s="201"/>
      <c r="H258" s="201"/>
      <c r="I258" s="204"/>
      <c r="J258" s="215">
        <f>BK258</f>
        <v>0</v>
      </c>
      <c r="K258" s="201"/>
      <c r="L258" s="206"/>
      <c r="M258" s="207"/>
      <c r="N258" s="208"/>
      <c r="O258" s="208"/>
      <c r="P258" s="209">
        <f>SUM(P259:P266)</f>
        <v>0</v>
      </c>
      <c r="Q258" s="208"/>
      <c r="R258" s="209">
        <f>SUM(R259:R266)</f>
        <v>0.24594105999999999</v>
      </c>
      <c r="S258" s="208"/>
      <c r="T258" s="210">
        <f>SUM(T259:T266)</f>
        <v>0</v>
      </c>
      <c r="AR258" s="211" t="s">
        <v>75</v>
      </c>
      <c r="AT258" s="212" t="s">
        <v>68</v>
      </c>
      <c r="AU258" s="212" t="s">
        <v>75</v>
      </c>
      <c r="AY258" s="211" t="s">
        <v>147</v>
      </c>
      <c r="BK258" s="213">
        <f>SUM(BK259:BK266)</f>
        <v>0</v>
      </c>
    </row>
    <row r="259" s="1" customFormat="1" ht="16.5" customHeight="1">
      <c r="B259" s="37"/>
      <c r="C259" s="216" t="s">
        <v>392</v>
      </c>
      <c r="D259" s="216" t="s">
        <v>150</v>
      </c>
      <c r="E259" s="217" t="s">
        <v>991</v>
      </c>
      <c r="F259" s="218" t="s">
        <v>992</v>
      </c>
      <c r="G259" s="219" t="s">
        <v>225</v>
      </c>
      <c r="H259" s="220">
        <v>0.109</v>
      </c>
      <c r="I259" s="221"/>
      <c r="J259" s="222">
        <f>ROUND(I259*H259,2)</f>
        <v>0</v>
      </c>
      <c r="K259" s="218" t="s">
        <v>212</v>
      </c>
      <c r="L259" s="42"/>
      <c r="M259" s="223" t="s">
        <v>1</v>
      </c>
      <c r="N259" s="224" t="s">
        <v>40</v>
      </c>
      <c r="O259" s="78"/>
      <c r="P259" s="225">
        <f>O259*H259</f>
        <v>0</v>
      </c>
      <c r="Q259" s="225">
        <v>2.2563399999999998</v>
      </c>
      <c r="R259" s="225">
        <f>Q259*H259</f>
        <v>0.24594105999999999</v>
      </c>
      <c r="S259" s="225">
        <v>0</v>
      </c>
      <c r="T259" s="226">
        <f>S259*H259</f>
        <v>0</v>
      </c>
      <c r="AR259" s="16" t="s">
        <v>181</v>
      </c>
      <c r="AT259" s="16" t="s">
        <v>150</v>
      </c>
      <c r="AU259" s="16" t="s">
        <v>77</v>
      </c>
      <c r="AY259" s="16" t="s">
        <v>147</v>
      </c>
      <c r="BE259" s="227">
        <f>IF(N259="základní",J259,0)</f>
        <v>0</v>
      </c>
      <c r="BF259" s="227">
        <f>IF(N259="snížená",J259,0)</f>
        <v>0</v>
      </c>
      <c r="BG259" s="227">
        <f>IF(N259="zákl. přenesená",J259,0)</f>
        <v>0</v>
      </c>
      <c r="BH259" s="227">
        <f>IF(N259="sníž. přenesená",J259,0)</f>
        <v>0</v>
      </c>
      <c r="BI259" s="227">
        <f>IF(N259="nulová",J259,0)</f>
        <v>0</v>
      </c>
      <c r="BJ259" s="16" t="s">
        <v>75</v>
      </c>
      <c r="BK259" s="227">
        <f>ROUND(I259*H259,2)</f>
        <v>0</v>
      </c>
      <c r="BL259" s="16" t="s">
        <v>181</v>
      </c>
      <c r="BM259" s="16" t="s">
        <v>993</v>
      </c>
    </row>
    <row r="260" s="1" customFormat="1">
      <c r="B260" s="37"/>
      <c r="C260" s="38"/>
      <c r="D260" s="228" t="s">
        <v>156</v>
      </c>
      <c r="E260" s="38"/>
      <c r="F260" s="229" t="s">
        <v>994</v>
      </c>
      <c r="G260" s="38"/>
      <c r="H260" s="38"/>
      <c r="I260" s="143"/>
      <c r="J260" s="38"/>
      <c r="K260" s="38"/>
      <c r="L260" s="42"/>
      <c r="M260" s="230"/>
      <c r="N260" s="78"/>
      <c r="O260" s="78"/>
      <c r="P260" s="78"/>
      <c r="Q260" s="78"/>
      <c r="R260" s="78"/>
      <c r="S260" s="78"/>
      <c r="T260" s="79"/>
      <c r="AT260" s="16" t="s">
        <v>156</v>
      </c>
      <c r="AU260" s="16" t="s">
        <v>77</v>
      </c>
    </row>
    <row r="261" s="1" customFormat="1">
      <c r="B261" s="37"/>
      <c r="C261" s="38"/>
      <c r="D261" s="228" t="s">
        <v>157</v>
      </c>
      <c r="E261" s="38"/>
      <c r="F261" s="231" t="s">
        <v>877</v>
      </c>
      <c r="G261" s="38"/>
      <c r="H261" s="38"/>
      <c r="I261" s="143"/>
      <c r="J261" s="38"/>
      <c r="K261" s="38"/>
      <c r="L261" s="42"/>
      <c r="M261" s="230"/>
      <c r="N261" s="78"/>
      <c r="O261" s="78"/>
      <c r="P261" s="78"/>
      <c r="Q261" s="78"/>
      <c r="R261" s="78"/>
      <c r="S261" s="78"/>
      <c r="T261" s="79"/>
      <c r="AT261" s="16" t="s">
        <v>157</v>
      </c>
      <c r="AU261" s="16" t="s">
        <v>77</v>
      </c>
    </row>
    <row r="262" s="13" customFormat="1">
      <c r="B262" s="246"/>
      <c r="C262" s="247"/>
      <c r="D262" s="228" t="s">
        <v>159</v>
      </c>
      <c r="E262" s="248" t="s">
        <v>1</v>
      </c>
      <c r="F262" s="249" t="s">
        <v>924</v>
      </c>
      <c r="G262" s="247"/>
      <c r="H262" s="248" t="s">
        <v>1</v>
      </c>
      <c r="I262" s="250"/>
      <c r="J262" s="247"/>
      <c r="K262" s="247"/>
      <c r="L262" s="251"/>
      <c r="M262" s="252"/>
      <c r="N262" s="253"/>
      <c r="O262" s="253"/>
      <c r="P262" s="253"/>
      <c r="Q262" s="253"/>
      <c r="R262" s="253"/>
      <c r="S262" s="253"/>
      <c r="T262" s="254"/>
      <c r="AT262" s="255" t="s">
        <v>159</v>
      </c>
      <c r="AU262" s="255" t="s">
        <v>77</v>
      </c>
      <c r="AV262" s="13" t="s">
        <v>75</v>
      </c>
      <c r="AW262" s="13" t="s">
        <v>32</v>
      </c>
      <c r="AX262" s="13" t="s">
        <v>69</v>
      </c>
      <c r="AY262" s="255" t="s">
        <v>147</v>
      </c>
    </row>
    <row r="263" s="12" customFormat="1">
      <c r="B263" s="232"/>
      <c r="C263" s="233"/>
      <c r="D263" s="228" t="s">
        <v>159</v>
      </c>
      <c r="E263" s="234" t="s">
        <v>1</v>
      </c>
      <c r="F263" s="235" t="s">
        <v>995</v>
      </c>
      <c r="G263" s="233"/>
      <c r="H263" s="236">
        <v>0.109</v>
      </c>
      <c r="I263" s="237"/>
      <c r="J263" s="233"/>
      <c r="K263" s="233"/>
      <c r="L263" s="238"/>
      <c r="M263" s="243"/>
      <c r="N263" s="244"/>
      <c r="O263" s="244"/>
      <c r="P263" s="244"/>
      <c r="Q263" s="244"/>
      <c r="R263" s="244"/>
      <c r="S263" s="244"/>
      <c r="T263" s="245"/>
      <c r="AT263" s="242" t="s">
        <v>159</v>
      </c>
      <c r="AU263" s="242" t="s">
        <v>77</v>
      </c>
      <c r="AV263" s="12" t="s">
        <v>77</v>
      </c>
      <c r="AW263" s="12" t="s">
        <v>32</v>
      </c>
      <c r="AX263" s="12" t="s">
        <v>75</v>
      </c>
      <c r="AY263" s="242" t="s">
        <v>147</v>
      </c>
    </row>
    <row r="264" s="1" customFormat="1" ht="16.5" customHeight="1">
      <c r="B264" s="37"/>
      <c r="C264" s="216" t="s">
        <v>398</v>
      </c>
      <c r="D264" s="216" t="s">
        <v>150</v>
      </c>
      <c r="E264" s="217" t="s">
        <v>996</v>
      </c>
      <c r="F264" s="218" t="s">
        <v>997</v>
      </c>
      <c r="G264" s="219" t="s">
        <v>180</v>
      </c>
      <c r="H264" s="220">
        <v>3.25</v>
      </c>
      <c r="I264" s="221"/>
      <c r="J264" s="222">
        <f>ROUND(I264*H264,2)</f>
        <v>0</v>
      </c>
      <c r="K264" s="218" t="s">
        <v>212</v>
      </c>
      <c r="L264" s="42"/>
      <c r="M264" s="223" t="s">
        <v>1</v>
      </c>
      <c r="N264" s="224" t="s">
        <v>40</v>
      </c>
      <c r="O264" s="78"/>
      <c r="P264" s="225">
        <f>O264*H264</f>
        <v>0</v>
      </c>
      <c r="Q264" s="225">
        <v>0</v>
      </c>
      <c r="R264" s="225">
        <f>Q264*H264</f>
        <v>0</v>
      </c>
      <c r="S264" s="225">
        <v>0</v>
      </c>
      <c r="T264" s="226">
        <f>S264*H264</f>
        <v>0</v>
      </c>
      <c r="AR264" s="16" t="s">
        <v>181</v>
      </c>
      <c r="AT264" s="16" t="s">
        <v>150</v>
      </c>
      <c r="AU264" s="16" t="s">
        <v>77</v>
      </c>
      <c r="AY264" s="16" t="s">
        <v>147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16" t="s">
        <v>75</v>
      </c>
      <c r="BK264" s="227">
        <f>ROUND(I264*H264,2)</f>
        <v>0</v>
      </c>
      <c r="BL264" s="16" t="s">
        <v>181</v>
      </c>
      <c r="BM264" s="16" t="s">
        <v>998</v>
      </c>
    </row>
    <row r="265" s="1" customFormat="1">
      <c r="B265" s="37"/>
      <c r="C265" s="38"/>
      <c r="D265" s="228" t="s">
        <v>156</v>
      </c>
      <c r="E265" s="38"/>
      <c r="F265" s="229" t="s">
        <v>997</v>
      </c>
      <c r="G265" s="38"/>
      <c r="H265" s="38"/>
      <c r="I265" s="143"/>
      <c r="J265" s="38"/>
      <c r="K265" s="38"/>
      <c r="L265" s="42"/>
      <c r="M265" s="230"/>
      <c r="N265" s="78"/>
      <c r="O265" s="78"/>
      <c r="P265" s="78"/>
      <c r="Q265" s="78"/>
      <c r="R265" s="78"/>
      <c r="S265" s="78"/>
      <c r="T265" s="79"/>
      <c r="AT265" s="16" t="s">
        <v>156</v>
      </c>
      <c r="AU265" s="16" t="s">
        <v>77</v>
      </c>
    </row>
    <row r="266" s="1" customFormat="1">
      <c r="B266" s="37"/>
      <c r="C266" s="38"/>
      <c r="D266" s="228" t="s">
        <v>157</v>
      </c>
      <c r="E266" s="38"/>
      <c r="F266" s="231" t="s">
        <v>877</v>
      </c>
      <c r="G266" s="38"/>
      <c r="H266" s="38"/>
      <c r="I266" s="143"/>
      <c r="J266" s="38"/>
      <c r="K266" s="38"/>
      <c r="L266" s="42"/>
      <c r="M266" s="230"/>
      <c r="N266" s="78"/>
      <c r="O266" s="78"/>
      <c r="P266" s="78"/>
      <c r="Q266" s="78"/>
      <c r="R266" s="78"/>
      <c r="S266" s="78"/>
      <c r="T266" s="79"/>
      <c r="AT266" s="16" t="s">
        <v>157</v>
      </c>
      <c r="AU266" s="16" t="s">
        <v>77</v>
      </c>
    </row>
    <row r="267" s="11" customFormat="1" ht="22.8" customHeight="1">
      <c r="B267" s="200"/>
      <c r="C267" s="201"/>
      <c r="D267" s="202" t="s">
        <v>68</v>
      </c>
      <c r="E267" s="214" t="s">
        <v>216</v>
      </c>
      <c r="F267" s="214" t="s">
        <v>538</v>
      </c>
      <c r="G267" s="201"/>
      <c r="H267" s="201"/>
      <c r="I267" s="204"/>
      <c r="J267" s="215">
        <f>BK267</f>
        <v>0</v>
      </c>
      <c r="K267" s="201"/>
      <c r="L267" s="206"/>
      <c r="M267" s="207"/>
      <c r="N267" s="208"/>
      <c r="O267" s="208"/>
      <c r="P267" s="209">
        <f>SUM(P268:P284)</f>
        <v>0</v>
      </c>
      <c r="Q267" s="208"/>
      <c r="R267" s="209">
        <f>SUM(R268:R284)</f>
        <v>0.42632000000000003</v>
      </c>
      <c r="S267" s="208"/>
      <c r="T267" s="210">
        <f>SUM(T268:T284)</f>
        <v>0.0040000000000000001</v>
      </c>
      <c r="AR267" s="211" t="s">
        <v>75</v>
      </c>
      <c r="AT267" s="212" t="s">
        <v>68</v>
      </c>
      <c r="AU267" s="212" t="s">
        <v>75</v>
      </c>
      <c r="AY267" s="211" t="s">
        <v>147</v>
      </c>
      <c r="BK267" s="213">
        <f>SUM(BK268:BK284)</f>
        <v>0</v>
      </c>
    </row>
    <row r="268" s="1" customFormat="1" ht="16.5" customHeight="1">
      <c r="B268" s="37"/>
      <c r="C268" s="216" t="s">
        <v>406</v>
      </c>
      <c r="D268" s="216" t="s">
        <v>150</v>
      </c>
      <c r="E268" s="217" t="s">
        <v>999</v>
      </c>
      <c r="F268" s="218" t="s">
        <v>1000</v>
      </c>
      <c r="G268" s="219" t="s">
        <v>552</v>
      </c>
      <c r="H268" s="220">
        <v>1</v>
      </c>
      <c r="I268" s="221"/>
      <c r="J268" s="222">
        <f>ROUND(I268*H268,2)</f>
        <v>0</v>
      </c>
      <c r="K268" s="218" t="s">
        <v>212</v>
      </c>
      <c r="L268" s="42"/>
      <c r="M268" s="223" t="s">
        <v>1</v>
      </c>
      <c r="N268" s="224" t="s">
        <v>40</v>
      </c>
      <c r="O268" s="78"/>
      <c r="P268" s="225">
        <f>O268*H268</f>
        <v>0</v>
      </c>
      <c r="Q268" s="225">
        <v>0.21734000000000001</v>
      </c>
      <c r="R268" s="225">
        <f>Q268*H268</f>
        <v>0.21734000000000001</v>
      </c>
      <c r="S268" s="225">
        <v>0</v>
      </c>
      <c r="T268" s="226">
        <f>S268*H268</f>
        <v>0</v>
      </c>
      <c r="AR268" s="16" t="s">
        <v>181</v>
      </c>
      <c r="AT268" s="16" t="s">
        <v>150</v>
      </c>
      <c r="AU268" s="16" t="s">
        <v>77</v>
      </c>
      <c r="AY268" s="16" t="s">
        <v>147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16" t="s">
        <v>75</v>
      </c>
      <c r="BK268" s="227">
        <f>ROUND(I268*H268,2)</f>
        <v>0</v>
      </c>
      <c r="BL268" s="16" t="s">
        <v>181</v>
      </c>
      <c r="BM268" s="16" t="s">
        <v>1001</v>
      </c>
    </row>
    <row r="269" s="1" customFormat="1">
      <c r="B269" s="37"/>
      <c r="C269" s="38"/>
      <c r="D269" s="228" t="s">
        <v>156</v>
      </c>
      <c r="E269" s="38"/>
      <c r="F269" s="229" t="s">
        <v>1002</v>
      </c>
      <c r="G269" s="38"/>
      <c r="H269" s="38"/>
      <c r="I269" s="143"/>
      <c r="J269" s="38"/>
      <c r="K269" s="38"/>
      <c r="L269" s="42"/>
      <c r="M269" s="230"/>
      <c r="N269" s="78"/>
      <c r="O269" s="78"/>
      <c r="P269" s="78"/>
      <c r="Q269" s="78"/>
      <c r="R269" s="78"/>
      <c r="S269" s="78"/>
      <c r="T269" s="79"/>
      <c r="AT269" s="16" t="s">
        <v>156</v>
      </c>
      <c r="AU269" s="16" t="s">
        <v>77</v>
      </c>
    </row>
    <row r="270" s="1" customFormat="1">
      <c r="B270" s="37"/>
      <c r="C270" s="38"/>
      <c r="D270" s="228" t="s">
        <v>157</v>
      </c>
      <c r="E270" s="38"/>
      <c r="F270" s="231" t="s">
        <v>877</v>
      </c>
      <c r="G270" s="38"/>
      <c r="H270" s="38"/>
      <c r="I270" s="143"/>
      <c r="J270" s="38"/>
      <c r="K270" s="38"/>
      <c r="L270" s="42"/>
      <c r="M270" s="230"/>
      <c r="N270" s="78"/>
      <c r="O270" s="78"/>
      <c r="P270" s="78"/>
      <c r="Q270" s="78"/>
      <c r="R270" s="78"/>
      <c r="S270" s="78"/>
      <c r="T270" s="79"/>
      <c r="AT270" s="16" t="s">
        <v>157</v>
      </c>
      <c r="AU270" s="16" t="s">
        <v>77</v>
      </c>
    </row>
    <row r="271" s="13" customFormat="1">
      <c r="B271" s="246"/>
      <c r="C271" s="247"/>
      <c r="D271" s="228" t="s">
        <v>159</v>
      </c>
      <c r="E271" s="248" t="s">
        <v>1</v>
      </c>
      <c r="F271" s="249" t="s">
        <v>924</v>
      </c>
      <c r="G271" s="247"/>
      <c r="H271" s="248" t="s">
        <v>1</v>
      </c>
      <c r="I271" s="250"/>
      <c r="J271" s="247"/>
      <c r="K271" s="247"/>
      <c r="L271" s="251"/>
      <c r="M271" s="252"/>
      <c r="N271" s="253"/>
      <c r="O271" s="253"/>
      <c r="P271" s="253"/>
      <c r="Q271" s="253"/>
      <c r="R271" s="253"/>
      <c r="S271" s="253"/>
      <c r="T271" s="254"/>
      <c r="AT271" s="255" t="s">
        <v>159</v>
      </c>
      <c r="AU271" s="255" t="s">
        <v>77</v>
      </c>
      <c r="AV271" s="13" t="s">
        <v>75</v>
      </c>
      <c r="AW271" s="13" t="s">
        <v>32</v>
      </c>
      <c r="AX271" s="13" t="s">
        <v>69</v>
      </c>
      <c r="AY271" s="255" t="s">
        <v>147</v>
      </c>
    </row>
    <row r="272" s="12" customFormat="1">
      <c r="B272" s="232"/>
      <c r="C272" s="233"/>
      <c r="D272" s="228" t="s">
        <v>159</v>
      </c>
      <c r="E272" s="234" t="s">
        <v>1</v>
      </c>
      <c r="F272" s="235" t="s">
        <v>75</v>
      </c>
      <c r="G272" s="233"/>
      <c r="H272" s="236">
        <v>1</v>
      </c>
      <c r="I272" s="237"/>
      <c r="J272" s="233"/>
      <c r="K272" s="233"/>
      <c r="L272" s="238"/>
      <c r="M272" s="243"/>
      <c r="N272" s="244"/>
      <c r="O272" s="244"/>
      <c r="P272" s="244"/>
      <c r="Q272" s="244"/>
      <c r="R272" s="244"/>
      <c r="S272" s="244"/>
      <c r="T272" s="245"/>
      <c r="AT272" s="242" t="s">
        <v>159</v>
      </c>
      <c r="AU272" s="242" t="s">
        <v>77</v>
      </c>
      <c r="AV272" s="12" t="s">
        <v>77</v>
      </c>
      <c r="AW272" s="12" t="s">
        <v>32</v>
      </c>
      <c r="AX272" s="12" t="s">
        <v>75</v>
      </c>
      <c r="AY272" s="242" t="s">
        <v>147</v>
      </c>
    </row>
    <row r="273" s="1" customFormat="1" ht="16.5" customHeight="1">
      <c r="B273" s="37"/>
      <c r="C273" s="267" t="s">
        <v>410</v>
      </c>
      <c r="D273" s="267" t="s">
        <v>267</v>
      </c>
      <c r="E273" s="268" t="s">
        <v>1003</v>
      </c>
      <c r="F273" s="269" t="s">
        <v>1004</v>
      </c>
      <c r="G273" s="270" t="s">
        <v>552</v>
      </c>
      <c r="H273" s="271">
        <v>1</v>
      </c>
      <c r="I273" s="272"/>
      <c r="J273" s="273">
        <f>ROUND(I273*H273,2)</f>
        <v>0</v>
      </c>
      <c r="K273" s="269" t="s">
        <v>1</v>
      </c>
      <c r="L273" s="274"/>
      <c r="M273" s="275" t="s">
        <v>1</v>
      </c>
      <c r="N273" s="276" t="s">
        <v>40</v>
      </c>
      <c r="O273" s="78"/>
      <c r="P273" s="225">
        <f>O273*H273</f>
        <v>0</v>
      </c>
      <c r="Q273" s="225">
        <v>0.19600000000000001</v>
      </c>
      <c r="R273" s="225">
        <f>Q273*H273</f>
        <v>0.19600000000000001</v>
      </c>
      <c r="S273" s="225">
        <v>0</v>
      </c>
      <c r="T273" s="226">
        <f>S273*H273</f>
        <v>0</v>
      </c>
      <c r="AR273" s="16" t="s">
        <v>216</v>
      </c>
      <c r="AT273" s="16" t="s">
        <v>267</v>
      </c>
      <c r="AU273" s="16" t="s">
        <v>77</v>
      </c>
      <c r="AY273" s="16" t="s">
        <v>147</v>
      </c>
      <c r="BE273" s="227">
        <f>IF(N273="základní",J273,0)</f>
        <v>0</v>
      </c>
      <c r="BF273" s="227">
        <f>IF(N273="snížená",J273,0)</f>
        <v>0</v>
      </c>
      <c r="BG273" s="227">
        <f>IF(N273="zákl. přenesená",J273,0)</f>
        <v>0</v>
      </c>
      <c r="BH273" s="227">
        <f>IF(N273="sníž. přenesená",J273,0)</f>
        <v>0</v>
      </c>
      <c r="BI273" s="227">
        <f>IF(N273="nulová",J273,0)</f>
        <v>0</v>
      </c>
      <c r="BJ273" s="16" t="s">
        <v>75</v>
      </c>
      <c r="BK273" s="227">
        <f>ROUND(I273*H273,2)</f>
        <v>0</v>
      </c>
      <c r="BL273" s="16" t="s">
        <v>181</v>
      </c>
      <c r="BM273" s="16" t="s">
        <v>1005</v>
      </c>
    </row>
    <row r="274" s="1" customFormat="1">
      <c r="B274" s="37"/>
      <c r="C274" s="38"/>
      <c r="D274" s="228" t="s">
        <v>156</v>
      </c>
      <c r="E274" s="38"/>
      <c r="F274" s="229" t="s">
        <v>1006</v>
      </c>
      <c r="G274" s="38"/>
      <c r="H274" s="38"/>
      <c r="I274" s="143"/>
      <c r="J274" s="38"/>
      <c r="K274" s="38"/>
      <c r="L274" s="42"/>
      <c r="M274" s="230"/>
      <c r="N274" s="78"/>
      <c r="O274" s="78"/>
      <c r="P274" s="78"/>
      <c r="Q274" s="78"/>
      <c r="R274" s="78"/>
      <c r="S274" s="78"/>
      <c r="T274" s="79"/>
      <c r="AT274" s="16" t="s">
        <v>156</v>
      </c>
      <c r="AU274" s="16" t="s">
        <v>77</v>
      </c>
    </row>
    <row r="275" s="1" customFormat="1" ht="16.5" customHeight="1">
      <c r="B275" s="37"/>
      <c r="C275" s="216" t="s">
        <v>417</v>
      </c>
      <c r="D275" s="216" t="s">
        <v>150</v>
      </c>
      <c r="E275" s="217" t="s">
        <v>1007</v>
      </c>
      <c r="F275" s="218" t="s">
        <v>1008</v>
      </c>
      <c r="G275" s="219" t="s">
        <v>552</v>
      </c>
      <c r="H275" s="220">
        <v>1</v>
      </c>
      <c r="I275" s="221"/>
      <c r="J275" s="222">
        <f>ROUND(I275*H275,2)</f>
        <v>0</v>
      </c>
      <c r="K275" s="218" t="s">
        <v>212</v>
      </c>
      <c r="L275" s="42"/>
      <c r="M275" s="223" t="s">
        <v>1</v>
      </c>
      <c r="N275" s="224" t="s">
        <v>40</v>
      </c>
      <c r="O275" s="78"/>
      <c r="P275" s="225">
        <f>O275*H275</f>
        <v>0</v>
      </c>
      <c r="Q275" s="225">
        <v>0</v>
      </c>
      <c r="R275" s="225">
        <f>Q275*H275</f>
        <v>0</v>
      </c>
      <c r="S275" s="225">
        <v>0</v>
      </c>
      <c r="T275" s="226">
        <f>S275*H275</f>
        <v>0</v>
      </c>
      <c r="AR275" s="16" t="s">
        <v>181</v>
      </c>
      <c r="AT275" s="16" t="s">
        <v>150</v>
      </c>
      <c r="AU275" s="16" t="s">
        <v>77</v>
      </c>
      <c r="AY275" s="16" t="s">
        <v>147</v>
      </c>
      <c r="BE275" s="227">
        <f>IF(N275="základní",J275,0)</f>
        <v>0</v>
      </c>
      <c r="BF275" s="227">
        <f>IF(N275="snížená",J275,0)</f>
        <v>0</v>
      </c>
      <c r="BG275" s="227">
        <f>IF(N275="zákl. přenesená",J275,0)</f>
        <v>0</v>
      </c>
      <c r="BH275" s="227">
        <f>IF(N275="sníž. přenesená",J275,0)</f>
        <v>0</v>
      </c>
      <c r="BI275" s="227">
        <f>IF(N275="nulová",J275,0)</f>
        <v>0</v>
      </c>
      <c r="BJ275" s="16" t="s">
        <v>75</v>
      </c>
      <c r="BK275" s="227">
        <f>ROUND(I275*H275,2)</f>
        <v>0</v>
      </c>
      <c r="BL275" s="16" t="s">
        <v>181</v>
      </c>
      <c r="BM275" s="16" t="s">
        <v>1009</v>
      </c>
    </row>
    <row r="276" s="1" customFormat="1">
      <c r="B276" s="37"/>
      <c r="C276" s="38"/>
      <c r="D276" s="228" t="s">
        <v>156</v>
      </c>
      <c r="E276" s="38"/>
      <c r="F276" s="229" t="s">
        <v>1010</v>
      </c>
      <c r="G276" s="38"/>
      <c r="H276" s="38"/>
      <c r="I276" s="143"/>
      <c r="J276" s="38"/>
      <c r="K276" s="38"/>
      <c r="L276" s="42"/>
      <c r="M276" s="230"/>
      <c r="N276" s="78"/>
      <c r="O276" s="78"/>
      <c r="P276" s="78"/>
      <c r="Q276" s="78"/>
      <c r="R276" s="78"/>
      <c r="S276" s="78"/>
      <c r="T276" s="79"/>
      <c r="AT276" s="16" t="s">
        <v>156</v>
      </c>
      <c r="AU276" s="16" t="s">
        <v>77</v>
      </c>
    </row>
    <row r="277" s="1" customFormat="1">
      <c r="B277" s="37"/>
      <c r="C277" s="38"/>
      <c r="D277" s="228" t="s">
        <v>157</v>
      </c>
      <c r="E277" s="38"/>
      <c r="F277" s="231" t="s">
        <v>877</v>
      </c>
      <c r="G277" s="38"/>
      <c r="H277" s="38"/>
      <c r="I277" s="143"/>
      <c r="J277" s="38"/>
      <c r="K277" s="38"/>
      <c r="L277" s="42"/>
      <c r="M277" s="230"/>
      <c r="N277" s="78"/>
      <c r="O277" s="78"/>
      <c r="P277" s="78"/>
      <c r="Q277" s="78"/>
      <c r="R277" s="78"/>
      <c r="S277" s="78"/>
      <c r="T277" s="79"/>
      <c r="AT277" s="16" t="s">
        <v>157</v>
      </c>
      <c r="AU277" s="16" t="s">
        <v>77</v>
      </c>
    </row>
    <row r="278" s="13" customFormat="1">
      <c r="B278" s="246"/>
      <c r="C278" s="247"/>
      <c r="D278" s="228" t="s">
        <v>159</v>
      </c>
      <c r="E278" s="248" t="s">
        <v>1</v>
      </c>
      <c r="F278" s="249" t="s">
        <v>924</v>
      </c>
      <c r="G278" s="247"/>
      <c r="H278" s="248" t="s">
        <v>1</v>
      </c>
      <c r="I278" s="250"/>
      <c r="J278" s="247"/>
      <c r="K278" s="247"/>
      <c r="L278" s="251"/>
      <c r="M278" s="252"/>
      <c r="N278" s="253"/>
      <c r="O278" s="253"/>
      <c r="P278" s="253"/>
      <c r="Q278" s="253"/>
      <c r="R278" s="253"/>
      <c r="S278" s="253"/>
      <c r="T278" s="254"/>
      <c r="AT278" s="255" t="s">
        <v>159</v>
      </c>
      <c r="AU278" s="255" t="s">
        <v>77</v>
      </c>
      <c r="AV278" s="13" t="s">
        <v>75</v>
      </c>
      <c r="AW278" s="13" t="s">
        <v>32</v>
      </c>
      <c r="AX278" s="13" t="s">
        <v>69</v>
      </c>
      <c r="AY278" s="255" t="s">
        <v>147</v>
      </c>
    </row>
    <row r="279" s="12" customFormat="1">
      <c r="B279" s="232"/>
      <c r="C279" s="233"/>
      <c r="D279" s="228" t="s">
        <v>159</v>
      </c>
      <c r="E279" s="234" t="s">
        <v>1</v>
      </c>
      <c r="F279" s="235" t="s">
        <v>75</v>
      </c>
      <c r="G279" s="233"/>
      <c r="H279" s="236">
        <v>1</v>
      </c>
      <c r="I279" s="237"/>
      <c r="J279" s="233"/>
      <c r="K279" s="233"/>
      <c r="L279" s="238"/>
      <c r="M279" s="243"/>
      <c r="N279" s="244"/>
      <c r="O279" s="244"/>
      <c r="P279" s="244"/>
      <c r="Q279" s="244"/>
      <c r="R279" s="244"/>
      <c r="S279" s="244"/>
      <c r="T279" s="245"/>
      <c r="AT279" s="242" t="s">
        <v>159</v>
      </c>
      <c r="AU279" s="242" t="s">
        <v>77</v>
      </c>
      <c r="AV279" s="12" t="s">
        <v>77</v>
      </c>
      <c r="AW279" s="12" t="s">
        <v>32</v>
      </c>
      <c r="AX279" s="12" t="s">
        <v>75</v>
      </c>
      <c r="AY279" s="242" t="s">
        <v>147</v>
      </c>
    </row>
    <row r="280" s="1" customFormat="1" ht="16.5" customHeight="1">
      <c r="B280" s="37"/>
      <c r="C280" s="216" t="s">
        <v>424</v>
      </c>
      <c r="D280" s="216" t="s">
        <v>150</v>
      </c>
      <c r="E280" s="217" t="s">
        <v>550</v>
      </c>
      <c r="F280" s="218" t="s">
        <v>551</v>
      </c>
      <c r="G280" s="219" t="s">
        <v>552</v>
      </c>
      <c r="H280" s="220">
        <v>1</v>
      </c>
      <c r="I280" s="221"/>
      <c r="J280" s="222">
        <f>ROUND(I280*H280,2)</f>
        <v>0</v>
      </c>
      <c r="K280" s="218" t="s">
        <v>212</v>
      </c>
      <c r="L280" s="42"/>
      <c r="M280" s="223" t="s">
        <v>1</v>
      </c>
      <c r="N280" s="224" t="s">
        <v>40</v>
      </c>
      <c r="O280" s="78"/>
      <c r="P280" s="225">
        <f>O280*H280</f>
        <v>0</v>
      </c>
      <c r="Q280" s="225">
        <v>0.01298</v>
      </c>
      <c r="R280" s="225">
        <f>Q280*H280</f>
        <v>0.01298</v>
      </c>
      <c r="S280" s="225">
        <v>0.0040000000000000001</v>
      </c>
      <c r="T280" s="226">
        <f>S280*H280</f>
        <v>0.0040000000000000001</v>
      </c>
      <c r="AR280" s="16" t="s">
        <v>181</v>
      </c>
      <c r="AT280" s="16" t="s">
        <v>150</v>
      </c>
      <c r="AU280" s="16" t="s">
        <v>77</v>
      </c>
      <c r="AY280" s="16" t="s">
        <v>147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16" t="s">
        <v>75</v>
      </c>
      <c r="BK280" s="227">
        <f>ROUND(I280*H280,2)</f>
        <v>0</v>
      </c>
      <c r="BL280" s="16" t="s">
        <v>181</v>
      </c>
      <c r="BM280" s="16" t="s">
        <v>1011</v>
      </c>
    </row>
    <row r="281" s="1" customFormat="1">
      <c r="B281" s="37"/>
      <c r="C281" s="38"/>
      <c r="D281" s="228" t="s">
        <v>156</v>
      </c>
      <c r="E281" s="38"/>
      <c r="F281" s="229" t="s">
        <v>554</v>
      </c>
      <c r="G281" s="38"/>
      <c r="H281" s="38"/>
      <c r="I281" s="143"/>
      <c r="J281" s="38"/>
      <c r="K281" s="38"/>
      <c r="L281" s="42"/>
      <c r="M281" s="230"/>
      <c r="N281" s="78"/>
      <c r="O281" s="78"/>
      <c r="P281" s="78"/>
      <c r="Q281" s="78"/>
      <c r="R281" s="78"/>
      <c r="S281" s="78"/>
      <c r="T281" s="79"/>
      <c r="AT281" s="16" t="s">
        <v>156</v>
      </c>
      <c r="AU281" s="16" t="s">
        <v>77</v>
      </c>
    </row>
    <row r="282" s="1" customFormat="1">
      <c r="B282" s="37"/>
      <c r="C282" s="38"/>
      <c r="D282" s="228" t="s">
        <v>157</v>
      </c>
      <c r="E282" s="38"/>
      <c r="F282" s="231" t="s">
        <v>877</v>
      </c>
      <c r="G282" s="38"/>
      <c r="H282" s="38"/>
      <c r="I282" s="143"/>
      <c r="J282" s="38"/>
      <c r="K282" s="38"/>
      <c r="L282" s="42"/>
      <c r="M282" s="230"/>
      <c r="N282" s="78"/>
      <c r="O282" s="78"/>
      <c r="P282" s="78"/>
      <c r="Q282" s="78"/>
      <c r="R282" s="78"/>
      <c r="S282" s="78"/>
      <c r="T282" s="79"/>
      <c r="AT282" s="16" t="s">
        <v>157</v>
      </c>
      <c r="AU282" s="16" t="s">
        <v>77</v>
      </c>
    </row>
    <row r="283" s="13" customFormat="1">
      <c r="B283" s="246"/>
      <c r="C283" s="247"/>
      <c r="D283" s="228" t="s">
        <v>159</v>
      </c>
      <c r="E283" s="248" t="s">
        <v>1</v>
      </c>
      <c r="F283" s="249" t="s">
        <v>924</v>
      </c>
      <c r="G283" s="247"/>
      <c r="H283" s="248" t="s">
        <v>1</v>
      </c>
      <c r="I283" s="250"/>
      <c r="J283" s="247"/>
      <c r="K283" s="247"/>
      <c r="L283" s="251"/>
      <c r="M283" s="252"/>
      <c r="N283" s="253"/>
      <c r="O283" s="253"/>
      <c r="P283" s="253"/>
      <c r="Q283" s="253"/>
      <c r="R283" s="253"/>
      <c r="S283" s="253"/>
      <c r="T283" s="254"/>
      <c r="AT283" s="255" t="s">
        <v>159</v>
      </c>
      <c r="AU283" s="255" t="s">
        <v>77</v>
      </c>
      <c r="AV283" s="13" t="s">
        <v>75</v>
      </c>
      <c r="AW283" s="13" t="s">
        <v>32</v>
      </c>
      <c r="AX283" s="13" t="s">
        <v>69</v>
      </c>
      <c r="AY283" s="255" t="s">
        <v>147</v>
      </c>
    </row>
    <row r="284" s="12" customFormat="1">
      <c r="B284" s="232"/>
      <c r="C284" s="233"/>
      <c r="D284" s="228" t="s">
        <v>159</v>
      </c>
      <c r="E284" s="234" t="s">
        <v>1</v>
      </c>
      <c r="F284" s="235" t="s">
        <v>75</v>
      </c>
      <c r="G284" s="233"/>
      <c r="H284" s="236">
        <v>1</v>
      </c>
      <c r="I284" s="237"/>
      <c r="J284" s="233"/>
      <c r="K284" s="233"/>
      <c r="L284" s="238"/>
      <c r="M284" s="243"/>
      <c r="N284" s="244"/>
      <c r="O284" s="244"/>
      <c r="P284" s="244"/>
      <c r="Q284" s="244"/>
      <c r="R284" s="244"/>
      <c r="S284" s="244"/>
      <c r="T284" s="245"/>
      <c r="AT284" s="242" t="s">
        <v>159</v>
      </c>
      <c r="AU284" s="242" t="s">
        <v>77</v>
      </c>
      <c r="AV284" s="12" t="s">
        <v>77</v>
      </c>
      <c r="AW284" s="12" t="s">
        <v>32</v>
      </c>
      <c r="AX284" s="12" t="s">
        <v>75</v>
      </c>
      <c r="AY284" s="242" t="s">
        <v>147</v>
      </c>
    </row>
    <row r="285" s="11" customFormat="1" ht="22.8" customHeight="1">
      <c r="B285" s="200"/>
      <c r="C285" s="201"/>
      <c r="D285" s="202" t="s">
        <v>68</v>
      </c>
      <c r="E285" s="214" t="s">
        <v>222</v>
      </c>
      <c r="F285" s="214" t="s">
        <v>559</v>
      </c>
      <c r="G285" s="201"/>
      <c r="H285" s="201"/>
      <c r="I285" s="204"/>
      <c r="J285" s="215">
        <f>BK285</f>
        <v>0</v>
      </c>
      <c r="K285" s="201"/>
      <c r="L285" s="206"/>
      <c r="M285" s="207"/>
      <c r="N285" s="208"/>
      <c r="O285" s="208"/>
      <c r="P285" s="209">
        <f>SUM(P286:P309)</f>
        <v>0</v>
      </c>
      <c r="Q285" s="208"/>
      <c r="R285" s="209">
        <f>SUM(R286:R309)</f>
        <v>29.784398000000003</v>
      </c>
      <c r="S285" s="208"/>
      <c r="T285" s="210">
        <f>SUM(T286:T309)</f>
        <v>0</v>
      </c>
      <c r="AR285" s="211" t="s">
        <v>75</v>
      </c>
      <c r="AT285" s="212" t="s">
        <v>68</v>
      </c>
      <c r="AU285" s="212" t="s">
        <v>75</v>
      </c>
      <c r="AY285" s="211" t="s">
        <v>147</v>
      </c>
      <c r="BK285" s="213">
        <f>SUM(BK286:BK309)</f>
        <v>0</v>
      </c>
    </row>
    <row r="286" s="1" customFormat="1" ht="16.5" customHeight="1">
      <c r="B286" s="37"/>
      <c r="C286" s="216" t="s">
        <v>431</v>
      </c>
      <c r="D286" s="216" t="s">
        <v>150</v>
      </c>
      <c r="E286" s="217" t="s">
        <v>1012</v>
      </c>
      <c r="F286" s="218" t="s">
        <v>1013</v>
      </c>
      <c r="G286" s="219" t="s">
        <v>187</v>
      </c>
      <c r="H286" s="220">
        <v>86.599999999999994</v>
      </c>
      <c r="I286" s="221"/>
      <c r="J286" s="222">
        <f>ROUND(I286*H286,2)</f>
        <v>0</v>
      </c>
      <c r="K286" s="218" t="s">
        <v>212</v>
      </c>
      <c r="L286" s="42"/>
      <c r="M286" s="223" t="s">
        <v>1</v>
      </c>
      <c r="N286" s="224" t="s">
        <v>40</v>
      </c>
      <c r="O286" s="78"/>
      <c r="P286" s="225">
        <f>O286*H286</f>
        <v>0</v>
      </c>
      <c r="Q286" s="225">
        <v>0.15540000000000001</v>
      </c>
      <c r="R286" s="225">
        <f>Q286*H286</f>
        <v>13.45764</v>
      </c>
      <c r="S286" s="225">
        <v>0</v>
      </c>
      <c r="T286" s="226">
        <f>S286*H286</f>
        <v>0</v>
      </c>
      <c r="AR286" s="16" t="s">
        <v>181</v>
      </c>
      <c r="AT286" s="16" t="s">
        <v>150</v>
      </c>
      <c r="AU286" s="16" t="s">
        <v>77</v>
      </c>
      <c r="AY286" s="16" t="s">
        <v>147</v>
      </c>
      <c r="BE286" s="227">
        <f>IF(N286="základní",J286,0)</f>
        <v>0</v>
      </c>
      <c r="BF286" s="227">
        <f>IF(N286="snížená",J286,0)</f>
        <v>0</v>
      </c>
      <c r="BG286" s="227">
        <f>IF(N286="zákl. přenesená",J286,0)</f>
        <v>0</v>
      </c>
      <c r="BH286" s="227">
        <f>IF(N286="sníž. přenesená",J286,0)</f>
        <v>0</v>
      </c>
      <c r="BI286" s="227">
        <f>IF(N286="nulová",J286,0)</f>
        <v>0</v>
      </c>
      <c r="BJ286" s="16" t="s">
        <v>75</v>
      </c>
      <c r="BK286" s="227">
        <f>ROUND(I286*H286,2)</f>
        <v>0</v>
      </c>
      <c r="BL286" s="16" t="s">
        <v>181</v>
      </c>
      <c r="BM286" s="16" t="s">
        <v>1014</v>
      </c>
    </row>
    <row r="287" s="1" customFormat="1">
      <c r="B287" s="37"/>
      <c r="C287" s="38"/>
      <c r="D287" s="228" t="s">
        <v>156</v>
      </c>
      <c r="E287" s="38"/>
      <c r="F287" s="229" t="s">
        <v>1015</v>
      </c>
      <c r="G287" s="38"/>
      <c r="H287" s="38"/>
      <c r="I287" s="143"/>
      <c r="J287" s="38"/>
      <c r="K287" s="38"/>
      <c r="L287" s="42"/>
      <c r="M287" s="230"/>
      <c r="N287" s="78"/>
      <c r="O287" s="78"/>
      <c r="P287" s="78"/>
      <c r="Q287" s="78"/>
      <c r="R287" s="78"/>
      <c r="S287" s="78"/>
      <c r="T287" s="79"/>
      <c r="AT287" s="16" t="s">
        <v>156</v>
      </c>
      <c r="AU287" s="16" t="s">
        <v>77</v>
      </c>
    </row>
    <row r="288" s="1" customFormat="1">
      <c r="B288" s="37"/>
      <c r="C288" s="38"/>
      <c r="D288" s="228" t="s">
        <v>157</v>
      </c>
      <c r="E288" s="38"/>
      <c r="F288" s="231" t="s">
        <v>877</v>
      </c>
      <c r="G288" s="38"/>
      <c r="H288" s="38"/>
      <c r="I288" s="143"/>
      <c r="J288" s="38"/>
      <c r="K288" s="38"/>
      <c r="L288" s="42"/>
      <c r="M288" s="230"/>
      <c r="N288" s="78"/>
      <c r="O288" s="78"/>
      <c r="P288" s="78"/>
      <c r="Q288" s="78"/>
      <c r="R288" s="78"/>
      <c r="S288" s="78"/>
      <c r="T288" s="79"/>
      <c r="AT288" s="16" t="s">
        <v>157</v>
      </c>
      <c r="AU288" s="16" t="s">
        <v>77</v>
      </c>
    </row>
    <row r="289" s="12" customFormat="1">
      <c r="B289" s="232"/>
      <c r="C289" s="233"/>
      <c r="D289" s="228" t="s">
        <v>159</v>
      </c>
      <c r="E289" s="234" t="s">
        <v>1</v>
      </c>
      <c r="F289" s="235" t="s">
        <v>1016</v>
      </c>
      <c r="G289" s="233"/>
      <c r="H289" s="236">
        <v>86.599999999999994</v>
      </c>
      <c r="I289" s="237"/>
      <c r="J289" s="233"/>
      <c r="K289" s="233"/>
      <c r="L289" s="238"/>
      <c r="M289" s="243"/>
      <c r="N289" s="244"/>
      <c r="O289" s="244"/>
      <c r="P289" s="244"/>
      <c r="Q289" s="244"/>
      <c r="R289" s="244"/>
      <c r="S289" s="244"/>
      <c r="T289" s="245"/>
      <c r="AT289" s="242" t="s">
        <v>159</v>
      </c>
      <c r="AU289" s="242" t="s">
        <v>77</v>
      </c>
      <c r="AV289" s="12" t="s">
        <v>77</v>
      </c>
      <c r="AW289" s="12" t="s">
        <v>32</v>
      </c>
      <c r="AX289" s="12" t="s">
        <v>75</v>
      </c>
      <c r="AY289" s="242" t="s">
        <v>147</v>
      </c>
    </row>
    <row r="290" s="1" customFormat="1" ht="16.5" customHeight="1">
      <c r="B290" s="37"/>
      <c r="C290" s="267" t="s">
        <v>438</v>
      </c>
      <c r="D290" s="267" t="s">
        <v>267</v>
      </c>
      <c r="E290" s="268" t="s">
        <v>1017</v>
      </c>
      <c r="F290" s="269" t="s">
        <v>1018</v>
      </c>
      <c r="G290" s="270" t="s">
        <v>187</v>
      </c>
      <c r="H290" s="271">
        <v>90.930000000000007</v>
      </c>
      <c r="I290" s="272"/>
      <c r="J290" s="273">
        <f>ROUND(I290*H290,2)</f>
        <v>0</v>
      </c>
      <c r="K290" s="269" t="s">
        <v>212</v>
      </c>
      <c r="L290" s="274"/>
      <c r="M290" s="275" t="s">
        <v>1</v>
      </c>
      <c r="N290" s="276" t="s">
        <v>40</v>
      </c>
      <c r="O290" s="78"/>
      <c r="P290" s="225">
        <f>O290*H290</f>
        <v>0</v>
      </c>
      <c r="Q290" s="225">
        <v>0.10199999999999999</v>
      </c>
      <c r="R290" s="225">
        <f>Q290*H290</f>
        <v>9.2748600000000003</v>
      </c>
      <c r="S290" s="225">
        <v>0</v>
      </c>
      <c r="T290" s="226">
        <f>S290*H290</f>
        <v>0</v>
      </c>
      <c r="AR290" s="16" t="s">
        <v>216</v>
      </c>
      <c r="AT290" s="16" t="s">
        <v>267</v>
      </c>
      <c r="AU290" s="16" t="s">
        <v>77</v>
      </c>
      <c r="AY290" s="16" t="s">
        <v>147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16" t="s">
        <v>75</v>
      </c>
      <c r="BK290" s="227">
        <f>ROUND(I290*H290,2)</f>
        <v>0</v>
      </c>
      <c r="BL290" s="16" t="s">
        <v>181</v>
      </c>
      <c r="BM290" s="16" t="s">
        <v>1019</v>
      </c>
    </row>
    <row r="291" s="1" customFormat="1">
      <c r="B291" s="37"/>
      <c r="C291" s="38"/>
      <c r="D291" s="228" t="s">
        <v>156</v>
      </c>
      <c r="E291" s="38"/>
      <c r="F291" s="229" t="s">
        <v>1018</v>
      </c>
      <c r="G291" s="38"/>
      <c r="H291" s="38"/>
      <c r="I291" s="143"/>
      <c r="J291" s="38"/>
      <c r="K291" s="38"/>
      <c r="L291" s="42"/>
      <c r="M291" s="230"/>
      <c r="N291" s="78"/>
      <c r="O291" s="78"/>
      <c r="P291" s="78"/>
      <c r="Q291" s="78"/>
      <c r="R291" s="78"/>
      <c r="S291" s="78"/>
      <c r="T291" s="79"/>
      <c r="AT291" s="16" t="s">
        <v>156</v>
      </c>
      <c r="AU291" s="16" t="s">
        <v>77</v>
      </c>
    </row>
    <row r="292" s="12" customFormat="1">
      <c r="B292" s="232"/>
      <c r="C292" s="233"/>
      <c r="D292" s="228" t="s">
        <v>159</v>
      </c>
      <c r="E292" s="233"/>
      <c r="F292" s="235" t="s">
        <v>1020</v>
      </c>
      <c r="G292" s="233"/>
      <c r="H292" s="236">
        <v>90.930000000000007</v>
      </c>
      <c r="I292" s="237"/>
      <c r="J292" s="233"/>
      <c r="K292" s="233"/>
      <c r="L292" s="238"/>
      <c r="M292" s="243"/>
      <c r="N292" s="244"/>
      <c r="O292" s="244"/>
      <c r="P292" s="244"/>
      <c r="Q292" s="244"/>
      <c r="R292" s="244"/>
      <c r="S292" s="244"/>
      <c r="T292" s="245"/>
      <c r="AT292" s="242" t="s">
        <v>159</v>
      </c>
      <c r="AU292" s="242" t="s">
        <v>77</v>
      </c>
      <c r="AV292" s="12" t="s">
        <v>77</v>
      </c>
      <c r="AW292" s="12" t="s">
        <v>4</v>
      </c>
      <c r="AX292" s="12" t="s">
        <v>75</v>
      </c>
      <c r="AY292" s="242" t="s">
        <v>147</v>
      </c>
    </row>
    <row r="293" s="1" customFormat="1" ht="16.5" customHeight="1">
      <c r="B293" s="37"/>
      <c r="C293" s="216" t="s">
        <v>445</v>
      </c>
      <c r="D293" s="216" t="s">
        <v>150</v>
      </c>
      <c r="E293" s="217" t="s">
        <v>1021</v>
      </c>
      <c r="F293" s="218" t="s">
        <v>1022</v>
      </c>
      <c r="G293" s="219" t="s">
        <v>187</v>
      </c>
      <c r="H293" s="220">
        <v>45.5</v>
      </c>
      <c r="I293" s="221"/>
      <c r="J293" s="222">
        <f>ROUND(I293*H293,2)</f>
        <v>0</v>
      </c>
      <c r="K293" s="218" t="s">
        <v>212</v>
      </c>
      <c r="L293" s="42"/>
      <c r="M293" s="223" t="s">
        <v>1</v>
      </c>
      <c r="N293" s="224" t="s">
        <v>40</v>
      </c>
      <c r="O293" s="78"/>
      <c r="P293" s="225">
        <f>O293*H293</f>
        <v>0</v>
      </c>
      <c r="Q293" s="225">
        <v>0.1295</v>
      </c>
      <c r="R293" s="225">
        <f>Q293*H293</f>
        <v>5.8922499999999998</v>
      </c>
      <c r="S293" s="225">
        <v>0</v>
      </c>
      <c r="T293" s="226">
        <f>S293*H293</f>
        <v>0</v>
      </c>
      <c r="AR293" s="16" t="s">
        <v>181</v>
      </c>
      <c r="AT293" s="16" t="s">
        <v>150</v>
      </c>
      <c r="AU293" s="16" t="s">
        <v>77</v>
      </c>
      <c r="AY293" s="16" t="s">
        <v>147</v>
      </c>
      <c r="BE293" s="227">
        <f>IF(N293="základní",J293,0)</f>
        <v>0</v>
      </c>
      <c r="BF293" s="227">
        <f>IF(N293="snížená",J293,0)</f>
        <v>0</v>
      </c>
      <c r="BG293" s="227">
        <f>IF(N293="zákl. přenesená",J293,0)</f>
        <v>0</v>
      </c>
      <c r="BH293" s="227">
        <f>IF(N293="sníž. přenesená",J293,0)</f>
        <v>0</v>
      </c>
      <c r="BI293" s="227">
        <f>IF(N293="nulová",J293,0)</f>
        <v>0</v>
      </c>
      <c r="BJ293" s="16" t="s">
        <v>75</v>
      </c>
      <c r="BK293" s="227">
        <f>ROUND(I293*H293,2)</f>
        <v>0</v>
      </c>
      <c r="BL293" s="16" t="s">
        <v>181</v>
      </c>
      <c r="BM293" s="16" t="s">
        <v>1023</v>
      </c>
    </row>
    <row r="294" s="1" customFormat="1">
      <c r="B294" s="37"/>
      <c r="C294" s="38"/>
      <c r="D294" s="228" t="s">
        <v>156</v>
      </c>
      <c r="E294" s="38"/>
      <c r="F294" s="229" t="s">
        <v>1024</v>
      </c>
      <c r="G294" s="38"/>
      <c r="H294" s="38"/>
      <c r="I294" s="143"/>
      <c r="J294" s="38"/>
      <c r="K294" s="38"/>
      <c r="L294" s="42"/>
      <c r="M294" s="230"/>
      <c r="N294" s="78"/>
      <c r="O294" s="78"/>
      <c r="P294" s="78"/>
      <c r="Q294" s="78"/>
      <c r="R294" s="78"/>
      <c r="S294" s="78"/>
      <c r="T294" s="79"/>
      <c r="AT294" s="16" t="s">
        <v>156</v>
      </c>
      <c r="AU294" s="16" t="s">
        <v>77</v>
      </c>
    </row>
    <row r="295" s="1" customFormat="1">
      <c r="B295" s="37"/>
      <c r="C295" s="38"/>
      <c r="D295" s="228" t="s">
        <v>157</v>
      </c>
      <c r="E295" s="38"/>
      <c r="F295" s="231" t="s">
        <v>877</v>
      </c>
      <c r="G295" s="38"/>
      <c r="H295" s="38"/>
      <c r="I295" s="143"/>
      <c r="J295" s="38"/>
      <c r="K295" s="38"/>
      <c r="L295" s="42"/>
      <c r="M295" s="230"/>
      <c r="N295" s="78"/>
      <c r="O295" s="78"/>
      <c r="P295" s="78"/>
      <c r="Q295" s="78"/>
      <c r="R295" s="78"/>
      <c r="S295" s="78"/>
      <c r="T295" s="79"/>
      <c r="AT295" s="16" t="s">
        <v>157</v>
      </c>
      <c r="AU295" s="16" t="s">
        <v>77</v>
      </c>
    </row>
    <row r="296" s="12" customFormat="1">
      <c r="B296" s="232"/>
      <c r="C296" s="233"/>
      <c r="D296" s="228" t="s">
        <v>159</v>
      </c>
      <c r="E296" s="234" t="s">
        <v>1</v>
      </c>
      <c r="F296" s="235" t="s">
        <v>1025</v>
      </c>
      <c r="G296" s="233"/>
      <c r="H296" s="236">
        <v>45.5</v>
      </c>
      <c r="I296" s="237"/>
      <c r="J296" s="233"/>
      <c r="K296" s="233"/>
      <c r="L296" s="238"/>
      <c r="M296" s="243"/>
      <c r="N296" s="244"/>
      <c r="O296" s="244"/>
      <c r="P296" s="244"/>
      <c r="Q296" s="244"/>
      <c r="R296" s="244"/>
      <c r="S296" s="244"/>
      <c r="T296" s="245"/>
      <c r="AT296" s="242" t="s">
        <v>159</v>
      </c>
      <c r="AU296" s="242" t="s">
        <v>77</v>
      </c>
      <c r="AV296" s="12" t="s">
        <v>77</v>
      </c>
      <c r="AW296" s="12" t="s">
        <v>32</v>
      </c>
      <c r="AX296" s="12" t="s">
        <v>75</v>
      </c>
      <c r="AY296" s="242" t="s">
        <v>147</v>
      </c>
    </row>
    <row r="297" s="1" customFormat="1" ht="16.5" customHeight="1">
      <c r="B297" s="37"/>
      <c r="C297" s="267" t="s">
        <v>452</v>
      </c>
      <c r="D297" s="267" t="s">
        <v>267</v>
      </c>
      <c r="E297" s="268" t="s">
        <v>1026</v>
      </c>
      <c r="F297" s="269" t="s">
        <v>1027</v>
      </c>
      <c r="G297" s="270" t="s">
        <v>187</v>
      </c>
      <c r="H297" s="271">
        <v>47.774999999999999</v>
      </c>
      <c r="I297" s="272"/>
      <c r="J297" s="273">
        <f>ROUND(I297*H297,2)</f>
        <v>0</v>
      </c>
      <c r="K297" s="269" t="s">
        <v>212</v>
      </c>
      <c r="L297" s="274"/>
      <c r="M297" s="275" t="s">
        <v>1</v>
      </c>
      <c r="N297" s="276" t="s">
        <v>40</v>
      </c>
      <c r="O297" s="78"/>
      <c r="P297" s="225">
        <f>O297*H297</f>
        <v>0</v>
      </c>
      <c r="Q297" s="225">
        <v>0.024</v>
      </c>
      <c r="R297" s="225">
        <f>Q297*H297</f>
        <v>1.1466000000000001</v>
      </c>
      <c r="S297" s="225">
        <v>0</v>
      </c>
      <c r="T297" s="226">
        <f>S297*H297</f>
        <v>0</v>
      </c>
      <c r="AR297" s="16" t="s">
        <v>216</v>
      </c>
      <c r="AT297" s="16" t="s">
        <v>267</v>
      </c>
      <c r="AU297" s="16" t="s">
        <v>77</v>
      </c>
      <c r="AY297" s="16" t="s">
        <v>147</v>
      </c>
      <c r="BE297" s="227">
        <f>IF(N297="základní",J297,0)</f>
        <v>0</v>
      </c>
      <c r="BF297" s="227">
        <f>IF(N297="snížená",J297,0)</f>
        <v>0</v>
      </c>
      <c r="BG297" s="227">
        <f>IF(N297="zákl. přenesená",J297,0)</f>
        <v>0</v>
      </c>
      <c r="BH297" s="227">
        <f>IF(N297="sníž. přenesená",J297,0)</f>
        <v>0</v>
      </c>
      <c r="BI297" s="227">
        <f>IF(N297="nulová",J297,0)</f>
        <v>0</v>
      </c>
      <c r="BJ297" s="16" t="s">
        <v>75</v>
      </c>
      <c r="BK297" s="227">
        <f>ROUND(I297*H297,2)</f>
        <v>0</v>
      </c>
      <c r="BL297" s="16" t="s">
        <v>181</v>
      </c>
      <c r="BM297" s="16" t="s">
        <v>1028</v>
      </c>
    </row>
    <row r="298" s="1" customFormat="1">
      <c r="B298" s="37"/>
      <c r="C298" s="38"/>
      <c r="D298" s="228" t="s">
        <v>156</v>
      </c>
      <c r="E298" s="38"/>
      <c r="F298" s="229" t="s">
        <v>1027</v>
      </c>
      <c r="G298" s="38"/>
      <c r="H298" s="38"/>
      <c r="I298" s="143"/>
      <c r="J298" s="38"/>
      <c r="K298" s="38"/>
      <c r="L298" s="42"/>
      <c r="M298" s="230"/>
      <c r="N298" s="78"/>
      <c r="O298" s="78"/>
      <c r="P298" s="78"/>
      <c r="Q298" s="78"/>
      <c r="R298" s="78"/>
      <c r="S298" s="78"/>
      <c r="T298" s="79"/>
      <c r="AT298" s="16" t="s">
        <v>156</v>
      </c>
      <c r="AU298" s="16" t="s">
        <v>77</v>
      </c>
    </row>
    <row r="299" s="12" customFormat="1">
      <c r="B299" s="232"/>
      <c r="C299" s="233"/>
      <c r="D299" s="228" t="s">
        <v>159</v>
      </c>
      <c r="E299" s="233"/>
      <c r="F299" s="235" t="s">
        <v>1029</v>
      </c>
      <c r="G299" s="233"/>
      <c r="H299" s="236">
        <v>47.774999999999999</v>
      </c>
      <c r="I299" s="237"/>
      <c r="J299" s="233"/>
      <c r="K299" s="233"/>
      <c r="L299" s="238"/>
      <c r="M299" s="243"/>
      <c r="N299" s="244"/>
      <c r="O299" s="244"/>
      <c r="P299" s="244"/>
      <c r="Q299" s="244"/>
      <c r="R299" s="244"/>
      <c r="S299" s="244"/>
      <c r="T299" s="245"/>
      <c r="AT299" s="242" t="s">
        <v>159</v>
      </c>
      <c r="AU299" s="242" t="s">
        <v>77</v>
      </c>
      <c r="AV299" s="12" t="s">
        <v>77</v>
      </c>
      <c r="AW299" s="12" t="s">
        <v>4</v>
      </c>
      <c r="AX299" s="12" t="s">
        <v>75</v>
      </c>
      <c r="AY299" s="242" t="s">
        <v>147</v>
      </c>
    </row>
    <row r="300" s="1" customFormat="1" ht="16.5" customHeight="1">
      <c r="B300" s="37"/>
      <c r="C300" s="216" t="s">
        <v>189</v>
      </c>
      <c r="D300" s="216" t="s">
        <v>150</v>
      </c>
      <c r="E300" s="217" t="s">
        <v>583</v>
      </c>
      <c r="F300" s="218" t="s">
        <v>584</v>
      </c>
      <c r="G300" s="219" t="s">
        <v>187</v>
      </c>
      <c r="H300" s="220">
        <v>5.5999999999999996</v>
      </c>
      <c r="I300" s="221"/>
      <c r="J300" s="222">
        <f>ROUND(I300*H300,2)</f>
        <v>0</v>
      </c>
      <c r="K300" s="218" t="s">
        <v>212</v>
      </c>
      <c r="L300" s="42"/>
      <c r="M300" s="223" t="s">
        <v>1</v>
      </c>
      <c r="N300" s="224" t="s">
        <v>40</v>
      </c>
      <c r="O300" s="78"/>
      <c r="P300" s="225">
        <f>O300*H300</f>
        <v>0</v>
      </c>
      <c r="Q300" s="225">
        <v>0.00097999999999999997</v>
      </c>
      <c r="R300" s="225">
        <f>Q300*H300</f>
        <v>0.0054879999999999998</v>
      </c>
      <c r="S300" s="225">
        <v>0</v>
      </c>
      <c r="T300" s="226">
        <f>S300*H300</f>
        <v>0</v>
      </c>
      <c r="AR300" s="16" t="s">
        <v>181</v>
      </c>
      <c r="AT300" s="16" t="s">
        <v>150</v>
      </c>
      <c r="AU300" s="16" t="s">
        <v>77</v>
      </c>
      <c r="AY300" s="16" t="s">
        <v>147</v>
      </c>
      <c r="BE300" s="227">
        <f>IF(N300="základní",J300,0)</f>
        <v>0</v>
      </c>
      <c r="BF300" s="227">
        <f>IF(N300="snížená",J300,0)</f>
        <v>0</v>
      </c>
      <c r="BG300" s="227">
        <f>IF(N300="zákl. přenesená",J300,0)</f>
        <v>0</v>
      </c>
      <c r="BH300" s="227">
        <f>IF(N300="sníž. přenesená",J300,0)</f>
        <v>0</v>
      </c>
      <c r="BI300" s="227">
        <f>IF(N300="nulová",J300,0)</f>
        <v>0</v>
      </c>
      <c r="BJ300" s="16" t="s">
        <v>75</v>
      </c>
      <c r="BK300" s="227">
        <f>ROUND(I300*H300,2)</f>
        <v>0</v>
      </c>
      <c r="BL300" s="16" t="s">
        <v>181</v>
      </c>
      <c r="BM300" s="16" t="s">
        <v>1030</v>
      </c>
    </row>
    <row r="301" s="1" customFormat="1">
      <c r="B301" s="37"/>
      <c r="C301" s="38"/>
      <c r="D301" s="228" t="s">
        <v>156</v>
      </c>
      <c r="E301" s="38"/>
      <c r="F301" s="229" t="s">
        <v>586</v>
      </c>
      <c r="G301" s="38"/>
      <c r="H301" s="38"/>
      <c r="I301" s="143"/>
      <c r="J301" s="38"/>
      <c r="K301" s="38"/>
      <c r="L301" s="42"/>
      <c r="M301" s="230"/>
      <c r="N301" s="78"/>
      <c r="O301" s="78"/>
      <c r="P301" s="78"/>
      <c r="Q301" s="78"/>
      <c r="R301" s="78"/>
      <c r="S301" s="78"/>
      <c r="T301" s="79"/>
      <c r="AT301" s="16" t="s">
        <v>156</v>
      </c>
      <c r="AU301" s="16" t="s">
        <v>77</v>
      </c>
    </row>
    <row r="302" s="1" customFormat="1">
      <c r="B302" s="37"/>
      <c r="C302" s="38"/>
      <c r="D302" s="228" t="s">
        <v>157</v>
      </c>
      <c r="E302" s="38"/>
      <c r="F302" s="231" t="s">
        <v>877</v>
      </c>
      <c r="G302" s="38"/>
      <c r="H302" s="38"/>
      <c r="I302" s="143"/>
      <c r="J302" s="38"/>
      <c r="K302" s="38"/>
      <c r="L302" s="42"/>
      <c r="M302" s="230"/>
      <c r="N302" s="78"/>
      <c r="O302" s="78"/>
      <c r="P302" s="78"/>
      <c r="Q302" s="78"/>
      <c r="R302" s="78"/>
      <c r="S302" s="78"/>
      <c r="T302" s="79"/>
      <c r="AT302" s="16" t="s">
        <v>157</v>
      </c>
      <c r="AU302" s="16" t="s">
        <v>77</v>
      </c>
    </row>
    <row r="303" s="13" customFormat="1">
      <c r="B303" s="246"/>
      <c r="C303" s="247"/>
      <c r="D303" s="228" t="s">
        <v>159</v>
      </c>
      <c r="E303" s="248" t="s">
        <v>1</v>
      </c>
      <c r="F303" s="249" t="s">
        <v>1031</v>
      </c>
      <c r="G303" s="247"/>
      <c r="H303" s="248" t="s">
        <v>1</v>
      </c>
      <c r="I303" s="250"/>
      <c r="J303" s="247"/>
      <c r="K303" s="247"/>
      <c r="L303" s="251"/>
      <c r="M303" s="252"/>
      <c r="N303" s="253"/>
      <c r="O303" s="253"/>
      <c r="P303" s="253"/>
      <c r="Q303" s="253"/>
      <c r="R303" s="253"/>
      <c r="S303" s="253"/>
      <c r="T303" s="254"/>
      <c r="AT303" s="255" t="s">
        <v>159</v>
      </c>
      <c r="AU303" s="255" t="s">
        <v>77</v>
      </c>
      <c r="AV303" s="13" t="s">
        <v>75</v>
      </c>
      <c r="AW303" s="13" t="s">
        <v>32</v>
      </c>
      <c r="AX303" s="13" t="s">
        <v>69</v>
      </c>
      <c r="AY303" s="255" t="s">
        <v>147</v>
      </c>
    </row>
    <row r="304" s="12" customFormat="1">
      <c r="B304" s="232"/>
      <c r="C304" s="233"/>
      <c r="D304" s="228" t="s">
        <v>159</v>
      </c>
      <c r="E304" s="234" t="s">
        <v>1</v>
      </c>
      <c r="F304" s="235" t="s">
        <v>1032</v>
      </c>
      <c r="G304" s="233"/>
      <c r="H304" s="236">
        <v>5.5999999999999996</v>
      </c>
      <c r="I304" s="237"/>
      <c r="J304" s="233"/>
      <c r="K304" s="233"/>
      <c r="L304" s="238"/>
      <c r="M304" s="243"/>
      <c r="N304" s="244"/>
      <c r="O304" s="244"/>
      <c r="P304" s="244"/>
      <c r="Q304" s="244"/>
      <c r="R304" s="244"/>
      <c r="S304" s="244"/>
      <c r="T304" s="245"/>
      <c r="AT304" s="242" t="s">
        <v>159</v>
      </c>
      <c r="AU304" s="242" t="s">
        <v>77</v>
      </c>
      <c r="AV304" s="12" t="s">
        <v>77</v>
      </c>
      <c r="AW304" s="12" t="s">
        <v>32</v>
      </c>
      <c r="AX304" s="12" t="s">
        <v>75</v>
      </c>
      <c r="AY304" s="242" t="s">
        <v>147</v>
      </c>
    </row>
    <row r="305" s="1" customFormat="1" ht="16.5" customHeight="1">
      <c r="B305" s="37"/>
      <c r="C305" s="216" t="s">
        <v>468</v>
      </c>
      <c r="D305" s="216" t="s">
        <v>150</v>
      </c>
      <c r="E305" s="217" t="s">
        <v>1033</v>
      </c>
      <c r="F305" s="218" t="s">
        <v>1034</v>
      </c>
      <c r="G305" s="219" t="s">
        <v>552</v>
      </c>
      <c r="H305" s="220">
        <v>28</v>
      </c>
      <c r="I305" s="221"/>
      <c r="J305" s="222">
        <f>ROUND(I305*H305,2)</f>
        <v>0</v>
      </c>
      <c r="K305" s="218" t="s">
        <v>1</v>
      </c>
      <c r="L305" s="42"/>
      <c r="M305" s="223" t="s">
        <v>1</v>
      </c>
      <c r="N305" s="224" t="s">
        <v>40</v>
      </c>
      <c r="O305" s="78"/>
      <c r="P305" s="225">
        <f>O305*H305</f>
        <v>0</v>
      </c>
      <c r="Q305" s="225">
        <v>0.00027</v>
      </c>
      <c r="R305" s="225">
        <f>Q305*H305</f>
        <v>0.0075599999999999999</v>
      </c>
      <c r="S305" s="225">
        <v>0</v>
      </c>
      <c r="T305" s="226">
        <f>S305*H305</f>
        <v>0</v>
      </c>
      <c r="AR305" s="16" t="s">
        <v>181</v>
      </c>
      <c r="AT305" s="16" t="s">
        <v>150</v>
      </c>
      <c r="AU305" s="16" t="s">
        <v>77</v>
      </c>
      <c r="AY305" s="16" t="s">
        <v>147</v>
      </c>
      <c r="BE305" s="227">
        <f>IF(N305="základní",J305,0)</f>
        <v>0</v>
      </c>
      <c r="BF305" s="227">
        <f>IF(N305="snížená",J305,0)</f>
        <v>0</v>
      </c>
      <c r="BG305" s="227">
        <f>IF(N305="zákl. přenesená",J305,0)</f>
        <v>0</v>
      </c>
      <c r="BH305" s="227">
        <f>IF(N305="sníž. přenesená",J305,0)</f>
        <v>0</v>
      </c>
      <c r="BI305" s="227">
        <f>IF(N305="nulová",J305,0)</f>
        <v>0</v>
      </c>
      <c r="BJ305" s="16" t="s">
        <v>75</v>
      </c>
      <c r="BK305" s="227">
        <f>ROUND(I305*H305,2)</f>
        <v>0</v>
      </c>
      <c r="BL305" s="16" t="s">
        <v>181</v>
      </c>
      <c r="BM305" s="16" t="s">
        <v>1035</v>
      </c>
    </row>
    <row r="306" s="1" customFormat="1">
      <c r="B306" s="37"/>
      <c r="C306" s="38"/>
      <c r="D306" s="228" t="s">
        <v>156</v>
      </c>
      <c r="E306" s="38"/>
      <c r="F306" s="229" t="s">
        <v>1034</v>
      </c>
      <c r="G306" s="38"/>
      <c r="H306" s="38"/>
      <c r="I306" s="143"/>
      <c r="J306" s="38"/>
      <c r="K306" s="38"/>
      <c r="L306" s="42"/>
      <c r="M306" s="230"/>
      <c r="N306" s="78"/>
      <c r="O306" s="78"/>
      <c r="P306" s="78"/>
      <c r="Q306" s="78"/>
      <c r="R306" s="78"/>
      <c r="S306" s="78"/>
      <c r="T306" s="79"/>
      <c r="AT306" s="16" t="s">
        <v>156</v>
      </c>
      <c r="AU306" s="16" t="s">
        <v>77</v>
      </c>
    </row>
    <row r="307" s="1" customFormat="1">
      <c r="B307" s="37"/>
      <c r="C307" s="38"/>
      <c r="D307" s="228" t="s">
        <v>157</v>
      </c>
      <c r="E307" s="38"/>
      <c r="F307" s="231" t="s">
        <v>877</v>
      </c>
      <c r="G307" s="38"/>
      <c r="H307" s="38"/>
      <c r="I307" s="143"/>
      <c r="J307" s="38"/>
      <c r="K307" s="38"/>
      <c r="L307" s="42"/>
      <c r="M307" s="230"/>
      <c r="N307" s="78"/>
      <c r="O307" s="78"/>
      <c r="P307" s="78"/>
      <c r="Q307" s="78"/>
      <c r="R307" s="78"/>
      <c r="S307" s="78"/>
      <c r="T307" s="79"/>
      <c r="AT307" s="16" t="s">
        <v>157</v>
      </c>
      <c r="AU307" s="16" t="s">
        <v>77</v>
      </c>
    </row>
    <row r="308" s="13" customFormat="1">
      <c r="B308" s="246"/>
      <c r="C308" s="247"/>
      <c r="D308" s="228" t="s">
        <v>159</v>
      </c>
      <c r="E308" s="248" t="s">
        <v>1</v>
      </c>
      <c r="F308" s="249" t="s">
        <v>1036</v>
      </c>
      <c r="G308" s="247"/>
      <c r="H308" s="248" t="s">
        <v>1</v>
      </c>
      <c r="I308" s="250"/>
      <c r="J308" s="247"/>
      <c r="K308" s="247"/>
      <c r="L308" s="251"/>
      <c r="M308" s="252"/>
      <c r="N308" s="253"/>
      <c r="O308" s="253"/>
      <c r="P308" s="253"/>
      <c r="Q308" s="253"/>
      <c r="R308" s="253"/>
      <c r="S308" s="253"/>
      <c r="T308" s="254"/>
      <c r="AT308" s="255" t="s">
        <v>159</v>
      </c>
      <c r="AU308" s="255" t="s">
        <v>77</v>
      </c>
      <c r="AV308" s="13" t="s">
        <v>75</v>
      </c>
      <c r="AW308" s="13" t="s">
        <v>32</v>
      </c>
      <c r="AX308" s="13" t="s">
        <v>69</v>
      </c>
      <c r="AY308" s="255" t="s">
        <v>147</v>
      </c>
    </row>
    <row r="309" s="12" customFormat="1">
      <c r="B309" s="232"/>
      <c r="C309" s="233"/>
      <c r="D309" s="228" t="s">
        <v>159</v>
      </c>
      <c r="E309" s="234" t="s">
        <v>1</v>
      </c>
      <c r="F309" s="235" t="s">
        <v>1037</v>
      </c>
      <c r="G309" s="233"/>
      <c r="H309" s="236">
        <v>28</v>
      </c>
      <c r="I309" s="237"/>
      <c r="J309" s="233"/>
      <c r="K309" s="233"/>
      <c r="L309" s="238"/>
      <c r="M309" s="243"/>
      <c r="N309" s="244"/>
      <c r="O309" s="244"/>
      <c r="P309" s="244"/>
      <c r="Q309" s="244"/>
      <c r="R309" s="244"/>
      <c r="S309" s="244"/>
      <c r="T309" s="245"/>
      <c r="AT309" s="242" t="s">
        <v>159</v>
      </c>
      <c r="AU309" s="242" t="s">
        <v>77</v>
      </c>
      <c r="AV309" s="12" t="s">
        <v>77</v>
      </c>
      <c r="AW309" s="12" t="s">
        <v>32</v>
      </c>
      <c r="AX309" s="12" t="s">
        <v>75</v>
      </c>
      <c r="AY309" s="242" t="s">
        <v>147</v>
      </c>
    </row>
    <row r="310" s="11" customFormat="1" ht="22.8" customHeight="1">
      <c r="B310" s="200"/>
      <c r="C310" s="201"/>
      <c r="D310" s="202" t="s">
        <v>68</v>
      </c>
      <c r="E310" s="214" t="s">
        <v>603</v>
      </c>
      <c r="F310" s="214" t="s">
        <v>604</v>
      </c>
      <c r="G310" s="201"/>
      <c r="H310" s="201"/>
      <c r="I310" s="204"/>
      <c r="J310" s="215">
        <f>BK310</f>
        <v>0</v>
      </c>
      <c r="K310" s="201"/>
      <c r="L310" s="206"/>
      <c r="M310" s="207"/>
      <c r="N310" s="208"/>
      <c r="O310" s="208"/>
      <c r="P310" s="209">
        <f>SUM(P311:P321)</f>
        <v>0</v>
      </c>
      <c r="Q310" s="208"/>
      <c r="R310" s="209">
        <f>SUM(R311:R321)</f>
        <v>0</v>
      </c>
      <c r="S310" s="208"/>
      <c r="T310" s="210">
        <f>SUM(T311:T321)</f>
        <v>0</v>
      </c>
      <c r="AR310" s="211" t="s">
        <v>75</v>
      </c>
      <c r="AT310" s="212" t="s">
        <v>68</v>
      </c>
      <c r="AU310" s="212" t="s">
        <v>75</v>
      </c>
      <c r="AY310" s="211" t="s">
        <v>147</v>
      </c>
      <c r="BK310" s="213">
        <f>SUM(BK311:BK321)</f>
        <v>0</v>
      </c>
    </row>
    <row r="311" s="1" customFormat="1" ht="16.5" customHeight="1">
      <c r="B311" s="37"/>
      <c r="C311" s="216" t="s">
        <v>485</v>
      </c>
      <c r="D311" s="216" t="s">
        <v>150</v>
      </c>
      <c r="E311" s="217" t="s">
        <v>1038</v>
      </c>
      <c r="F311" s="218" t="s">
        <v>1039</v>
      </c>
      <c r="G311" s="219" t="s">
        <v>270</v>
      </c>
      <c r="H311" s="220">
        <v>23.989000000000001</v>
      </c>
      <c r="I311" s="221"/>
      <c r="J311" s="222">
        <f>ROUND(I311*H311,2)</f>
        <v>0</v>
      </c>
      <c r="K311" s="218" t="s">
        <v>212</v>
      </c>
      <c r="L311" s="42"/>
      <c r="M311" s="223" t="s">
        <v>1</v>
      </c>
      <c r="N311" s="224" t="s">
        <v>40</v>
      </c>
      <c r="O311" s="78"/>
      <c r="P311" s="225">
        <f>O311*H311</f>
        <v>0</v>
      </c>
      <c r="Q311" s="225">
        <v>0</v>
      </c>
      <c r="R311" s="225">
        <f>Q311*H311</f>
        <v>0</v>
      </c>
      <c r="S311" s="225">
        <v>0</v>
      </c>
      <c r="T311" s="226">
        <f>S311*H311</f>
        <v>0</v>
      </c>
      <c r="AR311" s="16" t="s">
        <v>181</v>
      </c>
      <c r="AT311" s="16" t="s">
        <v>150</v>
      </c>
      <c r="AU311" s="16" t="s">
        <v>77</v>
      </c>
      <c r="AY311" s="16" t="s">
        <v>147</v>
      </c>
      <c r="BE311" s="227">
        <f>IF(N311="základní",J311,0)</f>
        <v>0</v>
      </c>
      <c r="BF311" s="227">
        <f>IF(N311="snížená",J311,0)</f>
        <v>0</v>
      </c>
      <c r="BG311" s="227">
        <f>IF(N311="zákl. přenesená",J311,0)</f>
        <v>0</v>
      </c>
      <c r="BH311" s="227">
        <f>IF(N311="sníž. přenesená",J311,0)</f>
        <v>0</v>
      </c>
      <c r="BI311" s="227">
        <f>IF(N311="nulová",J311,0)</f>
        <v>0</v>
      </c>
      <c r="BJ311" s="16" t="s">
        <v>75</v>
      </c>
      <c r="BK311" s="227">
        <f>ROUND(I311*H311,2)</f>
        <v>0</v>
      </c>
      <c r="BL311" s="16" t="s">
        <v>181</v>
      </c>
      <c r="BM311" s="16" t="s">
        <v>1040</v>
      </c>
    </row>
    <row r="312" s="1" customFormat="1">
      <c r="B312" s="37"/>
      <c r="C312" s="38"/>
      <c r="D312" s="228" t="s">
        <v>156</v>
      </c>
      <c r="E312" s="38"/>
      <c r="F312" s="229" t="s">
        <v>1041</v>
      </c>
      <c r="G312" s="38"/>
      <c r="H312" s="38"/>
      <c r="I312" s="143"/>
      <c r="J312" s="38"/>
      <c r="K312" s="38"/>
      <c r="L312" s="42"/>
      <c r="M312" s="230"/>
      <c r="N312" s="78"/>
      <c r="O312" s="78"/>
      <c r="P312" s="78"/>
      <c r="Q312" s="78"/>
      <c r="R312" s="78"/>
      <c r="S312" s="78"/>
      <c r="T312" s="79"/>
      <c r="AT312" s="16" t="s">
        <v>156</v>
      </c>
      <c r="AU312" s="16" t="s">
        <v>77</v>
      </c>
    </row>
    <row r="313" s="1" customFormat="1" ht="16.5" customHeight="1">
      <c r="B313" s="37"/>
      <c r="C313" s="216" t="s">
        <v>505</v>
      </c>
      <c r="D313" s="216" t="s">
        <v>150</v>
      </c>
      <c r="E313" s="217" t="s">
        <v>1042</v>
      </c>
      <c r="F313" s="218" t="s">
        <v>1043</v>
      </c>
      <c r="G313" s="219" t="s">
        <v>270</v>
      </c>
      <c r="H313" s="220">
        <v>47.978000000000002</v>
      </c>
      <c r="I313" s="221"/>
      <c r="J313" s="222">
        <f>ROUND(I313*H313,2)</f>
        <v>0</v>
      </c>
      <c r="K313" s="218" t="s">
        <v>212</v>
      </c>
      <c r="L313" s="42"/>
      <c r="M313" s="223" t="s">
        <v>1</v>
      </c>
      <c r="N313" s="224" t="s">
        <v>40</v>
      </c>
      <c r="O313" s="78"/>
      <c r="P313" s="225">
        <f>O313*H313</f>
        <v>0</v>
      </c>
      <c r="Q313" s="225">
        <v>0</v>
      </c>
      <c r="R313" s="225">
        <f>Q313*H313</f>
        <v>0</v>
      </c>
      <c r="S313" s="225">
        <v>0</v>
      </c>
      <c r="T313" s="226">
        <f>S313*H313</f>
        <v>0</v>
      </c>
      <c r="AR313" s="16" t="s">
        <v>181</v>
      </c>
      <c r="AT313" s="16" t="s">
        <v>150</v>
      </c>
      <c r="AU313" s="16" t="s">
        <v>77</v>
      </c>
      <c r="AY313" s="16" t="s">
        <v>147</v>
      </c>
      <c r="BE313" s="227">
        <f>IF(N313="základní",J313,0)</f>
        <v>0</v>
      </c>
      <c r="BF313" s="227">
        <f>IF(N313="snížená",J313,0)</f>
        <v>0</v>
      </c>
      <c r="BG313" s="227">
        <f>IF(N313="zákl. přenesená",J313,0)</f>
        <v>0</v>
      </c>
      <c r="BH313" s="227">
        <f>IF(N313="sníž. přenesená",J313,0)</f>
        <v>0</v>
      </c>
      <c r="BI313" s="227">
        <f>IF(N313="nulová",J313,0)</f>
        <v>0</v>
      </c>
      <c r="BJ313" s="16" t="s">
        <v>75</v>
      </c>
      <c r="BK313" s="227">
        <f>ROUND(I313*H313,2)</f>
        <v>0</v>
      </c>
      <c r="BL313" s="16" t="s">
        <v>181</v>
      </c>
      <c r="BM313" s="16" t="s">
        <v>1044</v>
      </c>
    </row>
    <row r="314" s="1" customFormat="1">
      <c r="B314" s="37"/>
      <c r="C314" s="38"/>
      <c r="D314" s="228" t="s">
        <v>156</v>
      </c>
      <c r="E314" s="38"/>
      <c r="F314" s="229" t="s">
        <v>1045</v>
      </c>
      <c r="G314" s="38"/>
      <c r="H314" s="38"/>
      <c r="I314" s="143"/>
      <c r="J314" s="38"/>
      <c r="K314" s="38"/>
      <c r="L314" s="42"/>
      <c r="M314" s="230"/>
      <c r="N314" s="78"/>
      <c r="O314" s="78"/>
      <c r="P314" s="78"/>
      <c r="Q314" s="78"/>
      <c r="R314" s="78"/>
      <c r="S314" s="78"/>
      <c r="T314" s="79"/>
      <c r="AT314" s="16" t="s">
        <v>156</v>
      </c>
      <c r="AU314" s="16" t="s">
        <v>77</v>
      </c>
    </row>
    <row r="315" s="12" customFormat="1">
      <c r="B315" s="232"/>
      <c r="C315" s="233"/>
      <c r="D315" s="228" t="s">
        <v>159</v>
      </c>
      <c r="E315" s="233"/>
      <c r="F315" s="235" t="s">
        <v>1046</v>
      </c>
      <c r="G315" s="233"/>
      <c r="H315" s="236">
        <v>47.978000000000002</v>
      </c>
      <c r="I315" s="237"/>
      <c r="J315" s="233"/>
      <c r="K315" s="233"/>
      <c r="L315" s="238"/>
      <c r="M315" s="243"/>
      <c r="N315" s="244"/>
      <c r="O315" s="244"/>
      <c r="P315" s="244"/>
      <c r="Q315" s="244"/>
      <c r="R315" s="244"/>
      <c r="S315" s="244"/>
      <c r="T315" s="245"/>
      <c r="AT315" s="242" t="s">
        <v>159</v>
      </c>
      <c r="AU315" s="242" t="s">
        <v>77</v>
      </c>
      <c r="AV315" s="12" t="s">
        <v>77</v>
      </c>
      <c r="AW315" s="12" t="s">
        <v>4</v>
      </c>
      <c r="AX315" s="12" t="s">
        <v>75</v>
      </c>
      <c r="AY315" s="242" t="s">
        <v>147</v>
      </c>
    </row>
    <row r="316" s="1" customFormat="1" ht="16.5" customHeight="1">
      <c r="B316" s="37"/>
      <c r="C316" s="216" t="s">
        <v>510</v>
      </c>
      <c r="D316" s="216" t="s">
        <v>150</v>
      </c>
      <c r="E316" s="217" t="s">
        <v>1047</v>
      </c>
      <c r="F316" s="218" t="s">
        <v>1048</v>
      </c>
      <c r="G316" s="219" t="s">
        <v>270</v>
      </c>
      <c r="H316" s="220">
        <v>23.989000000000001</v>
      </c>
      <c r="I316" s="221"/>
      <c r="J316" s="222">
        <f>ROUND(I316*H316,2)</f>
        <v>0</v>
      </c>
      <c r="K316" s="218" t="s">
        <v>212</v>
      </c>
      <c r="L316" s="42"/>
      <c r="M316" s="223" t="s">
        <v>1</v>
      </c>
      <c r="N316" s="224" t="s">
        <v>40</v>
      </c>
      <c r="O316" s="78"/>
      <c r="P316" s="225">
        <f>O316*H316</f>
        <v>0</v>
      </c>
      <c r="Q316" s="225">
        <v>0</v>
      </c>
      <c r="R316" s="225">
        <f>Q316*H316</f>
        <v>0</v>
      </c>
      <c r="S316" s="225">
        <v>0</v>
      </c>
      <c r="T316" s="226">
        <f>S316*H316</f>
        <v>0</v>
      </c>
      <c r="AR316" s="16" t="s">
        <v>181</v>
      </c>
      <c r="AT316" s="16" t="s">
        <v>150</v>
      </c>
      <c r="AU316" s="16" t="s">
        <v>77</v>
      </c>
      <c r="AY316" s="16" t="s">
        <v>147</v>
      </c>
      <c r="BE316" s="227">
        <f>IF(N316="základní",J316,0)</f>
        <v>0</v>
      </c>
      <c r="BF316" s="227">
        <f>IF(N316="snížená",J316,0)</f>
        <v>0</v>
      </c>
      <c r="BG316" s="227">
        <f>IF(N316="zákl. přenesená",J316,0)</f>
        <v>0</v>
      </c>
      <c r="BH316" s="227">
        <f>IF(N316="sníž. přenesená",J316,0)</f>
        <v>0</v>
      </c>
      <c r="BI316" s="227">
        <f>IF(N316="nulová",J316,0)</f>
        <v>0</v>
      </c>
      <c r="BJ316" s="16" t="s">
        <v>75</v>
      </c>
      <c r="BK316" s="227">
        <f>ROUND(I316*H316,2)</f>
        <v>0</v>
      </c>
      <c r="BL316" s="16" t="s">
        <v>181</v>
      </c>
      <c r="BM316" s="16" t="s">
        <v>1049</v>
      </c>
    </row>
    <row r="317" s="1" customFormat="1">
      <c r="B317" s="37"/>
      <c r="C317" s="38"/>
      <c r="D317" s="228" t="s">
        <v>156</v>
      </c>
      <c r="E317" s="38"/>
      <c r="F317" s="229" t="s">
        <v>1050</v>
      </c>
      <c r="G317" s="38"/>
      <c r="H317" s="38"/>
      <c r="I317" s="143"/>
      <c r="J317" s="38"/>
      <c r="K317" s="38"/>
      <c r="L317" s="42"/>
      <c r="M317" s="230"/>
      <c r="N317" s="78"/>
      <c r="O317" s="78"/>
      <c r="P317" s="78"/>
      <c r="Q317" s="78"/>
      <c r="R317" s="78"/>
      <c r="S317" s="78"/>
      <c r="T317" s="79"/>
      <c r="AT317" s="16" t="s">
        <v>156</v>
      </c>
      <c r="AU317" s="16" t="s">
        <v>77</v>
      </c>
    </row>
    <row r="318" s="1" customFormat="1" ht="16.5" customHeight="1">
      <c r="B318" s="37"/>
      <c r="C318" s="216" t="s">
        <v>515</v>
      </c>
      <c r="D318" s="216" t="s">
        <v>150</v>
      </c>
      <c r="E318" s="217" t="s">
        <v>1051</v>
      </c>
      <c r="F318" s="218" t="s">
        <v>619</v>
      </c>
      <c r="G318" s="219" t="s">
        <v>270</v>
      </c>
      <c r="H318" s="220">
        <v>0.88700000000000001</v>
      </c>
      <c r="I318" s="221"/>
      <c r="J318" s="222">
        <f>ROUND(I318*H318,2)</f>
        <v>0</v>
      </c>
      <c r="K318" s="218" t="s">
        <v>212</v>
      </c>
      <c r="L318" s="42"/>
      <c r="M318" s="223" t="s">
        <v>1</v>
      </c>
      <c r="N318" s="224" t="s">
        <v>40</v>
      </c>
      <c r="O318" s="78"/>
      <c r="P318" s="225">
        <f>O318*H318</f>
        <v>0</v>
      </c>
      <c r="Q318" s="225">
        <v>0</v>
      </c>
      <c r="R318" s="225">
        <f>Q318*H318</f>
        <v>0</v>
      </c>
      <c r="S318" s="225">
        <v>0</v>
      </c>
      <c r="T318" s="226">
        <f>S318*H318</f>
        <v>0</v>
      </c>
      <c r="AR318" s="16" t="s">
        <v>181</v>
      </c>
      <c r="AT318" s="16" t="s">
        <v>150</v>
      </c>
      <c r="AU318" s="16" t="s">
        <v>77</v>
      </c>
      <c r="AY318" s="16" t="s">
        <v>147</v>
      </c>
      <c r="BE318" s="227">
        <f>IF(N318="základní",J318,0)</f>
        <v>0</v>
      </c>
      <c r="BF318" s="227">
        <f>IF(N318="snížená",J318,0)</f>
        <v>0</v>
      </c>
      <c r="BG318" s="227">
        <f>IF(N318="zákl. přenesená",J318,0)</f>
        <v>0</v>
      </c>
      <c r="BH318" s="227">
        <f>IF(N318="sníž. přenesená",J318,0)</f>
        <v>0</v>
      </c>
      <c r="BI318" s="227">
        <f>IF(N318="nulová",J318,0)</f>
        <v>0</v>
      </c>
      <c r="BJ318" s="16" t="s">
        <v>75</v>
      </c>
      <c r="BK318" s="227">
        <f>ROUND(I318*H318,2)</f>
        <v>0</v>
      </c>
      <c r="BL318" s="16" t="s">
        <v>181</v>
      </c>
      <c r="BM318" s="16" t="s">
        <v>1052</v>
      </c>
    </row>
    <row r="319" s="1" customFormat="1">
      <c r="B319" s="37"/>
      <c r="C319" s="38"/>
      <c r="D319" s="228" t="s">
        <v>156</v>
      </c>
      <c r="E319" s="38"/>
      <c r="F319" s="229" t="s">
        <v>621</v>
      </c>
      <c r="G319" s="38"/>
      <c r="H319" s="38"/>
      <c r="I319" s="143"/>
      <c r="J319" s="38"/>
      <c r="K319" s="38"/>
      <c r="L319" s="42"/>
      <c r="M319" s="230"/>
      <c r="N319" s="78"/>
      <c r="O319" s="78"/>
      <c r="P319" s="78"/>
      <c r="Q319" s="78"/>
      <c r="R319" s="78"/>
      <c r="S319" s="78"/>
      <c r="T319" s="79"/>
      <c r="AT319" s="16" t="s">
        <v>156</v>
      </c>
      <c r="AU319" s="16" t="s">
        <v>77</v>
      </c>
    </row>
    <row r="320" s="1" customFormat="1" ht="16.5" customHeight="1">
      <c r="B320" s="37"/>
      <c r="C320" s="216" t="s">
        <v>524</v>
      </c>
      <c r="D320" s="216" t="s">
        <v>150</v>
      </c>
      <c r="E320" s="217" t="s">
        <v>1053</v>
      </c>
      <c r="F320" s="218" t="s">
        <v>1054</v>
      </c>
      <c r="G320" s="219" t="s">
        <v>270</v>
      </c>
      <c r="H320" s="220">
        <v>23.097999999999999</v>
      </c>
      <c r="I320" s="221"/>
      <c r="J320" s="222">
        <f>ROUND(I320*H320,2)</f>
        <v>0</v>
      </c>
      <c r="K320" s="218" t="s">
        <v>212</v>
      </c>
      <c r="L320" s="42"/>
      <c r="M320" s="223" t="s">
        <v>1</v>
      </c>
      <c r="N320" s="224" t="s">
        <v>40</v>
      </c>
      <c r="O320" s="78"/>
      <c r="P320" s="225">
        <f>O320*H320</f>
        <v>0</v>
      </c>
      <c r="Q320" s="225">
        <v>0</v>
      </c>
      <c r="R320" s="225">
        <f>Q320*H320</f>
        <v>0</v>
      </c>
      <c r="S320" s="225">
        <v>0</v>
      </c>
      <c r="T320" s="226">
        <f>S320*H320</f>
        <v>0</v>
      </c>
      <c r="AR320" s="16" t="s">
        <v>181</v>
      </c>
      <c r="AT320" s="16" t="s">
        <v>150</v>
      </c>
      <c r="AU320" s="16" t="s">
        <v>77</v>
      </c>
      <c r="AY320" s="16" t="s">
        <v>147</v>
      </c>
      <c r="BE320" s="227">
        <f>IF(N320="základní",J320,0)</f>
        <v>0</v>
      </c>
      <c r="BF320" s="227">
        <f>IF(N320="snížená",J320,0)</f>
        <v>0</v>
      </c>
      <c r="BG320" s="227">
        <f>IF(N320="zákl. přenesená",J320,0)</f>
        <v>0</v>
      </c>
      <c r="BH320" s="227">
        <f>IF(N320="sníž. přenesená",J320,0)</f>
        <v>0</v>
      </c>
      <c r="BI320" s="227">
        <f>IF(N320="nulová",J320,0)</f>
        <v>0</v>
      </c>
      <c r="BJ320" s="16" t="s">
        <v>75</v>
      </c>
      <c r="BK320" s="227">
        <f>ROUND(I320*H320,2)</f>
        <v>0</v>
      </c>
      <c r="BL320" s="16" t="s">
        <v>181</v>
      </c>
      <c r="BM320" s="16" t="s">
        <v>1055</v>
      </c>
    </row>
    <row r="321" s="1" customFormat="1">
      <c r="B321" s="37"/>
      <c r="C321" s="38"/>
      <c r="D321" s="228" t="s">
        <v>156</v>
      </c>
      <c r="E321" s="38"/>
      <c r="F321" s="229" t="s">
        <v>329</v>
      </c>
      <c r="G321" s="38"/>
      <c r="H321" s="38"/>
      <c r="I321" s="143"/>
      <c r="J321" s="38"/>
      <c r="K321" s="38"/>
      <c r="L321" s="42"/>
      <c r="M321" s="230"/>
      <c r="N321" s="78"/>
      <c r="O321" s="78"/>
      <c r="P321" s="78"/>
      <c r="Q321" s="78"/>
      <c r="R321" s="78"/>
      <c r="S321" s="78"/>
      <c r="T321" s="79"/>
      <c r="AT321" s="16" t="s">
        <v>156</v>
      </c>
      <c r="AU321" s="16" t="s">
        <v>77</v>
      </c>
    </row>
    <row r="322" s="11" customFormat="1" ht="22.8" customHeight="1">
      <c r="B322" s="200"/>
      <c r="C322" s="201"/>
      <c r="D322" s="202" t="s">
        <v>68</v>
      </c>
      <c r="E322" s="214" t="s">
        <v>622</v>
      </c>
      <c r="F322" s="214" t="s">
        <v>623</v>
      </c>
      <c r="G322" s="201"/>
      <c r="H322" s="201"/>
      <c r="I322" s="204"/>
      <c r="J322" s="215">
        <f>BK322</f>
        <v>0</v>
      </c>
      <c r="K322" s="201"/>
      <c r="L322" s="206"/>
      <c r="M322" s="207"/>
      <c r="N322" s="208"/>
      <c r="O322" s="208"/>
      <c r="P322" s="209">
        <f>SUM(P323:P324)</f>
        <v>0</v>
      </c>
      <c r="Q322" s="208"/>
      <c r="R322" s="209">
        <f>SUM(R323:R324)</f>
        <v>0</v>
      </c>
      <c r="S322" s="208"/>
      <c r="T322" s="210">
        <f>SUM(T323:T324)</f>
        <v>0</v>
      </c>
      <c r="AR322" s="211" t="s">
        <v>75</v>
      </c>
      <c r="AT322" s="212" t="s">
        <v>68</v>
      </c>
      <c r="AU322" s="212" t="s">
        <v>75</v>
      </c>
      <c r="AY322" s="211" t="s">
        <v>147</v>
      </c>
      <c r="BK322" s="213">
        <f>SUM(BK323:BK324)</f>
        <v>0</v>
      </c>
    </row>
    <row r="323" s="1" customFormat="1" ht="16.5" customHeight="1">
      <c r="B323" s="37"/>
      <c r="C323" s="216" t="s">
        <v>533</v>
      </c>
      <c r="D323" s="216" t="s">
        <v>150</v>
      </c>
      <c r="E323" s="217" t="s">
        <v>1056</v>
      </c>
      <c r="F323" s="218" t="s">
        <v>1057</v>
      </c>
      <c r="G323" s="219" t="s">
        <v>270</v>
      </c>
      <c r="H323" s="220">
        <v>43.137999999999998</v>
      </c>
      <c r="I323" s="221"/>
      <c r="J323" s="222">
        <f>ROUND(I323*H323,2)</f>
        <v>0</v>
      </c>
      <c r="K323" s="218" t="s">
        <v>212</v>
      </c>
      <c r="L323" s="42"/>
      <c r="M323" s="223" t="s">
        <v>1</v>
      </c>
      <c r="N323" s="224" t="s">
        <v>40</v>
      </c>
      <c r="O323" s="78"/>
      <c r="P323" s="225">
        <f>O323*H323</f>
        <v>0</v>
      </c>
      <c r="Q323" s="225">
        <v>0</v>
      </c>
      <c r="R323" s="225">
        <f>Q323*H323</f>
        <v>0</v>
      </c>
      <c r="S323" s="225">
        <v>0</v>
      </c>
      <c r="T323" s="226">
        <f>S323*H323</f>
        <v>0</v>
      </c>
      <c r="AR323" s="16" t="s">
        <v>181</v>
      </c>
      <c r="AT323" s="16" t="s">
        <v>150</v>
      </c>
      <c r="AU323" s="16" t="s">
        <v>77</v>
      </c>
      <c r="AY323" s="16" t="s">
        <v>147</v>
      </c>
      <c r="BE323" s="227">
        <f>IF(N323="základní",J323,0)</f>
        <v>0</v>
      </c>
      <c r="BF323" s="227">
        <f>IF(N323="snížená",J323,0)</f>
        <v>0</v>
      </c>
      <c r="BG323" s="227">
        <f>IF(N323="zákl. přenesená",J323,0)</f>
        <v>0</v>
      </c>
      <c r="BH323" s="227">
        <f>IF(N323="sníž. přenesená",J323,0)</f>
        <v>0</v>
      </c>
      <c r="BI323" s="227">
        <f>IF(N323="nulová",J323,0)</f>
        <v>0</v>
      </c>
      <c r="BJ323" s="16" t="s">
        <v>75</v>
      </c>
      <c r="BK323" s="227">
        <f>ROUND(I323*H323,2)</f>
        <v>0</v>
      </c>
      <c r="BL323" s="16" t="s">
        <v>181</v>
      </c>
      <c r="BM323" s="16" t="s">
        <v>1058</v>
      </c>
    </row>
    <row r="324" s="1" customFormat="1">
      <c r="B324" s="37"/>
      <c r="C324" s="38"/>
      <c r="D324" s="228" t="s">
        <v>156</v>
      </c>
      <c r="E324" s="38"/>
      <c r="F324" s="229" t="s">
        <v>1059</v>
      </c>
      <c r="G324" s="38"/>
      <c r="H324" s="38"/>
      <c r="I324" s="143"/>
      <c r="J324" s="38"/>
      <c r="K324" s="38"/>
      <c r="L324" s="42"/>
      <c r="M324" s="277"/>
      <c r="N324" s="278"/>
      <c r="O324" s="278"/>
      <c r="P324" s="278"/>
      <c r="Q324" s="278"/>
      <c r="R324" s="278"/>
      <c r="S324" s="278"/>
      <c r="T324" s="279"/>
      <c r="AT324" s="16" t="s">
        <v>156</v>
      </c>
      <c r="AU324" s="16" t="s">
        <v>77</v>
      </c>
    </row>
    <row r="325" s="1" customFormat="1" ht="6.96" customHeight="1">
      <c r="B325" s="56"/>
      <c r="C325" s="57"/>
      <c r="D325" s="57"/>
      <c r="E325" s="57"/>
      <c r="F325" s="57"/>
      <c r="G325" s="57"/>
      <c r="H325" s="57"/>
      <c r="I325" s="167"/>
      <c r="J325" s="57"/>
      <c r="K325" s="57"/>
      <c r="L325" s="42"/>
    </row>
  </sheetData>
  <sheetProtection sheet="1" autoFilter="0" formatColumns="0" formatRows="0" objects="1" scenarios="1" spinCount="100000" saltValue="w9smuBRoxrUOEfp+Hav50fQop+UIBJN/kg+NMlxYp6uRvQRhGwEptDKLMnlu0sOJbIcjGY/p5hhempnKgWSeHQ==" hashValue="nQBQdEHdGbGXQVgpw1aIBKhsG+AehJSHseg+P/jolWAXvv4vNTO8ddW9gmyAaZBbE8GOJ86lOfjtySyegjJr7Q==" algorithmName="SHA-512" password="CE88"/>
  <autoFilter ref="C95:K32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98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19"/>
      <c r="AT3" s="16" t="s">
        <v>77</v>
      </c>
    </row>
    <row r="4" ht="24.96" customHeight="1">
      <c r="B4" s="19"/>
      <c r="D4" s="140" t="s">
        <v>120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1" t="s">
        <v>16</v>
      </c>
      <c r="L6" s="19"/>
    </row>
    <row r="7" ht="16.5" customHeight="1">
      <c r="B7" s="19"/>
      <c r="E7" s="142" t="str">
        <f>'Rekapitulace stavby'!K6</f>
        <v>ČOV Lipník nad Bečvou - povodňová čerpací stanice</v>
      </c>
      <c r="F7" s="141"/>
      <c r="G7" s="141"/>
      <c r="H7" s="141"/>
      <c r="L7" s="19"/>
    </row>
    <row r="8">
      <c r="B8" s="19"/>
      <c r="D8" s="141" t="s">
        <v>121</v>
      </c>
      <c r="L8" s="19"/>
    </row>
    <row r="9" ht="16.5" customHeight="1">
      <c r="B9" s="19"/>
      <c r="E9" s="142" t="s">
        <v>122</v>
      </c>
      <c r="L9" s="19"/>
    </row>
    <row r="10" ht="12" customHeight="1">
      <c r="B10" s="19"/>
      <c r="D10" s="141" t="s">
        <v>123</v>
      </c>
      <c r="L10" s="19"/>
    </row>
    <row r="11" s="1" customFormat="1" ht="16.5" customHeight="1">
      <c r="B11" s="42"/>
      <c r="E11" s="141" t="s">
        <v>1060</v>
      </c>
      <c r="F11" s="1"/>
      <c r="G11" s="1"/>
      <c r="H11" s="1"/>
      <c r="I11" s="143"/>
      <c r="L11" s="42"/>
    </row>
    <row r="12" s="1" customFormat="1" ht="12" customHeight="1">
      <c r="B12" s="42"/>
      <c r="D12" s="141" t="s">
        <v>1061</v>
      </c>
      <c r="I12" s="143"/>
      <c r="L12" s="42"/>
    </row>
    <row r="13" s="1" customFormat="1" ht="36.96" customHeight="1">
      <c r="B13" s="42"/>
      <c r="E13" s="144" t="s">
        <v>1062</v>
      </c>
      <c r="F13" s="1"/>
      <c r="G13" s="1"/>
      <c r="H13" s="1"/>
      <c r="I13" s="143"/>
      <c r="L13" s="42"/>
    </row>
    <row r="14" s="1" customFormat="1">
      <c r="B14" s="42"/>
      <c r="I14" s="143"/>
      <c r="L14" s="42"/>
    </row>
    <row r="15" s="1" customFormat="1" ht="12" customHeight="1">
      <c r="B15" s="42"/>
      <c r="D15" s="141" t="s">
        <v>18</v>
      </c>
      <c r="F15" s="16" t="s">
        <v>1</v>
      </c>
      <c r="I15" s="145" t="s">
        <v>19</v>
      </c>
      <c r="J15" s="16" t="s">
        <v>1</v>
      </c>
      <c r="L15" s="42"/>
    </row>
    <row r="16" s="1" customFormat="1" ht="12" customHeight="1">
      <c r="B16" s="42"/>
      <c r="D16" s="141" t="s">
        <v>20</v>
      </c>
      <c r="F16" s="16" t="s">
        <v>21</v>
      </c>
      <c r="I16" s="145" t="s">
        <v>22</v>
      </c>
      <c r="J16" s="146" t="str">
        <f>'Rekapitulace stavby'!AN8</f>
        <v>29. 5. 2019</v>
      </c>
      <c r="L16" s="42"/>
    </row>
    <row r="17" s="1" customFormat="1" ht="10.8" customHeight="1">
      <c r="B17" s="42"/>
      <c r="I17" s="143"/>
      <c r="L17" s="42"/>
    </row>
    <row r="18" s="1" customFormat="1" ht="12" customHeight="1">
      <c r="B18" s="42"/>
      <c r="D18" s="141" t="s">
        <v>24</v>
      </c>
      <c r="I18" s="145" t="s">
        <v>25</v>
      </c>
      <c r="J18" s="16" t="s">
        <v>1</v>
      </c>
      <c r="L18" s="42"/>
    </row>
    <row r="19" s="1" customFormat="1" ht="18" customHeight="1">
      <c r="B19" s="42"/>
      <c r="E19" s="16" t="s">
        <v>26</v>
      </c>
      <c r="I19" s="145" t="s">
        <v>27</v>
      </c>
      <c r="J19" s="16" t="s">
        <v>1</v>
      </c>
      <c r="L19" s="42"/>
    </row>
    <row r="20" s="1" customFormat="1" ht="6.96" customHeight="1">
      <c r="B20" s="42"/>
      <c r="I20" s="143"/>
      <c r="L20" s="42"/>
    </row>
    <row r="21" s="1" customFormat="1" ht="12" customHeight="1">
      <c r="B21" s="42"/>
      <c r="D21" s="141" t="s">
        <v>28</v>
      </c>
      <c r="I21" s="145" t="s">
        <v>25</v>
      </c>
      <c r="J21" s="32" t="str">
        <f>'Rekapitulace stavby'!AN13</f>
        <v>Vyplň údaj</v>
      </c>
      <c r="L21" s="42"/>
    </row>
    <row r="22" s="1" customFormat="1" ht="18" customHeight="1">
      <c r="B22" s="42"/>
      <c r="E22" s="32" t="str">
        <f>'Rekapitulace stavby'!E14</f>
        <v>Vyplň údaj</v>
      </c>
      <c r="F22" s="16"/>
      <c r="G22" s="16"/>
      <c r="H22" s="16"/>
      <c r="I22" s="145" t="s">
        <v>27</v>
      </c>
      <c r="J22" s="32" t="str">
        <f>'Rekapitulace stavby'!AN14</f>
        <v>Vyplň údaj</v>
      </c>
      <c r="L22" s="42"/>
    </row>
    <row r="23" s="1" customFormat="1" ht="6.96" customHeight="1">
      <c r="B23" s="42"/>
      <c r="I23" s="143"/>
      <c r="L23" s="42"/>
    </row>
    <row r="24" s="1" customFormat="1" ht="12" customHeight="1">
      <c r="B24" s="42"/>
      <c r="D24" s="141" t="s">
        <v>30</v>
      </c>
      <c r="I24" s="145" t="s">
        <v>25</v>
      </c>
      <c r="J24" s="16" t="s">
        <v>1</v>
      </c>
      <c r="L24" s="42"/>
    </row>
    <row r="25" s="1" customFormat="1" ht="18" customHeight="1">
      <c r="B25" s="42"/>
      <c r="E25" s="16" t="s">
        <v>31</v>
      </c>
      <c r="I25" s="145" t="s">
        <v>27</v>
      </c>
      <c r="J25" s="16" t="s">
        <v>1</v>
      </c>
      <c r="L25" s="42"/>
    </row>
    <row r="26" s="1" customFormat="1" ht="6.96" customHeight="1">
      <c r="B26" s="42"/>
      <c r="I26" s="143"/>
      <c r="L26" s="42"/>
    </row>
    <row r="27" s="1" customFormat="1" ht="12" customHeight="1">
      <c r="B27" s="42"/>
      <c r="D27" s="141" t="s">
        <v>33</v>
      </c>
      <c r="I27" s="145" t="s">
        <v>25</v>
      </c>
      <c r="J27" s="16" t="str">
        <f>IF('Rekapitulace stavby'!AN19="","",'Rekapitulace stavby'!AN19)</f>
        <v/>
      </c>
      <c r="L27" s="42"/>
    </row>
    <row r="28" s="1" customFormat="1" ht="18" customHeight="1">
      <c r="B28" s="42"/>
      <c r="E28" s="16" t="str">
        <f>IF('Rekapitulace stavby'!E20="","",'Rekapitulace stavby'!E20)</f>
        <v xml:space="preserve"> </v>
      </c>
      <c r="I28" s="145" t="s">
        <v>27</v>
      </c>
      <c r="J28" s="16" t="str">
        <f>IF('Rekapitulace stavby'!AN20="","",'Rekapitulace stavby'!AN20)</f>
        <v/>
      </c>
      <c r="L28" s="42"/>
    </row>
    <row r="29" s="1" customFormat="1" ht="6.96" customHeight="1">
      <c r="B29" s="42"/>
      <c r="I29" s="143"/>
      <c r="L29" s="42"/>
    </row>
    <row r="30" s="1" customFormat="1" ht="12" customHeight="1">
      <c r="B30" s="42"/>
      <c r="D30" s="141" t="s">
        <v>34</v>
      </c>
      <c r="I30" s="143"/>
      <c r="L30" s="42"/>
    </row>
    <row r="31" s="7" customFormat="1" ht="16.5" customHeight="1">
      <c r="B31" s="147"/>
      <c r="E31" s="148" t="s">
        <v>1</v>
      </c>
      <c r="F31" s="148"/>
      <c r="G31" s="148"/>
      <c r="H31" s="148"/>
      <c r="I31" s="149"/>
      <c r="L31" s="147"/>
    </row>
    <row r="32" s="1" customFormat="1" ht="6.96" customHeight="1">
      <c r="B32" s="42"/>
      <c r="I32" s="143"/>
      <c r="L32" s="42"/>
    </row>
    <row r="33" s="1" customFormat="1" ht="6.96" customHeight="1">
      <c r="B33" s="42"/>
      <c r="D33" s="70"/>
      <c r="E33" s="70"/>
      <c r="F33" s="70"/>
      <c r="G33" s="70"/>
      <c r="H33" s="70"/>
      <c r="I33" s="150"/>
      <c r="J33" s="70"/>
      <c r="K33" s="70"/>
      <c r="L33" s="42"/>
    </row>
    <row r="34" s="1" customFormat="1" ht="25.44" customHeight="1">
      <c r="B34" s="42"/>
      <c r="D34" s="151" t="s">
        <v>35</v>
      </c>
      <c r="I34" s="143"/>
      <c r="J34" s="152">
        <f>ROUND(J99, 2)</f>
        <v>0</v>
      </c>
      <c r="L34" s="42"/>
    </row>
    <row r="35" s="1" customFormat="1" ht="6.96" customHeight="1">
      <c r="B35" s="42"/>
      <c r="D35" s="70"/>
      <c r="E35" s="70"/>
      <c r="F35" s="70"/>
      <c r="G35" s="70"/>
      <c r="H35" s="70"/>
      <c r="I35" s="150"/>
      <c r="J35" s="70"/>
      <c r="K35" s="70"/>
      <c r="L35" s="42"/>
    </row>
    <row r="36" s="1" customFormat="1" ht="14.4" customHeight="1">
      <c r="B36" s="42"/>
      <c r="F36" s="153" t="s">
        <v>37</v>
      </c>
      <c r="I36" s="154" t="s">
        <v>36</v>
      </c>
      <c r="J36" s="153" t="s">
        <v>38</v>
      </c>
      <c r="L36" s="42"/>
    </row>
    <row r="37" s="1" customFormat="1" ht="14.4" customHeight="1">
      <c r="B37" s="42"/>
      <c r="D37" s="141" t="s">
        <v>39</v>
      </c>
      <c r="E37" s="141" t="s">
        <v>40</v>
      </c>
      <c r="F37" s="155">
        <f>ROUND((SUM(BE99:BE191)),  2)</f>
        <v>0</v>
      </c>
      <c r="I37" s="156">
        <v>0.20999999999999999</v>
      </c>
      <c r="J37" s="155">
        <f>ROUND(((SUM(BE99:BE191))*I37),  2)</f>
        <v>0</v>
      </c>
      <c r="L37" s="42"/>
    </row>
    <row r="38" s="1" customFormat="1" ht="14.4" customHeight="1">
      <c r="B38" s="42"/>
      <c r="E38" s="141" t="s">
        <v>41</v>
      </c>
      <c r="F38" s="155">
        <f>ROUND((SUM(BF99:BF191)),  2)</f>
        <v>0</v>
      </c>
      <c r="I38" s="156">
        <v>0.14999999999999999</v>
      </c>
      <c r="J38" s="155">
        <f>ROUND(((SUM(BF99:BF191))*I38),  2)</f>
        <v>0</v>
      </c>
      <c r="L38" s="42"/>
    </row>
    <row r="39" hidden="1" s="1" customFormat="1" ht="14.4" customHeight="1">
      <c r="B39" s="42"/>
      <c r="E39" s="141" t="s">
        <v>42</v>
      </c>
      <c r="F39" s="155">
        <f>ROUND((SUM(BG99:BG191)),  2)</f>
        <v>0</v>
      </c>
      <c r="I39" s="156">
        <v>0.20999999999999999</v>
      </c>
      <c r="J39" s="155">
        <f>0</f>
        <v>0</v>
      </c>
      <c r="L39" s="42"/>
    </row>
    <row r="40" hidden="1" s="1" customFormat="1" ht="14.4" customHeight="1">
      <c r="B40" s="42"/>
      <c r="E40" s="141" t="s">
        <v>43</v>
      </c>
      <c r="F40" s="155">
        <f>ROUND((SUM(BH99:BH191)),  2)</f>
        <v>0</v>
      </c>
      <c r="I40" s="156">
        <v>0.14999999999999999</v>
      </c>
      <c r="J40" s="155">
        <f>0</f>
        <v>0</v>
      </c>
      <c r="L40" s="42"/>
    </row>
    <row r="41" hidden="1" s="1" customFormat="1" ht="14.4" customHeight="1">
      <c r="B41" s="42"/>
      <c r="E41" s="141" t="s">
        <v>44</v>
      </c>
      <c r="F41" s="155">
        <f>ROUND((SUM(BI99:BI191)),  2)</f>
        <v>0</v>
      </c>
      <c r="I41" s="156">
        <v>0</v>
      </c>
      <c r="J41" s="155">
        <f>0</f>
        <v>0</v>
      </c>
      <c r="L41" s="42"/>
    </row>
    <row r="42" s="1" customFormat="1" ht="6.96" customHeight="1">
      <c r="B42" s="42"/>
      <c r="I42" s="143"/>
      <c r="L42" s="42"/>
    </row>
    <row r="43" s="1" customFormat="1" ht="25.44" customHeight="1">
      <c r="B43" s="42"/>
      <c r="C43" s="157"/>
      <c r="D43" s="158" t="s">
        <v>45</v>
      </c>
      <c r="E43" s="159"/>
      <c r="F43" s="159"/>
      <c r="G43" s="160" t="s">
        <v>46</v>
      </c>
      <c r="H43" s="161" t="s">
        <v>47</v>
      </c>
      <c r="I43" s="162"/>
      <c r="J43" s="163">
        <f>SUM(J34:J41)</f>
        <v>0</v>
      </c>
      <c r="K43" s="164"/>
      <c r="L43" s="42"/>
    </row>
    <row r="44" s="1" customFormat="1" ht="14.4" customHeight="1"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42"/>
    </row>
    <row r="48" s="1" customFormat="1" ht="6.96" customHeight="1">
      <c r="B48" s="168"/>
      <c r="C48" s="169"/>
      <c r="D48" s="169"/>
      <c r="E48" s="169"/>
      <c r="F48" s="169"/>
      <c r="G48" s="169"/>
      <c r="H48" s="169"/>
      <c r="I48" s="170"/>
      <c r="J48" s="169"/>
      <c r="K48" s="169"/>
      <c r="L48" s="42"/>
    </row>
    <row r="49" s="1" customFormat="1" ht="24.96" customHeight="1">
      <c r="B49" s="37"/>
      <c r="C49" s="22" t="s">
        <v>125</v>
      </c>
      <c r="D49" s="38"/>
      <c r="E49" s="38"/>
      <c r="F49" s="38"/>
      <c r="G49" s="38"/>
      <c r="H49" s="38"/>
      <c r="I49" s="143"/>
      <c r="J49" s="38"/>
      <c r="K49" s="38"/>
      <c r="L49" s="42"/>
    </row>
    <row r="50" s="1" customFormat="1" ht="6.96" customHeight="1">
      <c r="B50" s="37"/>
      <c r="C50" s="38"/>
      <c r="D50" s="38"/>
      <c r="E50" s="38"/>
      <c r="F50" s="38"/>
      <c r="G50" s="38"/>
      <c r="H50" s="38"/>
      <c r="I50" s="143"/>
      <c r="J50" s="38"/>
      <c r="K50" s="38"/>
      <c r="L50" s="42"/>
    </row>
    <row r="51" s="1" customFormat="1" ht="12" customHeight="1">
      <c r="B51" s="37"/>
      <c r="C51" s="31" t="s">
        <v>16</v>
      </c>
      <c r="D51" s="38"/>
      <c r="E51" s="38"/>
      <c r="F51" s="38"/>
      <c r="G51" s="38"/>
      <c r="H51" s="38"/>
      <c r="I51" s="143"/>
      <c r="J51" s="38"/>
      <c r="K51" s="38"/>
      <c r="L51" s="42"/>
    </row>
    <row r="52" s="1" customFormat="1" ht="16.5" customHeight="1">
      <c r="B52" s="37"/>
      <c r="C52" s="38"/>
      <c r="D52" s="38"/>
      <c r="E52" s="171" t="str">
        <f>E7</f>
        <v>ČOV Lipník nad Bečvou - povodňová čerpací stanice</v>
      </c>
      <c r="F52" s="31"/>
      <c r="G52" s="31"/>
      <c r="H52" s="31"/>
      <c r="I52" s="143"/>
      <c r="J52" s="38"/>
      <c r="K52" s="38"/>
      <c r="L52" s="42"/>
    </row>
    <row r="53" ht="12" customHeight="1">
      <c r="B53" s="20"/>
      <c r="C53" s="31" t="s">
        <v>121</v>
      </c>
      <c r="D53" s="21"/>
      <c r="E53" s="21"/>
      <c r="F53" s="21"/>
      <c r="G53" s="21"/>
      <c r="H53" s="21"/>
      <c r="I53" s="136"/>
      <c r="J53" s="21"/>
      <c r="K53" s="21"/>
      <c r="L53" s="19"/>
    </row>
    <row r="54" ht="16.5" customHeight="1">
      <c r="B54" s="20"/>
      <c r="C54" s="21"/>
      <c r="D54" s="21"/>
      <c r="E54" s="171" t="s">
        <v>122</v>
      </c>
      <c r="F54" s="21"/>
      <c r="G54" s="21"/>
      <c r="H54" s="21"/>
      <c r="I54" s="136"/>
      <c r="J54" s="21"/>
      <c r="K54" s="21"/>
      <c r="L54" s="19"/>
    </row>
    <row r="55" ht="12" customHeight="1">
      <c r="B55" s="20"/>
      <c r="C55" s="31" t="s">
        <v>123</v>
      </c>
      <c r="D55" s="21"/>
      <c r="E55" s="21"/>
      <c r="F55" s="21"/>
      <c r="G55" s="21"/>
      <c r="H55" s="21"/>
      <c r="I55" s="136"/>
      <c r="J55" s="21"/>
      <c r="K55" s="21"/>
      <c r="L55" s="19"/>
    </row>
    <row r="56" s="1" customFormat="1" ht="16.5" customHeight="1">
      <c r="B56" s="37"/>
      <c r="C56" s="38"/>
      <c r="D56" s="38"/>
      <c r="E56" s="31" t="s">
        <v>1060</v>
      </c>
      <c r="F56" s="38"/>
      <c r="G56" s="38"/>
      <c r="H56" s="38"/>
      <c r="I56" s="143"/>
      <c r="J56" s="38"/>
      <c r="K56" s="38"/>
      <c r="L56" s="42"/>
    </row>
    <row r="57" s="1" customFormat="1" ht="12" customHeight="1">
      <c r="B57" s="37"/>
      <c r="C57" s="31" t="s">
        <v>1061</v>
      </c>
      <c r="D57" s="38"/>
      <c r="E57" s="38"/>
      <c r="F57" s="38"/>
      <c r="G57" s="38"/>
      <c r="H57" s="38"/>
      <c r="I57" s="143"/>
      <c r="J57" s="38"/>
      <c r="K57" s="38"/>
      <c r="L57" s="42"/>
    </row>
    <row r="58" s="1" customFormat="1" ht="16.5" customHeight="1">
      <c r="B58" s="37"/>
      <c r="C58" s="38"/>
      <c r="D58" s="38"/>
      <c r="E58" s="63" t="str">
        <f>E13</f>
        <v>0001 - SO 05.1 Stávající objekt garáže</v>
      </c>
      <c r="F58" s="38"/>
      <c r="G58" s="38"/>
      <c r="H58" s="38"/>
      <c r="I58" s="143"/>
      <c r="J58" s="38"/>
      <c r="K58" s="38"/>
      <c r="L58" s="42"/>
    </row>
    <row r="59" s="1" customFormat="1" ht="6.96" customHeight="1">
      <c r="B59" s="37"/>
      <c r="C59" s="38"/>
      <c r="D59" s="38"/>
      <c r="E59" s="38"/>
      <c r="F59" s="38"/>
      <c r="G59" s="38"/>
      <c r="H59" s="38"/>
      <c r="I59" s="143"/>
      <c r="J59" s="38"/>
      <c r="K59" s="38"/>
      <c r="L59" s="42"/>
    </row>
    <row r="60" s="1" customFormat="1" ht="12" customHeight="1">
      <c r="B60" s="37"/>
      <c r="C60" s="31" t="s">
        <v>20</v>
      </c>
      <c r="D60" s="38"/>
      <c r="E60" s="38"/>
      <c r="F60" s="26" t="str">
        <f>F16</f>
        <v xml:space="preserve"> </v>
      </c>
      <c r="G60" s="38"/>
      <c r="H60" s="38"/>
      <c r="I60" s="145" t="s">
        <v>22</v>
      </c>
      <c r="J60" s="66" t="str">
        <f>IF(J16="","",J16)</f>
        <v>29. 5. 2019</v>
      </c>
      <c r="K60" s="38"/>
      <c r="L60" s="42"/>
    </row>
    <row r="61" s="1" customFormat="1" ht="6.96" customHeight="1">
      <c r="B61" s="37"/>
      <c r="C61" s="38"/>
      <c r="D61" s="38"/>
      <c r="E61" s="38"/>
      <c r="F61" s="38"/>
      <c r="G61" s="38"/>
      <c r="H61" s="38"/>
      <c r="I61" s="143"/>
      <c r="J61" s="38"/>
      <c r="K61" s="38"/>
      <c r="L61" s="42"/>
    </row>
    <row r="62" s="1" customFormat="1" ht="24.9" customHeight="1">
      <c r="B62" s="37"/>
      <c r="C62" s="31" t="s">
        <v>24</v>
      </c>
      <c r="D62" s="38"/>
      <c r="E62" s="38"/>
      <c r="F62" s="26" t="str">
        <f>E19</f>
        <v>Vodovody a kanalizace Přerov, a.s.</v>
      </c>
      <c r="G62" s="38"/>
      <c r="H62" s="38"/>
      <c r="I62" s="145" t="s">
        <v>30</v>
      </c>
      <c r="J62" s="35" t="str">
        <f>E25</f>
        <v>Sweco Hydroprojekt a.s., divize Morava</v>
      </c>
      <c r="K62" s="38"/>
      <c r="L62" s="42"/>
    </row>
    <row r="63" s="1" customFormat="1" ht="13.65" customHeight="1">
      <c r="B63" s="37"/>
      <c r="C63" s="31" t="s">
        <v>28</v>
      </c>
      <c r="D63" s="38"/>
      <c r="E63" s="38"/>
      <c r="F63" s="26" t="str">
        <f>IF(E22="","",E22)</f>
        <v>Vyplň údaj</v>
      </c>
      <c r="G63" s="38"/>
      <c r="H63" s="38"/>
      <c r="I63" s="145" t="s">
        <v>33</v>
      </c>
      <c r="J63" s="35" t="str">
        <f>E28</f>
        <v xml:space="preserve"> </v>
      </c>
      <c r="K63" s="38"/>
      <c r="L63" s="42"/>
    </row>
    <row r="64" s="1" customFormat="1" ht="10.32" customHeight="1">
      <c r="B64" s="37"/>
      <c r="C64" s="38"/>
      <c r="D64" s="38"/>
      <c r="E64" s="38"/>
      <c r="F64" s="38"/>
      <c r="G64" s="38"/>
      <c r="H64" s="38"/>
      <c r="I64" s="143"/>
      <c r="J64" s="38"/>
      <c r="K64" s="38"/>
      <c r="L64" s="42"/>
    </row>
    <row r="65" s="1" customFormat="1" ht="29.28" customHeight="1">
      <c r="B65" s="37"/>
      <c r="C65" s="172" t="s">
        <v>126</v>
      </c>
      <c r="D65" s="173"/>
      <c r="E65" s="173"/>
      <c r="F65" s="173"/>
      <c r="G65" s="173"/>
      <c r="H65" s="173"/>
      <c r="I65" s="174"/>
      <c r="J65" s="175" t="s">
        <v>127</v>
      </c>
      <c r="K65" s="173"/>
      <c r="L65" s="42"/>
    </row>
    <row r="66" s="1" customFormat="1" ht="10.32" customHeight="1">
      <c r="B66" s="37"/>
      <c r="C66" s="38"/>
      <c r="D66" s="38"/>
      <c r="E66" s="38"/>
      <c r="F66" s="38"/>
      <c r="G66" s="38"/>
      <c r="H66" s="38"/>
      <c r="I66" s="143"/>
      <c r="J66" s="38"/>
      <c r="K66" s="38"/>
      <c r="L66" s="42"/>
    </row>
    <row r="67" s="1" customFormat="1" ht="22.8" customHeight="1">
      <c r="B67" s="37"/>
      <c r="C67" s="176" t="s">
        <v>128</v>
      </c>
      <c r="D67" s="38"/>
      <c r="E67" s="38"/>
      <c r="F67" s="38"/>
      <c r="G67" s="38"/>
      <c r="H67" s="38"/>
      <c r="I67" s="143"/>
      <c r="J67" s="97">
        <f>J99</f>
        <v>0</v>
      </c>
      <c r="K67" s="38"/>
      <c r="L67" s="42"/>
      <c r="AU67" s="16" t="s">
        <v>129</v>
      </c>
    </row>
    <row r="68" s="8" customFormat="1" ht="24.96" customHeight="1">
      <c r="B68" s="177"/>
      <c r="C68" s="178"/>
      <c r="D68" s="179" t="s">
        <v>1063</v>
      </c>
      <c r="E68" s="180"/>
      <c r="F68" s="180"/>
      <c r="G68" s="180"/>
      <c r="H68" s="180"/>
      <c r="I68" s="181"/>
      <c r="J68" s="182">
        <f>J100</f>
        <v>0</v>
      </c>
      <c r="K68" s="178"/>
      <c r="L68" s="183"/>
    </row>
    <row r="69" s="9" customFormat="1" ht="19.92" customHeight="1">
      <c r="B69" s="184"/>
      <c r="C69" s="121"/>
      <c r="D69" s="185" t="s">
        <v>164</v>
      </c>
      <c r="E69" s="186"/>
      <c r="F69" s="186"/>
      <c r="G69" s="186"/>
      <c r="H69" s="186"/>
      <c r="I69" s="187"/>
      <c r="J69" s="188">
        <f>J101</f>
        <v>0</v>
      </c>
      <c r="K69" s="121"/>
      <c r="L69" s="189"/>
    </row>
    <row r="70" s="9" customFormat="1" ht="19.92" customHeight="1">
      <c r="B70" s="184"/>
      <c r="C70" s="121"/>
      <c r="D70" s="185" t="s">
        <v>165</v>
      </c>
      <c r="E70" s="186"/>
      <c r="F70" s="186"/>
      <c r="G70" s="186"/>
      <c r="H70" s="186"/>
      <c r="I70" s="187"/>
      <c r="J70" s="188">
        <f>J115</f>
        <v>0</v>
      </c>
      <c r="K70" s="121"/>
      <c r="L70" s="189"/>
    </row>
    <row r="71" s="9" customFormat="1" ht="19.92" customHeight="1">
      <c r="B71" s="184"/>
      <c r="C71" s="121"/>
      <c r="D71" s="185" t="s">
        <v>169</v>
      </c>
      <c r="E71" s="186"/>
      <c r="F71" s="186"/>
      <c r="G71" s="186"/>
      <c r="H71" s="186"/>
      <c r="I71" s="187"/>
      <c r="J71" s="188">
        <f>J156</f>
        <v>0</v>
      </c>
      <c r="K71" s="121"/>
      <c r="L71" s="189"/>
    </row>
    <row r="72" s="9" customFormat="1" ht="19.92" customHeight="1">
      <c r="B72" s="184"/>
      <c r="C72" s="121"/>
      <c r="D72" s="185" t="s">
        <v>170</v>
      </c>
      <c r="E72" s="186"/>
      <c r="F72" s="186"/>
      <c r="G72" s="186"/>
      <c r="H72" s="186"/>
      <c r="I72" s="187"/>
      <c r="J72" s="188">
        <f>J173</f>
        <v>0</v>
      </c>
      <c r="K72" s="121"/>
      <c r="L72" s="189"/>
    </row>
    <row r="73" s="9" customFormat="1" ht="19.92" customHeight="1">
      <c r="B73" s="184"/>
      <c r="C73" s="121"/>
      <c r="D73" s="185" t="s">
        <v>171</v>
      </c>
      <c r="E73" s="186"/>
      <c r="F73" s="186"/>
      <c r="G73" s="186"/>
      <c r="H73" s="186"/>
      <c r="I73" s="187"/>
      <c r="J73" s="188">
        <f>J181</f>
        <v>0</v>
      </c>
      <c r="K73" s="121"/>
      <c r="L73" s="189"/>
    </row>
    <row r="74" s="8" customFormat="1" ht="24.96" customHeight="1">
      <c r="B74" s="177"/>
      <c r="C74" s="178"/>
      <c r="D74" s="179" t="s">
        <v>130</v>
      </c>
      <c r="E74" s="180"/>
      <c r="F74" s="180"/>
      <c r="G74" s="180"/>
      <c r="H74" s="180"/>
      <c r="I74" s="181"/>
      <c r="J74" s="182">
        <f>J184</f>
        <v>0</v>
      </c>
      <c r="K74" s="178"/>
      <c r="L74" s="183"/>
    </row>
    <row r="75" s="9" customFormat="1" ht="19.92" customHeight="1">
      <c r="B75" s="184"/>
      <c r="C75" s="121"/>
      <c r="D75" s="185" t="s">
        <v>172</v>
      </c>
      <c r="E75" s="186"/>
      <c r="F75" s="186"/>
      <c r="G75" s="186"/>
      <c r="H75" s="186"/>
      <c r="I75" s="187"/>
      <c r="J75" s="188">
        <f>J185</f>
        <v>0</v>
      </c>
      <c r="K75" s="121"/>
      <c r="L75" s="189"/>
    </row>
    <row r="76" s="1" customFormat="1" ht="21.84" customHeight="1">
      <c r="B76" s="37"/>
      <c r="C76" s="38"/>
      <c r="D76" s="38"/>
      <c r="E76" s="38"/>
      <c r="F76" s="38"/>
      <c r="G76" s="38"/>
      <c r="H76" s="38"/>
      <c r="I76" s="143"/>
      <c r="J76" s="38"/>
      <c r="K76" s="38"/>
      <c r="L76" s="42"/>
    </row>
    <row r="77" s="1" customFormat="1" ht="6.96" customHeight="1">
      <c r="B77" s="56"/>
      <c r="C77" s="57"/>
      <c r="D77" s="57"/>
      <c r="E77" s="57"/>
      <c r="F77" s="57"/>
      <c r="G77" s="57"/>
      <c r="H77" s="57"/>
      <c r="I77" s="167"/>
      <c r="J77" s="57"/>
      <c r="K77" s="57"/>
      <c r="L77" s="42"/>
    </row>
    <row r="81" s="1" customFormat="1" ht="6.96" customHeight="1">
      <c r="B81" s="58"/>
      <c r="C81" s="59"/>
      <c r="D81" s="59"/>
      <c r="E81" s="59"/>
      <c r="F81" s="59"/>
      <c r="G81" s="59"/>
      <c r="H81" s="59"/>
      <c r="I81" s="170"/>
      <c r="J81" s="59"/>
      <c r="K81" s="59"/>
      <c r="L81" s="42"/>
    </row>
    <row r="82" s="1" customFormat="1" ht="24.96" customHeight="1">
      <c r="B82" s="37"/>
      <c r="C82" s="22" t="s">
        <v>132</v>
      </c>
      <c r="D82" s="38"/>
      <c r="E82" s="38"/>
      <c r="F82" s="38"/>
      <c r="G82" s="38"/>
      <c r="H82" s="38"/>
      <c r="I82" s="143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43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43"/>
      <c r="J84" s="38"/>
      <c r="K84" s="38"/>
      <c r="L84" s="42"/>
    </row>
    <row r="85" s="1" customFormat="1" ht="16.5" customHeight="1">
      <c r="B85" s="37"/>
      <c r="C85" s="38"/>
      <c r="D85" s="38"/>
      <c r="E85" s="171" t="str">
        <f>E7</f>
        <v>ČOV Lipník nad Bečvou - povodňová čerpací stanice</v>
      </c>
      <c r="F85" s="31"/>
      <c r="G85" s="31"/>
      <c r="H85" s="31"/>
      <c r="I85" s="143"/>
      <c r="J85" s="38"/>
      <c r="K85" s="38"/>
      <c r="L85" s="42"/>
    </row>
    <row r="86" ht="12" customHeight="1">
      <c r="B86" s="20"/>
      <c r="C86" s="31" t="s">
        <v>121</v>
      </c>
      <c r="D86" s="21"/>
      <c r="E86" s="21"/>
      <c r="F86" s="21"/>
      <c r="G86" s="21"/>
      <c r="H86" s="21"/>
      <c r="I86" s="136"/>
      <c r="J86" s="21"/>
      <c r="K86" s="21"/>
      <c r="L86" s="19"/>
    </row>
    <row r="87" ht="16.5" customHeight="1">
      <c r="B87" s="20"/>
      <c r="C87" s="21"/>
      <c r="D87" s="21"/>
      <c r="E87" s="171" t="s">
        <v>122</v>
      </c>
      <c r="F87" s="21"/>
      <c r="G87" s="21"/>
      <c r="H87" s="21"/>
      <c r="I87" s="136"/>
      <c r="J87" s="21"/>
      <c r="K87" s="21"/>
      <c r="L87" s="19"/>
    </row>
    <row r="88" ht="12" customHeight="1">
      <c r="B88" s="20"/>
      <c r="C88" s="31" t="s">
        <v>123</v>
      </c>
      <c r="D88" s="21"/>
      <c r="E88" s="21"/>
      <c r="F88" s="21"/>
      <c r="G88" s="21"/>
      <c r="H88" s="21"/>
      <c r="I88" s="136"/>
      <c r="J88" s="21"/>
      <c r="K88" s="21"/>
      <c r="L88" s="19"/>
    </row>
    <row r="89" s="1" customFormat="1" ht="16.5" customHeight="1">
      <c r="B89" s="37"/>
      <c r="C89" s="38"/>
      <c r="D89" s="38"/>
      <c r="E89" s="31" t="s">
        <v>1060</v>
      </c>
      <c r="F89" s="38"/>
      <c r="G89" s="38"/>
      <c r="H89" s="38"/>
      <c r="I89" s="143"/>
      <c r="J89" s="38"/>
      <c r="K89" s="38"/>
      <c r="L89" s="42"/>
    </row>
    <row r="90" s="1" customFormat="1" ht="12" customHeight="1">
      <c r="B90" s="37"/>
      <c r="C90" s="31" t="s">
        <v>1061</v>
      </c>
      <c r="D90" s="38"/>
      <c r="E90" s="38"/>
      <c r="F90" s="38"/>
      <c r="G90" s="38"/>
      <c r="H90" s="38"/>
      <c r="I90" s="143"/>
      <c r="J90" s="38"/>
      <c r="K90" s="38"/>
      <c r="L90" s="42"/>
    </row>
    <row r="91" s="1" customFormat="1" ht="16.5" customHeight="1">
      <c r="B91" s="37"/>
      <c r="C91" s="38"/>
      <c r="D91" s="38"/>
      <c r="E91" s="63" t="str">
        <f>E13</f>
        <v>0001 - SO 05.1 Stávající objekt garáže</v>
      </c>
      <c r="F91" s="38"/>
      <c r="G91" s="38"/>
      <c r="H91" s="38"/>
      <c r="I91" s="143"/>
      <c r="J91" s="38"/>
      <c r="K91" s="38"/>
      <c r="L91" s="42"/>
    </row>
    <row r="92" s="1" customFormat="1" ht="6.96" customHeight="1">
      <c r="B92" s="37"/>
      <c r="C92" s="38"/>
      <c r="D92" s="38"/>
      <c r="E92" s="38"/>
      <c r="F92" s="38"/>
      <c r="G92" s="38"/>
      <c r="H92" s="38"/>
      <c r="I92" s="143"/>
      <c r="J92" s="38"/>
      <c r="K92" s="38"/>
      <c r="L92" s="42"/>
    </row>
    <row r="93" s="1" customFormat="1" ht="12" customHeight="1">
      <c r="B93" s="37"/>
      <c r="C93" s="31" t="s">
        <v>20</v>
      </c>
      <c r="D93" s="38"/>
      <c r="E93" s="38"/>
      <c r="F93" s="26" t="str">
        <f>F16</f>
        <v xml:space="preserve"> </v>
      </c>
      <c r="G93" s="38"/>
      <c r="H93" s="38"/>
      <c r="I93" s="145" t="s">
        <v>22</v>
      </c>
      <c r="J93" s="66" t="str">
        <f>IF(J16="","",J16)</f>
        <v>29. 5. 2019</v>
      </c>
      <c r="K93" s="38"/>
      <c r="L93" s="42"/>
    </row>
    <row r="94" s="1" customFormat="1" ht="6.96" customHeight="1">
      <c r="B94" s="37"/>
      <c r="C94" s="38"/>
      <c r="D94" s="38"/>
      <c r="E94" s="38"/>
      <c r="F94" s="38"/>
      <c r="G94" s="38"/>
      <c r="H94" s="38"/>
      <c r="I94" s="143"/>
      <c r="J94" s="38"/>
      <c r="K94" s="38"/>
      <c r="L94" s="42"/>
    </row>
    <row r="95" s="1" customFormat="1" ht="24.9" customHeight="1">
      <c r="B95" s="37"/>
      <c r="C95" s="31" t="s">
        <v>24</v>
      </c>
      <c r="D95" s="38"/>
      <c r="E95" s="38"/>
      <c r="F95" s="26" t="str">
        <f>E19</f>
        <v>Vodovody a kanalizace Přerov, a.s.</v>
      </c>
      <c r="G95" s="38"/>
      <c r="H95" s="38"/>
      <c r="I95" s="145" t="s">
        <v>30</v>
      </c>
      <c r="J95" s="35" t="str">
        <f>E25</f>
        <v>Sweco Hydroprojekt a.s., divize Morava</v>
      </c>
      <c r="K95" s="38"/>
      <c r="L95" s="42"/>
    </row>
    <row r="96" s="1" customFormat="1" ht="13.65" customHeight="1">
      <c r="B96" s="37"/>
      <c r="C96" s="31" t="s">
        <v>28</v>
      </c>
      <c r="D96" s="38"/>
      <c r="E96" s="38"/>
      <c r="F96" s="26" t="str">
        <f>IF(E22="","",E22)</f>
        <v>Vyplň údaj</v>
      </c>
      <c r="G96" s="38"/>
      <c r="H96" s="38"/>
      <c r="I96" s="145" t="s">
        <v>33</v>
      </c>
      <c r="J96" s="35" t="str">
        <f>E28</f>
        <v xml:space="preserve"> </v>
      </c>
      <c r="K96" s="38"/>
      <c r="L96" s="42"/>
    </row>
    <row r="97" s="1" customFormat="1" ht="10.32" customHeight="1">
      <c r="B97" s="37"/>
      <c r="C97" s="38"/>
      <c r="D97" s="38"/>
      <c r="E97" s="38"/>
      <c r="F97" s="38"/>
      <c r="G97" s="38"/>
      <c r="H97" s="38"/>
      <c r="I97" s="143"/>
      <c r="J97" s="38"/>
      <c r="K97" s="38"/>
      <c r="L97" s="42"/>
    </row>
    <row r="98" s="10" customFormat="1" ht="29.28" customHeight="1">
      <c r="B98" s="190"/>
      <c r="C98" s="191" t="s">
        <v>133</v>
      </c>
      <c r="D98" s="192" t="s">
        <v>54</v>
      </c>
      <c r="E98" s="192" t="s">
        <v>50</v>
      </c>
      <c r="F98" s="192" t="s">
        <v>51</v>
      </c>
      <c r="G98" s="192" t="s">
        <v>134</v>
      </c>
      <c r="H98" s="192" t="s">
        <v>135</v>
      </c>
      <c r="I98" s="193" t="s">
        <v>136</v>
      </c>
      <c r="J98" s="192" t="s">
        <v>127</v>
      </c>
      <c r="K98" s="194" t="s">
        <v>137</v>
      </c>
      <c r="L98" s="195"/>
      <c r="M98" s="87" t="s">
        <v>1</v>
      </c>
      <c r="N98" s="88" t="s">
        <v>39</v>
      </c>
      <c r="O98" s="88" t="s">
        <v>138</v>
      </c>
      <c r="P98" s="88" t="s">
        <v>139</v>
      </c>
      <c r="Q98" s="88" t="s">
        <v>140</v>
      </c>
      <c r="R98" s="88" t="s">
        <v>141</v>
      </c>
      <c r="S98" s="88" t="s">
        <v>142</v>
      </c>
      <c r="T98" s="89" t="s">
        <v>143</v>
      </c>
    </row>
    <row r="99" s="1" customFormat="1" ht="22.8" customHeight="1">
      <c r="B99" s="37"/>
      <c r="C99" s="94" t="s">
        <v>144</v>
      </c>
      <c r="D99" s="38"/>
      <c r="E99" s="38"/>
      <c r="F99" s="38"/>
      <c r="G99" s="38"/>
      <c r="H99" s="38"/>
      <c r="I99" s="143"/>
      <c r="J99" s="196">
        <f>BK99</f>
        <v>0</v>
      </c>
      <c r="K99" s="38"/>
      <c r="L99" s="42"/>
      <c r="M99" s="90"/>
      <c r="N99" s="91"/>
      <c r="O99" s="91"/>
      <c r="P99" s="197">
        <f>P100+P184</f>
        <v>0</v>
      </c>
      <c r="Q99" s="91"/>
      <c r="R99" s="197">
        <f>R100+R184</f>
        <v>30.666262519999997</v>
      </c>
      <c r="S99" s="91"/>
      <c r="T99" s="198">
        <f>T100+T184</f>
        <v>6.2380000000000004</v>
      </c>
      <c r="AT99" s="16" t="s">
        <v>68</v>
      </c>
      <c r="AU99" s="16" t="s">
        <v>129</v>
      </c>
      <c r="BK99" s="199">
        <f>BK100+BK184</f>
        <v>0</v>
      </c>
    </row>
    <row r="100" s="11" customFormat="1" ht="25.92" customHeight="1">
      <c r="B100" s="200"/>
      <c r="C100" s="201"/>
      <c r="D100" s="202" t="s">
        <v>68</v>
      </c>
      <c r="E100" s="203" t="s">
        <v>175</v>
      </c>
      <c r="F100" s="203" t="s">
        <v>1064</v>
      </c>
      <c r="G100" s="201"/>
      <c r="H100" s="201"/>
      <c r="I100" s="204"/>
      <c r="J100" s="205">
        <f>BK100</f>
        <v>0</v>
      </c>
      <c r="K100" s="201"/>
      <c r="L100" s="206"/>
      <c r="M100" s="207"/>
      <c r="N100" s="208"/>
      <c r="O100" s="208"/>
      <c r="P100" s="209">
        <f>P101+P115+P156+P173+P181</f>
        <v>0</v>
      </c>
      <c r="Q100" s="208"/>
      <c r="R100" s="209">
        <f>R101+R115+R156+R173+R181</f>
        <v>30.646262519999997</v>
      </c>
      <c r="S100" s="208"/>
      <c r="T100" s="210">
        <f>T101+T115+T156+T173+T181</f>
        <v>6.2380000000000004</v>
      </c>
      <c r="AR100" s="211" t="s">
        <v>75</v>
      </c>
      <c r="AT100" s="212" t="s">
        <v>68</v>
      </c>
      <c r="AU100" s="212" t="s">
        <v>69</v>
      </c>
      <c r="AY100" s="211" t="s">
        <v>147</v>
      </c>
      <c r="BK100" s="213">
        <f>BK101+BK115+BK156+BK173+BK181</f>
        <v>0</v>
      </c>
    </row>
    <row r="101" s="11" customFormat="1" ht="22.8" customHeight="1">
      <c r="B101" s="200"/>
      <c r="C101" s="201"/>
      <c r="D101" s="202" t="s">
        <v>68</v>
      </c>
      <c r="E101" s="214" t="s">
        <v>75</v>
      </c>
      <c r="F101" s="214" t="s">
        <v>201</v>
      </c>
      <c r="G101" s="201"/>
      <c r="H101" s="201"/>
      <c r="I101" s="204"/>
      <c r="J101" s="215">
        <f>BK101</f>
        <v>0</v>
      </c>
      <c r="K101" s="201"/>
      <c r="L101" s="206"/>
      <c r="M101" s="207"/>
      <c r="N101" s="208"/>
      <c r="O101" s="208"/>
      <c r="P101" s="209">
        <f>SUM(P102:P114)</f>
        <v>0</v>
      </c>
      <c r="Q101" s="208"/>
      <c r="R101" s="209">
        <f>SUM(R102:R114)</f>
        <v>0</v>
      </c>
      <c r="S101" s="208"/>
      <c r="T101" s="210">
        <f>SUM(T102:T114)</f>
        <v>0</v>
      </c>
      <c r="AR101" s="211" t="s">
        <v>75</v>
      </c>
      <c r="AT101" s="212" t="s">
        <v>68</v>
      </c>
      <c r="AU101" s="212" t="s">
        <v>75</v>
      </c>
      <c r="AY101" s="211" t="s">
        <v>147</v>
      </c>
      <c r="BK101" s="213">
        <f>SUM(BK102:BK114)</f>
        <v>0</v>
      </c>
    </row>
    <row r="102" s="1" customFormat="1" ht="16.5" customHeight="1">
      <c r="B102" s="37"/>
      <c r="C102" s="216" t="s">
        <v>75</v>
      </c>
      <c r="D102" s="216" t="s">
        <v>150</v>
      </c>
      <c r="E102" s="217" t="s">
        <v>1065</v>
      </c>
      <c r="F102" s="218" t="s">
        <v>1066</v>
      </c>
      <c r="G102" s="219" t="s">
        <v>225</v>
      </c>
      <c r="H102" s="220">
        <v>9.7200000000000006</v>
      </c>
      <c r="I102" s="221"/>
      <c r="J102" s="222">
        <f>ROUND(I102*H102,2)</f>
        <v>0</v>
      </c>
      <c r="K102" s="218" t="s">
        <v>212</v>
      </c>
      <c r="L102" s="42"/>
      <c r="M102" s="223" t="s">
        <v>1</v>
      </c>
      <c r="N102" s="224" t="s">
        <v>40</v>
      </c>
      <c r="O102" s="78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AR102" s="16" t="s">
        <v>181</v>
      </c>
      <c r="AT102" s="16" t="s">
        <v>150</v>
      </c>
      <c r="AU102" s="16" t="s">
        <v>77</v>
      </c>
      <c r="AY102" s="16" t="s">
        <v>147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6" t="s">
        <v>75</v>
      </c>
      <c r="BK102" s="227">
        <f>ROUND(I102*H102,2)</f>
        <v>0</v>
      </c>
      <c r="BL102" s="16" t="s">
        <v>181</v>
      </c>
      <c r="BM102" s="16" t="s">
        <v>1067</v>
      </c>
    </row>
    <row r="103" s="1" customFormat="1">
      <c r="B103" s="37"/>
      <c r="C103" s="38"/>
      <c r="D103" s="228" t="s">
        <v>156</v>
      </c>
      <c r="E103" s="38"/>
      <c r="F103" s="229" t="s">
        <v>1068</v>
      </c>
      <c r="G103" s="38"/>
      <c r="H103" s="38"/>
      <c r="I103" s="143"/>
      <c r="J103" s="38"/>
      <c r="K103" s="38"/>
      <c r="L103" s="42"/>
      <c r="M103" s="230"/>
      <c r="N103" s="78"/>
      <c r="O103" s="78"/>
      <c r="P103" s="78"/>
      <c r="Q103" s="78"/>
      <c r="R103" s="78"/>
      <c r="S103" s="78"/>
      <c r="T103" s="79"/>
      <c r="AT103" s="16" t="s">
        <v>156</v>
      </c>
      <c r="AU103" s="16" t="s">
        <v>77</v>
      </c>
    </row>
    <row r="104" s="1" customFormat="1">
      <c r="B104" s="37"/>
      <c r="C104" s="38"/>
      <c r="D104" s="228" t="s">
        <v>157</v>
      </c>
      <c r="E104" s="38"/>
      <c r="F104" s="231" t="s">
        <v>1069</v>
      </c>
      <c r="G104" s="38"/>
      <c r="H104" s="38"/>
      <c r="I104" s="143"/>
      <c r="J104" s="38"/>
      <c r="K104" s="38"/>
      <c r="L104" s="42"/>
      <c r="M104" s="230"/>
      <c r="N104" s="78"/>
      <c r="O104" s="78"/>
      <c r="P104" s="78"/>
      <c r="Q104" s="78"/>
      <c r="R104" s="78"/>
      <c r="S104" s="78"/>
      <c r="T104" s="79"/>
      <c r="AT104" s="16" t="s">
        <v>157</v>
      </c>
      <c r="AU104" s="16" t="s">
        <v>77</v>
      </c>
    </row>
    <row r="105" s="13" customFormat="1">
      <c r="B105" s="246"/>
      <c r="C105" s="247"/>
      <c r="D105" s="228" t="s">
        <v>159</v>
      </c>
      <c r="E105" s="248" t="s">
        <v>1</v>
      </c>
      <c r="F105" s="249" t="s">
        <v>1070</v>
      </c>
      <c r="G105" s="247"/>
      <c r="H105" s="248" t="s">
        <v>1</v>
      </c>
      <c r="I105" s="250"/>
      <c r="J105" s="247"/>
      <c r="K105" s="247"/>
      <c r="L105" s="251"/>
      <c r="M105" s="252"/>
      <c r="N105" s="253"/>
      <c r="O105" s="253"/>
      <c r="P105" s="253"/>
      <c r="Q105" s="253"/>
      <c r="R105" s="253"/>
      <c r="S105" s="253"/>
      <c r="T105" s="254"/>
      <c r="AT105" s="255" t="s">
        <v>159</v>
      </c>
      <c r="AU105" s="255" t="s">
        <v>77</v>
      </c>
      <c r="AV105" s="13" t="s">
        <v>75</v>
      </c>
      <c r="AW105" s="13" t="s">
        <v>32</v>
      </c>
      <c r="AX105" s="13" t="s">
        <v>69</v>
      </c>
      <c r="AY105" s="255" t="s">
        <v>147</v>
      </c>
    </row>
    <row r="106" s="12" customFormat="1">
      <c r="B106" s="232"/>
      <c r="C106" s="233"/>
      <c r="D106" s="228" t="s">
        <v>159</v>
      </c>
      <c r="E106" s="234" t="s">
        <v>1</v>
      </c>
      <c r="F106" s="235" t="s">
        <v>1071</v>
      </c>
      <c r="G106" s="233"/>
      <c r="H106" s="236">
        <v>9.7200000000000006</v>
      </c>
      <c r="I106" s="237"/>
      <c r="J106" s="233"/>
      <c r="K106" s="233"/>
      <c r="L106" s="238"/>
      <c r="M106" s="243"/>
      <c r="N106" s="244"/>
      <c r="O106" s="244"/>
      <c r="P106" s="244"/>
      <c r="Q106" s="244"/>
      <c r="R106" s="244"/>
      <c r="S106" s="244"/>
      <c r="T106" s="245"/>
      <c r="AT106" s="242" t="s">
        <v>159</v>
      </c>
      <c r="AU106" s="242" t="s">
        <v>77</v>
      </c>
      <c r="AV106" s="12" t="s">
        <v>77</v>
      </c>
      <c r="AW106" s="12" t="s">
        <v>32</v>
      </c>
      <c r="AX106" s="12" t="s">
        <v>75</v>
      </c>
      <c r="AY106" s="242" t="s">
        <v>147</v>
      </c>
    </row>
    <row r="107" s="1" customFormat="1" ht="16.5" customHeight="1">
      <c r="B107" s="37"/>
      <c r="C107" s="216" t="s">
        <v>77</v>
      </c>
      <c r="D107" s="216" t="s">
        <v>150</v>
      </c>
      <c r="E107" s="217" t="s">
        <v>1072</v>
      </c>
      <c r="F107" s="218" t="s">
        <v>1073</v>
      </c>
      <c r="G107" s="219" t="s">
        <v>225</v>
      </c>
      <c r="H107" s="220">
        <v>4.8600000000000003</v>
      </c>
      <c r="I107" s="221"/>
      <c r="J107" s="222">
        <f>ROUND(I107*H107,2)</f>
        <v>0</v>
      </c>
      <c r="K107" s="218" t="s">
        <v>212</v>
      </c>
      <c r="L107" s="42"/>
      <c r="M107" s="223" t="s">
        <v>1</v>
      </c>
      <c r="N107" s="224" t="s">
        <v>40</v>
      </c>
      <c r="O107" s="78"/>
      <c r="P107" s="225">
        <f>O107*H107</f>
        <v>0</v>
      </c>
      <c r="Q107" s="225">
        <v>0</v>
      </c>
      <c r="R107" s="225">
        <f>Q107*H107</f>
        <v>0</v>
      </c>
      <c r="S107" s="225">
        <v>0</v>
      </c>
      <c r="T107" s="226">
        <f>S107*H107</f>
        <v>0</v>
      </c>
      <c r="AR107" s="16" t="s">
        <v>181</v>
      </c>
      <c r="AT107" s="16" t="s">
        <v>150</v>
      </c>
      <c r="AU107" s="16" t="s">
        <v>77</v>
      </c>
      <c r="AY107" s="16" t="s">
        <v>147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6" t="s">
        <v>75</v>
      </c>
      <c r="BK107" s="227">
        <f>ROUND(I107*H107,2)</f>
        <v>0</v>
      </c>
      <c r="BL107" s="16" t="s">
        <v>181</v>
      </c>
      <c r="BM107" s="16" t="s">
        <v>1074</v>
      </c>
    </row>
    <row r="108" s="1" customFormat="1">
      <c r="B108" s="37"/>
      <c r="C108" s="38"/>
      <c r="D108" s="228" t="s">
        <v>156</v>
      </c>
      <c r="E108" s="38"/>
      <c r="F108" s="229" t="s">
        <v>1075</v>
      </c>
      <c r="G108" s="38"/>
      <c r="H108" s="38"/>
      <c r="I108" s="143"/>
      <c r="J108" s="38"/>
      <c r="K108" s="38"/>
      <c r="L108" s="42"/>
      <c r="M108" s="230"/>
      <c r="N108" s="78"/>
      <c r="O108" s="78"/>
      <c r="P108" s="78"/>
      <c r="Q108" s="78"/>
      <c r="R108" s="78"/>
      <c r="S108" s="78"/>
      <c r="T108" s="79"/>
      <c r="AT108" s="16" t="s">
        <v>156</v>
      </c>
      <c r="AU108" s="16" t="s">
        <v>77</v>
      </c>
    </row>
    <row r="109" s="12" customFormat="1">
      <c r="B109" s="232"/>
      <c r="C109" s="233"/>
      <c r="D109" s="228" t="s">
        <v>159</v>
      </c>
      <c r="E109" s="234" t="s">
        <v>1</v>
      </c>
      <c r="F109" s="235" t="s">
        <v>1076</v>
      </c>
      <c r="G109" s="233"/>
      <c r="H109" s="236">
        <v>4.8600000000000003</v>
      </c>
      <c r="I109" s="237"/>
      <c r="J109" s="233"/>
      <c r="K109" s="233"/>
      <c r="L109" s="238"/>
      <c r="M109" s="243"/>
      <c r="N109" s="244"/>
      <c r="O109" s="244"/>
      <c r="P109" s="244"/>
      <c r="Q109" s="244"/>
      <c r="R109" s="244"/>
      <c r="S109" s="244"/>
      <c r="T109" s="245"/>
      <c r="AT109" s="242" t="s">
        <v>159</v>
      </c>
      <c r="AU109" s="242" t="s">
        <v>77</v>
      </c>
      <c r="AV109" s="12" t="s">
        <v>77</v>
      </c>
      <c r="AW109" s="12" t="s">
        <v>32</v>
      </c>
      <c r="AX109" s="12" t="s">
        <v>75</v>
      </c>
      <c r="AY109" s="242" t="s">
        <v>147</v>
      </c>
    </row>
    <row r="110" s="1" customFormat="1" ht="16.5" customHeight="1">
      <c r="B110" s="37"/>
      <c r="C110" s="216" t="s">
        <v>97</v>
      </c>
      <c r="D110" s="216" t="s">
        <v>150</v>
      </c>
      <c r="E110" s="217" t="s">
        <v>301</v>
      </c>
      <c r="F110" s="218" t="s">
        <v>302</v>
      </c>
      <c r="G110" s="219" t="s">
        <v>225</v>
      </c>
      <c r="H110" s="220">
        <v>9.7200000000000006</v>
      </c>
      <c r="I110" s="221"/>
      <c r="J110" s="222">
        <f>ROUND(I110*H110,2)</f>
        <v>0</v>
      </c>
      <c r="K110" s="218" t="s">
        <v>212</v>
      </c>
      <c r="L110" s="42"/>
      <c r="M110" s="223" t="s">
        <v>1</v>
      </c>
      <c r="N110" s="224" t="s">
        <v>40</v>
      </c>
      <c r="O110" s="78"/>
      <c r="P110" s="225">
        <f>O110*H110</f>
        <v>0</v>
      </c>
      <c r="Q110" s="225">
        <v>0</v>
      </c>
      <c r="R110" s="225">
        <f>Q110*H110</f>
        <v>0</v>
      </c>
      <c r="S110" s="225">
        <v>0</v>
      </c>
      <c r="T110" s="226">
        <f>S110*H110</f>
        <v>0</v>
      </c>
      <c r="AR110" s="16" t="s">
        <v>181</v>
      </c>
      <c r="AT110" s="16" t="s">
        <v>150</v>
      </c>
      <c r="AU110" s="16" t="s">
        <v>77</v>
      </c>
      <c r="AY110" s="16" t="s">
        <v>147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6" t="s">
        <v>75</v>
      </c>
      <c r="BK110" s="227">
        <f>ROUND(I110*H110,2)</f>
        <v>0</v>
      </c>
      <c r="BL110" s="16" t="s">
        <v>181</v>
      </c>
      <c r="BM110" s="16" t="s">
        <v>1077</v>
      </c>
    </row>
    <row r="111" s="1" customFormat="1">
      <c r="B111" s="37"/>
      <c r="C111" s="38"/>
      <c r="D111" s="228" t="s">
        <v>156</v>
      </c>
      <c r="E111" s="38"/>
      <c r="F111" s="229" t="s">
        <v>304</v>
      </c>
      <c r="G111" s="38"/>
      <c r="H111" s="38"/>
      <c r="I111" s="143"/>
      <c r="J111" s="38"/>
      <c r="K111" s="38"/>
      <c r="L111" s="42"/>
      <c r="M111" s="230"/>
      <c r="N111" s="78"/>
      <c r="O111" s="78"/>
      <c r="P111" s="78"/>
      <c r="Q111" s="78"/>
      <c r="R111" s="78"/>
      <c r="S111" s="78"/>
      <c r="T111" s="79"/>
      <c r="AT111" s="16" t="s">
        <v>156</v>
      </c>
      <c r="AU111" s="16" t="s">
        <v>77</v>
      </c>
    </row>
    <row r="112" s="1" customFormat="1" ht="16.5" customHeight="1">
      <c r="B112" s="37"/>
      <c r="C112" s="216" t="s">
        <v>181</v>
      </c>
      <c r="D112" s="216" t="s">
        <v>150</v>
      </c>
      <c r="E112" s="217" t="s">
        <v>326</v>
      </c>
      <c r="F112" s="218" t="s">
        <v>327</v>
      </c>
      <c r="G112" s="219" t="s">
        <v>270</v>
      </c>
      <c r="H112" s="220">
        <v>17.495999999999999</v>
      </c>
      <c r="I112" s="221"/>
      <c r="J112" s="222">
        <f>ROUND(I112*H112,2)</f>
        <v>0</v>
      </c>
      <c r="K112" s="218" t="s">
        <v>212</v>
      </c>
      <c r="L112" s="42"/>
      <c r="M112" s="223" t="s">
        <v>1</v>
      </c>
      <c r="N112" s="224" t="s">
        <v>40</v>
      </c>
      <c r="O112" s="78"/>
      <c r="P112" s="225">
        <f>O112*H112</f>
        <v>0</v>
      </c>
      <c r="Q112" s="225">
        <v>0</v>
      </c>
      <c r="R112" s="225">
        <f>Q112*H112</f>
        <v>0</v>
      </c>
      <c r="S112" s="225">
        <v>0</v>
      </c>
      <c r="T112" s="226">
        <f>S112*H112</f>
        <v>0</v>
      </c>
      <c r="AR112" s="16" t="s">
        <v>181</v>
      </c>
      <c r="AT112" s="16" t="s">
        <v>150</v>
      </c>
      <c r="AU112" s="16" t="s">
        <v>77</v>
      </c>
      <c r="AY112" s="16" t="s">
        <v>147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16" t="s">
        <v>75</v>
      </c>
      <c r="BK112" s="227">
        <f>ROUND(I112*H112,2)</f>
        <v>0</v>
      </c>
      <c r="BL112" s="16" t="s">
        <v>181</v>
      </c>
      <c r="BM112" s="16" t="s">
        <v>1078</v>
      </c>
    </row>
    <row r="113" s="1" customFormat="1">
      <c r="B113" s="37"/>
      <c r="C113" s="38"/>
      <c r="D113" s="228" t="s">
        <v>156</v>
      </c>
      <c r="E113" s="38"/>
      <c r="F113" s="229" t="s">
        <v>329</v>
      </c>
      <c r="G113" s="38"/>
      <c r="H113" s="38"/>
      <c r="I113" s="143"/>
      <c r="J113" s="38"/>
      <c r="K113" s="38"/>
      <c r="L113" s="42"/>
      <c r="M113" s="230"/>
      <c r="N113" s="78"/>
      <c r="O113" s="78"/>
      <c r="P113" s="78"/>
      <c r="Q113" s="78"/>
      <c r="R113" s="78"/>
      <c r="S113" s="78"/>
      <c r="T113" s="79"/>
      <c r="AT113" s="16" t="s">
        <v>156</v>
      </c>
      <c r="AU113" s="16" t="s">
        <v>77</v>
      </c>
    </row>
    <row r="114" s="12" customFormat="1">
      <c r="B114" s="232"/>
      <c r="C114" s="233"/>
      <c r="D114" s="228" t="s">
        <v>159</v>
      </c>
      <c r="E114" s="233"/>
      <c r="F114" s="235" t="s">
        <v>1079</v>
      </c>
      <c r="G114" s="233"/>
      <c r="H114" s="236">
        <v>17.495999999999999</v>
      </c>
      <c r="I114" s="237"/>
      <c r="J114" s="233"/>
      <c r="K114" s="233"/>
      <c r="L114" s="238"/>
      <c r="M114" s="243"/>
      <c r="N114" s="244"/>
      <c r="O114" s="244"/>
      <c r="P114" s="244"/>
      <c r="Q114" s="244"/>
      <c r="R114" s="244"/>
      <c r="S114" s="244"/>
      <c r="T114" s="245"/>
      <c r="AT114" s="242" t="s">
        <v>159</v>
      </c>
      <c r="AU114" s="242" t="s">
        <v>77</v>
      </c>
      <c r="AV114" s="12" t="s">
        <v>77</v>
      </c>
      <c r="AW114" s="12" t="s">
        <v>4</v>
      </c>
      <c r="AX114" s="12" t="s">
        <v>75</v>
      </c>
      <c r="AY114" s="242" t="s">
        <v>147</v>
      </c>
    </row>
    <row r="115" s="11" customFormat="1" ht="22.8" customHeight="1">
      <c r="B115" s="200"/>
      <c r="C115" s="201"/>
      <c r="D115" s="202" t="s">
        <v>68</v>
      </c>
      <c r="E115" s="214" t="s">
        <v>77</v>
      </c>
      <c r="F115" s="214" t="s">
        <v>365</v>
      </c>
      <c r="G115" s="201"/>
      <c r="H115" s="201"/>
      <c r="I115" s="204"/>
      <c r="J115" s="215">
        <f>BK115</f>
        <v>0</v>
      </c>
      <c r="K115" s="201"/>
      <c r="L115" s="206"/>
      <c r="M115" s="207"/>
      <c r="N115" s="208"/>
      <c r="O115" s="208"/>
      <c r="P115" s="209">
        <f>SUM(P116:P155)</f>
        <v>0</v>
      </c>
      <c r="Q115" s="208"/>
      <c r="R115" s="209">
        <f>SUM(R116:R155)</f>
        <v>30.646262519999997</v>
      </c>
      <c r="S115" s="208"/>
      <c r="T115" s="210">
        <f>SUM(T116:T155)</f>
        <v>0</v>
      </c>
      <c r="AR115" s="211" t="s">
        <v>75</v>
      </c>
      <c r="AT115" s="212" t="s">
        <v>68</v>
      </c>
      <c r="AU115" s="212" t="s">
        <v>75</v>
      </c>
      <c r="AY115" s="211" t="s">
        <v>147</v>
      </c>
      <c r="BK115" s="213">
        <f>SUM(BK116:BK155)</f>
        <v>0</v>
      </c>
    </row>
    <row r="116" s="1" customFormat="1" ht="16.5" customHeight="1">
      <c r="B116" s="37"/>
      <c r="C116" s="216" t="s">
        <v>196</v>
      </c>
      <c r="D116" s="216" t="s">
        <v>150</v>
      </c>
      <c r="E116" s="217" t="s">
        <v>376</v>
      </c>
      <c r="F116" s="218" t="s">
        <v>377</v>
      </c>
      <c r="G116" s="219" t="s">
        <v>180</v>
      </c>
      <c r="H116" s="220">
        <v>18.809999999999999</v>
      </c>
      <c r="I116" s="221"/>
      <c r="J116" s="222">
        <f>ROUND(I116*H116,2)</f>
        <v>0</v>
      </c>
      <c r="K116" s="218" t="s">
        <v>212</v>
      </c>
      <c r="L116" s="42"/>
      <c r="M116" s="223" t="s">
        <v>1</v>
      </c>
      <c r="N116" s="224" t="s">
        <v>40</v>
      </c>
      <c r="O116" s="78"/>
      <c r="P116" s="225">
        <f>O116*H116</f>
        <v>0</v>
      </c>
      <c r="Q116" s="225">
        <v>0</v>
      </c>
      <c r="R116" s="225">
        <f>Q116*H116</f>
        <v>0</v>
      </c>
      <c r="S116" s="225">
        <v>0</v>
      </c>
      <c r="T116" s="226">
        <f>S116*H116</f>
        <v>0</v>
      </c>
      <c r="AR116" s="16" t="s">
        <v>181</v>
      </c>
      <c r="AT116" s="16" t="s">
        <v>150</v>
      </c>
      <c r="AU116" s="16" t="s">
        <v>77</v>
      </c>
      <c r="AY116" s="16" t="s">
        <v>147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16" t="s">
        <v>75</v>
      </c>
      <c r="BK116" s="227">
        <f>ROUND(I116*H116,2)</f>
        <v>0</v>
      </c>
      <c r="BL116" s="16" t="s">
        <v>181</v>
      </c>
      <c r="BM116" s="16" t="s">
        <v>1080</v>
      </c>
    </row>
    <row r="117" s="1" customFormat="1">
      <c r="B117" s="37"/>
      <c r="C117" s="38"/>
      <c r="D117" s="228" t="s">
        <v>156</v>
      </c>
      <c r="E117" s="38"/>
      <c r="F117" s="229" t="s">
        <v>379</v>
      </c>
      <c r="G117" s="38"/>
      <c r="H117" s="38"/>
      <c r="I117" s="143"/>
      <c r="J117" s="38"/>
      <c r="K117" s="38"/>
      <c r="L117" s="42"/>
      <c r="M117" s="230"/>
      <c r="N117" s="78"/>
      <c r="O117" s="78"/>
      <c r="P117" s="78"/>
      <c r="Q117" s="78"/>
      <c r="R117" s="78"/>
      <c r="S117" s="78"/>
      <c r="T117" s="79"/>
      <c r="AT117" s="16" t="s">
        <v>156</v>
      </c>
      <c r="AU117" s="16" t="s">
        <v>77</v>
      </c>
    </row>
    <row r="118" s="1" customFormat="1">
      <c r="B118" s="37"/>
      <c r="C118" s="38"/>
      <c r="D118" s="228" t="s">
        <v>157</v>
      </c>
      <c r="E118" s="38"/>
      <c r="F118" s="231" t="s">
        <v>1069</v>
      </c>
      <c r="G118" s="38"/>
      <c r="H118" s="38"/>
      <c r="I118" s="143"/>
      <c r="J118" s="38"/>
      <c r="K118" s="38"/>
      <c r="L118" s="42"/>
      <c r="M118" s="230"/>
      <c r="N118" s="78"/>
      <c r="O118" s="78"/>
      <c r="P118" s="78"/>
      <c r="Q118" s="78"/>
      <c r="R118" s="78"/>
      <c r="S118" s="78"/>
      <c r="T118" s="79"/>
      <c r="AT118" s="16" t="s">
        <v>157</v>
      </c>
      <c r="AU118" s="16" t="s">
        <v>77</v>
      </c>
    </row>
    <row r="119" s="12" customFormat="1">
      <c r="B119" s="232"/>
      <c r="C119" s="233"/>
      <c r="D119" s="228" t="s">
        <v>159</v>
      </c>
      <c r="E119" s="234" t="s">
        <v>1</v>
      </c>
      <c r="F119" s="235" t="s">
        <v>1081</v>
      </c>
      <c r="G119" s="233"/>
      <c r="H119" s="236">
        <v>18.809999999999999</v>
      </c>
      <c r="I119" s="237"/>
      <c r="J119" s="233"/>
      <c r="K119" s="233"/>
      <c r="L119" s="238"/>
      <c r="M119" s="243"/>
      <c r="N119" s="244"/>
      <c r="O119" s="244"/>
      <c r="P119" s="244"/>
      <c r="Q119" s="244"/>
      <c r="R119" s="244"/>
      <c r="S119" s="244"/>
      <c r="T119" s="245"/>
      <c r="AT119" s="242" t="s">
        <v>159</v>
      </c>
      <c r="AU119" s="242" t="s">
        <v>77</v>
      </c>
      <c r="AV119" s="12" t="s">
        <v>77</v>
      </c>
      <c r="AW119" s="12" t="s">
        <v>32</v>
      </c>
      <c r="AX119" s="12" t="s">
        <v>75</v>
      </c>
      <c r="AY119" s="242" t="s">
        <v>147</v>
      </c>
    </row>
    <row r="120" s="1" customFormat="1" ht="16.5" customHeight="1">
      <c r="B120" s="37"/>
      <c r="C120" s="216" t="s">
        <v>202</v>
      </c>
      <c r="D120" s="216" t="s">
        <v>150</v>
      </c>
      <c r="E120" s="217" t="s">
        <v>382</v>
      </c>
      <c r="F120" s="218" t="s">
        <v>383</v>
      </c>
      <c r="G120" s="219" t="s">
        <v>225</v>
      </c>
      <c r="H120" s="220">
        <v>5.1390000000000002</v>
      </c>
      <c r="I120" s="221"/>
      <c r="J120" s="222">
        <f>ROUND(I120*H120,2)</f>
        <v>0</v>
      </c>
      <c r="K120" s="218" t="s">
        <v>212</v>
      </c>
      <c r="L120" s="42"/>
      <c r="M120" s="223" t="s">
        <v>1</v>
      </c>
      <c r="N120" s="224" t="s">
        <v>40</v>
      </c>
      <c r="O120" s="78"/>
      <c r="P120" s="225">
        <f>O120*H120</f>
        <v>0</v>
      </c>
      <c r="Q120" s="225">
        <v>1.98</v>
      </c>
      <c r="R120" s="225">
        <f>Q120*H120</f>
        <v>10.17522</v>
      </c>
      <c r="S120" s="225">
        <v>0</v>
      </c>
      <c r="T120" s="226">
        <f>S120*H120</f>
        <v>0</v>
      </c>
      <c r="AR120" s="16" t="s">
        <v>181</v>
      </c>
      <c r="AT120" s="16" t="s">
        <v>150</v>
      </c>
      <c r="AU120" s="16" t="s">
        <v>77</v>
      </c>
      <c r="AY120" s="16" t="s">
        <v>147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6" t="s">
        <v>75</v>
      </c>
      <c r="BK120" s="227">
        <f>ROUND(I120*H120,2)</f>
        <v>0</v>
      </c>
      <c r="BL120" s="16" t="s">
        <v>181</v>
      </c>
      <c r="BM120" s="16" t="s">
        <v>1082</v>
      </c>
    </row>
    <row r="121" s="1" customFormat="1">
      <c r="B121" s="37"/>
      <c r="C121" s="38"/>
      <c r="D121" s="228" t="s">
        <v>156</v>
      </c>
      <c r="E121" s="38"/>
      <c r="F121" s="229" t="s">
        <v>385</v>
      </c>
      <c r="G121" s="38"/>
      <c r="H121" s="38"/>
      <c r="I121" s="143"/>
      <c r="J121" s="38"/>
      <c r="K121" s="38"/>
      <c r="L121" s="42"/>
      <c r="M121" s="230"/>
      <c r="N121" s="78"/>
      <c r="O121" s="78"/>
      <c r="P121" s="78"/>
      <c r="Q121" s="78"/>
      <c r="R121" s="78"/>
      <c r="S121" s="78"/>
      <c r="T121" s="79"/>
      <c r="AT121" s="16" t="s">
        <v>156</v>
      </c>
      <c r="AU121" s="16" t="s">
        <v>77</v>
      </c>
    </row>
    <row r="122" s="1" customFormat="1">
      <c r="B122" s="37"/>
      <c r="C122" s="38"/>
      <c r="D122" s="228" t="s">
        <v>157</v>
      </c>
      <c r="E122" s="38"/>
      <c r="F122" s="231" t="s">
        <v>1069</v>
      </c>
      <c r="G122" s="38"/>
      <c r="H122" s="38"/>
      <c r="I122" s="143"/>
      <c r="J122" s="38"/>
      <c r="K122" s="38"/>
      <c r="L122" s="42"/>
      <c r="M122" s="230"/>
      <c r="N122" s="78"/>
      <c r="O122" s="78"/>
      <c r="P122" s="78"/>
      <c r="Q122" s="78"/>
      <c r="R122" s="78"/>
      <c r="S122" s="78"/>
      <c r="T122" s="79"/>
      <c r="AT122" s="16" t="s">
        <v>157</v>
      </c>
      <c r="AU122" s="16" t="s">
        <v>77</v>
      </c>
    </row>
    <row r="123" s="12" customFormat="1">
      <c r="B123" s="232"/>
      <c r="C123" s="233"/>
      <c r="D123" s="228" t="s">
        <v>159</v>
      </c>
      <c r="E123" s="234" t="s">
        <v>1</v>
      </c>
      <c r="F123" s="235" t="s">
        <v>1083</v>
      </c>
      <c r="G123" s="233"/>
      <c r="H123" s="236">
        <v>1.881</v>
      </c>
      <c r="I123" s="237"/>
      <c r="J123" s="233"/>
      <c r="K123" s="233"/>
      <c r="L123" s="238"/>
      <c r="M123" s="243"/>
      <c r="N123" s="244"/>
      <c r="O123" s="244"/>
      <c r="P123" s="244"/>
      <c r="Q123" s="244"/>
      <c r="R123" s="244"/>
      <c r="S123" s="244"/>
      <c r="T123" s="245"/>
      <c r="AT123" s="242" t="s">
        <v>159</v>
      </c>
      <c r="AU123" s="242" t="s">
        <v>77</v>
      </c>
      <c r="AV123" s="12" t="s">
        <v>77</v>
      </c>
      <c r="AW123" s="12" t="s">
        <v>32</v>
      </c>
      <c r="AX123" s="12" t="s">
        <v>69</v>
      </c>
      <c r="AY123" s="242" t="s">
        <v>147</v>
      </c>
    </row>
    <row r="124" s="13" customFormat="1">
      <c r="B124" s="246"/>
      <c r="C124" s="247"/>
      <c r="D124" s="228" t="s">
        <v>159</v>
      </c>
      <c r="E124" s="248" t="s">
        <v>1</v>
      </c>
      <c r="F124" s="249" t="s">
        <v>1084</v>
      </c>
      <c r="G124" s="247"/>
      <c r="H124" s="248" t="s">
        <v>1</v>
      </c>
      <c r="I124" s="250"/>
      <c r="J124" s="247"/>
      <c r="K124" s="247"/>
      <c r="L124" s="251"/>
      <c r="M124" s="252"/>
      <c r="N124" s="253"/>
      <c r="O124" s="253"/>
      <c r="P124" s="253"/>
      <c r="Q124" s="253"/>
      <c r="R124" s="253"/>
      <c r="S124" s="253"/>
      <c r="T124" s="254"/>
      <c r="AT124" s="255" t="s">
        <v>159</v>
      </c>
      <c r="AU124" s="255" t="s">
        <v>77</v>
      </c>
      <c r="AV124" s="13" t="s">
        <v>75</v>
      </c>
      <c r="AW124" s="13" t="s">
        <v>32</v>
      </c>
      <c r="AX124" s="13" t="s">
        <v>69</v>
      </c>
      <c r="AY124" s="255" t="s">
        <v>147</v>
      </c>
    </row>
    <row r="125" s="13" customFormat="1">
      <c r="B125" s="246"/>
      <c r="C125" s="247"/>
      <c r="D125" s="228" t="s">
        <v>159</v>
      </c>
      <c r="E125" s="248" t="s">
        <v>1</v>
      </c>
      <c r="F125" s="249" t="s">
        <v>322</v>
      </c>
      <c r="G125" s="247"/>
      <c r="H125" s="248" t="s">
        <v>1</v>
      </c>
      <c r="I125" s="250"/>
      <c r="J125" s="247"/>
      <c r="K125" s="247"/>
      <c r="L125" s="251"/>
      <c r="M125" s="252"/>
      <c r="N125" s="253"/>
      <c r="O125" s="253"/>
      <c r="P125" s="253"/>
      <c r="Q125" s="253"/>
      <c r="R125" s="253"/>
      <c r="S125" s="253"/>
      <c r="T125" s="254"/>
      <c r="AT125" s="255" t="s">
        <v>159</v>
      </c>
      <c r="AU125" s="255" t="s">
        <v>77</v>
      </c>
      <c r="AV125" s="13" t="s">
        <v>75</v>
      </c>
      <c r="AW125" s="13" t="s">
        <v>32</v>
      </c>
      <c r="AX125" s="13" t="s">
        <v>69</v>
      </c>
      <c r="AY125" s="255" t="s">
        <v>147</v>
      </c>
    </row>
    <row r="126" s="12" customFormat="1">
      <c r="B126" s="232"/>
      <c r="C126" s="233"/>
      <c r="D126" s="228" t="s">
        <v>159</v>
      </c>
      <c r="E126" s="234" t="s">
        <v>1</v>
      </c>
      <c r="F126" s="235" t="s">
        <v>1085</v>
      </c>
      <c r="G126" s="233"/>
      <c r="H126" s="236">
        <v>9.7200000000000006</v>
      </c>
      <c r="I126" s="237"/>
      <c r="J126" s="233"/>
      <c r="K126" s="233"/>
      <c r="L126" s="238"/>
      <c r="M126" s="243"/>
      <c r="N126" s="244"/>
      <c r="O126" s="244"/>
      <c r="P126" s="244"/>
      <c r="Q126" s="244"/>
      <c r="R126" s="244"/>
      <c r="S126" s="244"/>
      <c r="T126" s="245"/>
      <c r="AT126" s="242" t="s">
        <v>159</v>
      </c>
      <c r="AU126" s="242" t="s">
        <v>77</v>
      </c>
      <c r="AV126" s="12" t="s">
        <v>77</v>
      </c>
      <c r="AW126" s="12" t="s">
        <v>32</v>
      </c>
      <c r="AX126" s="12" t="s">
        <v>69</v>
      </c>
      <c r="AY126" s="242" t="s">
        <v>147</v>
      </c>
    </row>
    <row r="127" s="13" customFormat="1">
      <c r="B127" s="246"/>
      <c r="C127" s="247"/>
      <c r="D127" s="228" t="s">
        <v>159</v>
      </c>
      <c r="E127" s="248" t="s">
        <v>1</v>
      </c>
      <c r="F127" s="249" t="s">
        <v>1086</v>
      </c>
      <c r="G127" s="247"/>
      <c r="H127" s="248" t="s">
        <v>1</v>
      </c>
      <c r="I127" s="250"/>
      <c r="J127" s="247"/>
      <c r="K127" s="247"/>
      <c r="L127" s="251"/>
      <c r="M127" s="252"/>
      <c r="N127" s="253"/>
      <c r="O127" s="253"/>
      <c r="P127" s="253"/>
      <c r="Q127" s="253"/>
      <c r="R127" s="253"/>
      <c r="S127" s="253"/>
      <c r="T127" s="254"/>
      <c r="AT127" s="255" t="s">
        <v>159</v>
      </c>
      <c r="AU127" s="255" t="s">
        <v>77</v>
      </c>
      <c r="AV127" s="13" t="s">
        <v>75</v>
      </c>
      <c r="AW127" s="13" t="s">
        <v>32</v>
      </c>
      <c r="AX127" s="13" t="s">
        <v>69</v>
      </c>
      <c r="AY127" s="255" t="s">
        <v>147</v>
      </c>
    </row>
    <row r="128" s="12" customFormat="1">
      <c r="B128" s="232"/>
      <c r="C128" s="233"/>
      <c r="D128" s="228" t="s">
        <v>159</v>
      </c>
      <c r="E128" s="234" t="s">
        <v>1</v>
      </c>
      <c r="F128" s="235" t="s">
        <v>1087</v>
      </c>
      <c r="G128" s="233"/>
      <c r="H128" s="236">
        <v>-2.7000000000000002</v>
      </c>
      <c r="I128" s="237"/>
      <c r="J128" s="233"/>
      <c r="K128" s="233"/>
      <c r="L128" s="238"/>
      <c r="M128" s="243"/>
      <c r="N128" s="244"/>
      <c r="O128" s="244"/>
      <c r="P128" s="244"/>
      <c r="Q128" s="244"/>
      <c r="R128" s="244"/>
      <c r="S128" s="244"/>
      <c r="T128" s="245"/>
      <c r="AT128" s="242" t="s">
        <v>159</v>
      </c>
      <c r="AU128" s="242" t="s">
        <v>77</v>
      </c>
      <c r="AV128" s="12" t="s">
        <v>77</v>
      </c>
      <c r="AW128" s="12" t="s">
        <v>32</v>
      </c>
      <c r="AX128" s="12" t="s">
        <v>69</v>
      </c>
      <c r="AY128" s="242" t="s">
        <v>147</v>
      </c>
    </row>
    <row r="129" s="13" customFormat="1">
      <c r="B129" s="246"/>
      <c r="C129" s="247"/>
      <c r="D129" s="228" t="s">
        <v>159</v>
      </c>
      <c r="E129" s="248" t="s">
        <v>1</v>
      </c>
      <c r="F129" s="249" t="s">
        <v>338</v>
      </c>
      <c r="G129" s="247"/>
      <c r="H129" s="248" t="s">
        <v>1</v>
      </c>
      <c r="I129" s="250"/>
      <c r="J129" s="247"/>
      <c r="K129" s="247"/>
      <c r="L129" s="251"/>
      <c r="M129" s="252"/>
      <c r="N129" s="253"/>
      <c r="O129" s="253"/>
      <c r="P129" s="253"/>
      <c r="Q129" s="253"/>
      <c r="R129" s="253"/>
      <c r="S129" s="253"/>
      <c r="T129" s="254"/>
      <c r="AT129" s="255" t="s">
        <v>159</v>
      </c>
      <c r="AU129" s="255" t="s">
        <v>77</v>
      </c>
      <c r="AV129" s="13" t="s">
        <v>75</v>
      </c>
      <c r="AW129" s="13" t="s">
        <v>32</v>
      </c>
      <c r="AX129" s="13" t="s">
        <v>69</v>
      </c>
      <c r="AY129" s="255" t="s">
        <v>147</v>
      </c>
    </row>
    <row r="130" s="12" customFormat="1">
      <c r="B130" s="232"/>
      <c r="C130" s="233"/>
      <c r="D130" s="228" t="s">
        <v>159</v>
      </c>
      <c r="E130" s="234" t="s">
        <v>1</v>
      </c>
      <c r="F130" s="235" t="s">
        <v>1088</v>
      </c>
      <c r="G130" s="233"/>
      <c r="H130" s="236">
        <v>-1.881</v>
      </c>
      <c r="I130" s="237"/>
      <c r="J130" s="233"/>
      <c r="K130" s="233"/>
      <c r="L130" s="238"/>
      <c r="M130" s="243"/>
      <c r="N130" s="244"/>
      <c r="O130" s="244"/>
      <c r="P130" s="244"/>
      <c r="Q130" s="244"/>
      <c r="R130" s="244"/>
      <c r="S130" s="244"/>
      <c r="T130" s="245"/>
      <c r="AT130" s="242" t="s">
        <v>159</v>
      </c>
      <c r="AU130" s="242" t="s">
        <v>77</v>
      </c>
      <c r="AV130" s="12" t="s">
        <v>77</v>
      </c>
      <c r="AW130" s="12" t="s">
        <v>32</v>
      </c>
      <c r="AX130" s="12" t="s">
        <v>69</v>
      </c>
      <c r="AY130" s="242" t="s">
        <v>147</v>
      </c>
    </row>
    <row r="131" s="13" customFormat="1">
      <c r="B131" s="246"/>
      <c r="C131" s="247"/>
      <c r="D131" s="228" t="s">
        <v>159</v>
      </c>
      <c r="E131" s="248" t="s">
        <v>1</v>
      </c>
      <c r="F131" s="249" t="s">
        <v>336</v>
      </c>
      <c r="G131" s="247"/>
      <c r="H131" s="248" t="s">
        <v>1</v>
      </c>
      <c r="I131" s="250"/>
      <c r="J131" s="247"/>
      <c r="K131" s="247"/>
      <c r="L131" s="251"/>
      <c r="M131" s="252"/>
      <c r="N131" s="253"/>
      <c r="O131" s="253"/>
      <c r="P131" s="253"/>
      <c r="Q131" s="253"/>
      <c r="R131" s="253"/>
      <c r="S131" s="253"/>
      <c r="T131" s="254"/>
      <c r="AT131" s="255" t="s">
        <v>159</v>
      </c>
      <c r="AU131" s="255" t="s">
        <v>77</v>
      </c>
      <c r="AV131" s="13" t="s">
        <v>75</v>
      </c>
      <c r="AW131" s="13" t="s">
        <v>32</v>
      </c>
      <c r="AX131" s="13" t="s">
        <v>69</v>
      </c>
      <c r="AY131" s="255" t="s">
        <v>147</v>
      </c>
    </row>
    <row r="132" s="12" customFormat="1">
      <c r="B132" s="232"/>
      <c r="C132" s="233"/>
      <c r="D132" s="228" t="s">
        <v>159</v>
      </c>
      <c r="E132" s="234" t="s">
        <v>1</v>
      </c>
      <c r="F132" s="235" t="s">
        <v>1088</v>
      </c>
      <c r="G132" s="233"/>
      <c r="H132" s="236">
        <v>-1.881</v>
      </c>
      <c r="I132" s="237"/>
      <c r="J132" s="233"/>
      <c r="K132" s="233"/>
      <c r="L132" s="238"/>
      <c r="M132" s="243"/>
      <c r="N132" s="244"/>
      <c r="O132" s="244"/>
      <c r="P132" s="244"/>
      <c r="Q132" s="244"/>
      <c r="R132" s="244"/>
      <c r="S132" s="244"/>
      <c r="T132" s="245"/>
      <c r="AT132" s="242" t="s">
        <v>159</v>
      </c>
      <c r="AU132" s="242" t="s">
        <v>77</v>
      </c>
      <c r="AV132" s="12" t="s">
        <v>77</v>
      </c>
      <c r="AW132" s="12" t="s">
        <v>32</v>
      </c>
      <c r="AX132" s="12" t="s">
        <v>69</v>
      </c>
      <c r="AY132" s="242" t="s">
        <v>147</v>
      </c>
    </row>
    <row r="133" s="14" customFormat="1">
      <c r="B133" s="256"/>
      <c r="C133" s="257"/>
      <c r="D133" s="228" t="s">
        <v>159</v>
      </c>
      <c r="E133" s="258" t="s">
        <v>1</v>
      </c>
      <c r="F133" s="259" t="s">
        <v>266</v>
      </c>
      <c r="G133" s="257"/>
      <c r="H133" s="260">
        <v>5.1389999999999993</v>
      </c>
      <c r="I133" s="261"/>
      <c r="J133" s="257"/>
      <c r="K133" s="257"/>
      <c r="L133" s="262"/>
      <c r="M133" s="263"/>
      <c r="N133" s="264"/>
      <c r="O133" s="264"/>
      <c r="P133" s="264"/>
      <c r="Q133" s="264"/>
      <c r="R133" s="264"/>
      <c r="S133" s="264"/>
      <c r="T133" s="265"/>
      <c r="AT133" s="266" t="s">
        <v>159</v>
      </c>
      <c r="AU133" s="266" t="s">
        <v>77</v>
      </c>
      <c r="AV133" s="14" t="s">
        <v>181</v>
      </c>
      <c r="AW133" s="14" t="s">
        <v>32</v>
      </c>
      <c r="AX133" s="14" t="s">
        <v>75</v>
      </c>
      <c r="AY133" s="266" t="s">
        <v>147</v>
      </c>
    </row>
    <row r="134" s="1" customFormat="1" ht="16.5" customHeight="1">
      <c r="B134" s="37"/>
      <c r="C134" s="216" t="s">
        <v>208</v>
      </c>
      <c r="D134" s="216" t="s">
        <v>150</v>
      </c>
      <c r="E134" s="217" t="s">
        <v>388</v>
      </c>
      <c r="F134" s="218" t="s">
        <v>389</v>
      </c>
      <c r="G134" s="219" t="s">
        <v>225</v>
      </c>
      <c r="H134" s="220">
        <v>1.881</v>
      </c>
      <c r="I134" s="221"/>
      <c r="J134" s="222">
        <f>ROUND(I134*H134,2)</f>
        <v>0</v>
      </c>
      <c r="K134" s="218" t="s">
        <v>212</v>
      </c>
      <c r="L134" s="42"/>
      <c r="M134" s="223" t="s">
        <v>1</v>
      </c>
      <c r="N134" s="224" t="s">
        <v>40</v>
      </c>
      <c r="O134" s="78"/>
      <c r="P134" s="225">
        <f>O134*H134</f>
        <v>0</v>
      </c>
      <c r="Q134" s="225">
        <v>2.2563399999999998</v>
      </c>
      <c r="R134" s="225">
        <f>Q134*H134</f>
        <v>4.2441755399999996</v>
      </c>
      <c r="S134" s="225">
        <v>0</v>
      </c>
      <c r="T134" s="226">
        <f>S134*H134</f>
        <v>0</v>
      </c>
      <c r="AR134" s="16" t="s">
        <v>181</v>
      </c>
      <c r="AT134" s="16" t="s">
        <v>150</v>
      </c>
      <c r="AU134" s="16" t="s">
        <v>77</v>
      </c>
      <c r="AY134" s="16" t="s">
        <v>147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6" t="s">
        <v>75</v>
      </c>
      <c r="BK134" s="227">
        <f>ROUND(I134*H134,2)</f>
        <v>0</v>
      </c>
      <c r="BL134" s="16" t="s">
        <v>181</v>
      </c>
      <c r="BM134" s="16" t="s">
        <v>1089</v>
      </c>
    </row>
    <row r="135" s="1" customFormat="1">
      <c r="B135" s="37"/>
      <c r="C135" s="38"/>
      <c r="D135" s="228" t="s">
        <v>156</v>
      </c>
      <c r="E135" s="38"/>
      <c r="F135" s="229" t="s">
        <v>391</v>
      </c>
      <c r="G135" s="38"/>
      <c r="H135" s="38"/>
      <c r="I135" s="143"/>
      <c r="J135" s="38"/>
      <c r="K135" s="38"/>
      <c r="L135" s="42"/>
      <c r="M135" s="230"/>
      <c r="N135" s="78"/>
      <c r="O135" s="78"/>
      <c r="P135" s="78"/>
      <c r="Q135" s="78"/>
      <c r="R135" s="78"/>
      <c r="S135" s="78"/>
      <c r="T135" s="79"/>
      <c r="AT135" s="16" t="s">
        <v>156</v>
      </c>
      <c r="AU135" s="16" t="s">
        <v>77</v>
      </c>
    </row>
    <row r="136" s="1" customFormat="1">
      <c r="B136" s="37"/>
      <c r="C136" s="38"/>
      <c r="D136" s="228" t="s">
        <v>157</v>
      </c>
      <c r="E136" s="38"/>
      <c r="F136" s="231" t="s">
        <v>1069</v>
      </c>
      <c r="G136" s="38"/>
      <c r="H136" s="38"/>
      <c r="I136" s="143"/>
      <c r="J136" s="38"/>
      <c r="K136" s="38"/>
      <c r="L136" s="42"/>
      <c r="M136" s="230"/>
      <c r="N136" s="78"/>
      <c r="O136" s="78"/>
      <c r="P136" s="78"/>
      <c r="Q136" s="78"/>
      <c r="R136" s="78"/>
      <c r="S136" s="78"/>
      <c r="T136" s="79"/>
      <c r="AT136" s="16" t="s">
        <v>157</v>
      </c>
      <c r="AU136" s="16" t="s">
        <v>77</v>
      </c>
    </row>
    <row r="137" s="12" customFormat="1">
      <c r="B137" s="232"/>
      <c r="C137" s="233"/>
      <c r="D137" s="228" t="s">
        <v>159</v>
      </c>
      <c r="E137" s="234" t="s">
        <v>1</v>
      </c>
      <c r="F137" s="235" t="s">
        <v>1083</v>
      </c>
      <c r="G137" s="233"/>
      <c r="H137" s="236">
        <v>1.881</v>
      </c>
      <c r="I137" s="237"/>
      <c r="J137" s="233"/>
      <c r="K137" s="233"/>
      <c r="L137" s="238"/>
      <c r="M137" s="243"/>
      <c r="N137" s="244"/>
      <c r="O137" s="244"/>
      <c r="P137" s="244"/>
      <c r="Q137" s="244"/>
      <c r="R137" s="244"/>
      <c r="S137" s="244"/>
      <c r="T137" s="245"/>
      <c r="AT137" s="242" t="s">
        <v>159</v>
      </c>
      <c r="AU137" s="242" t="s">
        <v>77</v>
      </c>
      <c r="AV137" s="12" t="s">
        <v>77</v>
      </c>
      <c r="AW137" s="12" t="s">
        <v>32</v>
      </c>
      <c r="AX137" s="12" t="s">
        <v>75</v>
      </c>
      <c r="AY137" s="242" t="s">
        <v>147</v>
      </c>
    </row>
    <row r="138" s="1" customFormat="1" ht="16.5" customHeight="1">
      <c r="B138" s="37"/>
      <c r="C138" s="216" t="s">
        <v>216</v>
      </c>
      <c r="D138" s="216" t="s">
        <v>150</v>
      </c>
      <c r="E138" s="217" t="s">
        <v>1090</v>
      </c>
      <c r="F138" s="218" t="s">
        <v>1091</v>
      </c>
      <c r="G138" s="219" t="s">
        <v>225</v>
      </c>
      <c r="H138" s="220">
        <v>6.4619999999999997</v>
      </c>
      <c r="I138" s="221"/>
      <c r="J138" s="222">
        <f>ROUND(I138*H138,2)</f>
        <v>0</v>
      </c>
      <c r="K138" s="218" t="s">
        <v>212</v>
      </c>
      <c r="L138" s="42"/>
      <c r="M138" s="223" t="s">
        <v>1</v>
      </c>
      <c r="N138" s="224" t="s">
        <v>40</v>
      </c>
      <c r="O138" s="78"/>
      <c r="P138" s="225">
        <f>O138*H138</f>
        <v>0</v>
      </c>
      <c r="Q138" s="225">
        <v>2.45329</v>
      </c>
      <c r="R138" s="225">
        <f>Q138*H138</f>
        <v>15.853159979999999</v>
      </c>
      <c r="S138" s="225">
        <v>0</v>
      </c>
      <c r="T138" s="226">
        <f>S138*H138</f>
        <v>0</v>
      </c>
      <c r="AR138" s="16" t="s">
        <v>181</v>
      </c>
      <c r="AT138" s="16" t="s">
        <v>150</v>
      </c>
      <c r="AU138" s="16" t="s">
        <v>77</v>
      </c>
      <c r="AY138" s="16" t="s">
        <v>147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6" t="s">
        <v>75</v>
      </c>
      <c r="BK138" s="227">
        <f>ROUND(I138*H138,2)</f>
        <v>0</v>
      </c>
      <c r="BL138" s="16" t="s">
        <v>181</v>
      </c>
      <c r="BM138" s="16" t="s">
        <v>1092</v>
      </c>
    </row>
    <row r="139" s="1" customFormat="1">
      <c r="B139" s="37"/>
      <c r="C139" s="38"/>
      <c r="D139" s="228" t="s">
        <v>156</v>
      </c>
      <c r="E139" s="38"/>
      <c r="F139" s="229" t="s">
        <v>1093</v>
      </c>
      <c r="G139" s="38"/>
      <c r="H139" s="38"/>
      <c r="I139" s="143"/>
      <c r="J139" s="38"/>
      <c r="K139" s="38"/>
      <c r="L139" s="42"/>
      <c r="M139" s="230"/>
      <c r="N139" s="78"/>
      <c r="O139" s="78"/>
      <c r="P139" s="78"/>
      <c r="Q139" s="78"/>
      <c r="R139" s="78"/>
      <c r="S139" s="78"/>
      <c r="T139" s="79"/>
      <c r="AT139" s="16" t="s">
        <v>156</v>
      </c>
      <c r="AU139" s="16" t="s">
        <v>77</v>
      </c>
    </row>
    <row r="140" s="1" customFormat="1">
      <c r="B140" s="37"/>
      <c r="C140" s="38"/>
      <c r="D140" s="228" t="s">
        <v>157</v>
      </c>
      <c r="E140" s="38"/>
      <c r="F140" s="231" t="s">
        <v>1069</v>
      </c>
      <c r="G140" s="38"/>
      <c r="H140" s="38"/>
      <c r="I140" s="143"/>
      <c r="J140" s="38"/>
      <c r="K140" s="38"/>
      <c r="L140" s="42"/>
      <c r="M140" s="230"/>
      <c r="N140" s="78"/>
      <c r="O140" s="78"/>
      <c r="P140" s="78"/>
      <c r="Q140" s="78"/>
      <c r="R140" s="78"/>
      <c r="S140" s="78"/>
      <c r="T140" s="79"/>
      <c r="AT140" s="16" t="s">
        <v>157</v>
      </c>
      <c r="AU140" s="16" t="s">
        <v>77</v>
      </c>
    </row>
    <row r="141" s="12" customFormat="1">
      <c r="B141" s="232"/>
      <c r="C141" s="233"/>
      <c r="D141" s="228" t="s">
        <v>159</v>
      </c>
      <c r="E141" s="234" t="s">
        <v>1</v>
      </c>
      <c r="F141" s="235" t="s">
        <v>1094</v>
      </c>
      <c r="G141" s="233"/>
      <c r="H141" s="236">
        <v>3.762</v>
      </c>
      <c r="I141" s="237"/>
      <c r="J141" s="233"/>
      <c r="K141" s="233"/>
      <c r="L141" s="238"/>
      <c r="M141" s="243"/>
      <c r="N141" s="244"/>
      <c r="O141" s="244"/>
      <c r="P141" s="244"/>
      <c r="Q141" s="244"/>
      <c r="R141" s="244"/>
      <c r="S141" s="244"/>
      <c r="T141" s="245"/>
      <c r="AT141" s="242" t="s">
        <v>159</v>
      </c>
      <c r="AU141" s="242" t="s">
        <v>77</v>
      </c>
      <c r="AV141" s="12" t="s">
        <v>77</v>
      </c>
      <c r="AW141" s="12" t="s">
        <v>32</v>
      </c>
      <c r="AX141" s="12" t="s">
        <v>69</v>
      </c>
      <c r="AY141" s="242" t="s">
        <v>147</v>
      </c>
    </row>
    <row r="142" s="12" customFormat="1">
      <c r="B142" s="232"/>
      <c r="C142" s="233"/>
      <c r="D142" s="228" t="s">
        <v>159</v>
      </c>
      <c r="E142" s="234" t="s">
        <v>1</v>
      </c>
      <c r="F142" s="235" t="s">
        <v>1095</v>
      </c>
      <c r="G142" s="233"/>
      <c r="H142" s="236">
        <v>2.7000000000000002</v>
      </c>
      <c r="I142" s="237"/>
      <c r="J142" s="233"/>
      <c r="K142" s="233"/>
      <c r="L142" s="238"/>
      <c r="M142" s="243"/>
      <c r="N142" s="244"/>
      <c r="O142" s="244"/>
      <c r="P142" s="244"/>
      <c r="Q142" s="244"/>
      <c r="R142" s="244"/>
      <c r="S142" s="244"/>
      <c r="T142" s="245"/>
      <c r="AT142" s="242" t="s">
        <v>159</v>
      </c>
      <c r="AU142" s="242" t="s">
        <v>77</v>
      </c>
      <c r="AV142" s="12" t="s">
        <v>77</v>
      </c>
      <c r="AW142" s="12" t="s">
        <v>32</v>
      </c>
      <c r="AX142" s="12" t="s">
        <v>69</v>
      </c>
      <c r="AY142" s="242" t="s">
        <v>147</v>
      </c>
    </row>
    <row r="143" s="14" customFormat="1">
      <c r="B143" s="256"/>
      <c r="C143" s="257"/>
      <c r="D143" s="228" t="s">
        <v>159</v>
      </c>
      <c r="E143" s="258" t="s">
        <v>1</v>
      </c>
      <c r="F143" s="259" t="s">
        <v>266</v>
      </c>
      <c r="G143" s="257"/>
      <c r="H143" s="260">
        <v>6.4619999999999997</v>
      </c>
      <c r="I143" s="261"/>
      <c r="J143" s="257"/>
      <c r="K143" s="257"/>
      <c r="L143" s="262"/>
      <c r="M143" s="263"/>
      <c r="N143" s="264"/>
      <c r="O143" s="264"/>
      <c r="P143" s="264"/>
      <c r="Q143" s="264"/>
      <c r="R143" s="264"/>
      <c r="S143" s="264"/>
      <c r="T143" s="265"/>
      <c r="AT143" s="266" t="s">
        <v>159</v>
      </c>
      <c r="AU143" s="266" t="s">
        <v>77</v>
      </c>
      <c r="AV143" s="14" t="s">
        <v>181</v>
      </c>
      <c r="AW143" s="14" t="s">
        <v>32</v>
      </c>
      <c r="AX143" s="14" t="s">
        <v>75</v>
      </c>
      <c r="AY143" s="266" t="s">
        <v>147</v>
      </c>
    </row>
    <row r="144" s="1" customFormat="1" ht="16.5" customHeight="1">
      <c r="B144" s="37"/>
      <c r="C144" s="216" t="s">
        <v>222</v>
      </c>
      <c r="D144" s="216" t="s">
        <v>150</v>
      </c>
      <c r="E144" s="217" t="s">
        <v>1096</v>
      </c>
      <c r="F144" s="218" t="s">
        <v>1097</v>
      </c>
      <c r="G144" s="219" t="s">
        <v>180</v>
      </c>
      <c r="H144" s="220">
        <v>20.399999999999999</v>
      </c>
      <c r="I144" s="221"/>
      <c r="J144" s="222">
        <f>ROUND(I144*H144,2)</f>
        <v>0</v>
      </c>
      <c r="K144" s="218" t="s">
        <v>212</v>
      </c>
      <c r="L144" s="42"/>
      <c r="M144" s="223" t="s">
        <v>1</v>
      </c>
      <c r="N144" s="224" t="s">
        <v>40</v>
      </c>
      <c r="O144" s="78"/>
      <c r="P144" s="225">
        <f>O144*H144</f>
        <v>0</v>
      </c>
      <c r="Q144" s="225">
        <v>0.0026900000000000001</v>
      </c>
      <c r="R144" s="225">
        <f>Q144*H144</f>
        <v>0.054876000000000001</v>
      </c>
      <c r="S144" s="225">
        <v>0</v>
      </c>
      <c r="T144" s="226">
        <f>S144*H144</f>
        <v>0</v>
      </c>
      <c r="AR144" s="16" t="s">
        <v>181</v>
      </c>
      <c r="AT144" s="16" t="s">
        <v>150</v>
      </c>
      <c r="AU144" s="16" t="s">
        <v>77</v>
      </c>
      <c r="AY144" s="16" t="s">
        <v>147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6" t="s">
        <v>75</v>
      </c>
      <c r="BK144" s="227">
        <f>ROUND(I144*H144,2)</f>
        <v>0</v>
      </c>
      <c r="BL144" s="16" t="s">
        <v>181</v>
      </c>
      <c r="BM144" s="16" t="s">
        <v>1098</v>
      </c>
    </row>
    <row r="145" s="1" customFormat="1">
      <c r="B145" s="37"/>
      <c r="C145" s="38"/>
      <c r="D145" s="228" t="s">
        <v>156</v>
      </c>
      <c r="E145" s="38"/>
      <c r="F145" s="229" t="s">
        <v>1099</v>
      </c>
      <c r="G145" s="38"/>
      <c r="H145" s="38"/>
      <c r="I145" s="143"/>
      <c r="J145" s="38"/>
      <c r="K145" s="38"/>
      <c r="L145" s="42"/>
      <c r="M145" s="230"/>
      <c r="N145" s="78"/>
      <c r="O145" s="78"/>
      <c r="P145" s="78"/>
      <c r="Q145" s="78"/>
      <c r="R145" s="78"/>
      <c r="S145" s="78"/>
      <c r="T145" s="79"/>
      <c r="AT145" s="16" t="s">
        <v>156</v>
      </c>
      <c r="AU145" s="16" t="s">
        <v>77</v>
      </c>
    </row>
    <row r="146" s="1" customFormat="1">
      <c r="B146" s="37"/>
      <c r="C146" s="38"/>
      <c r="D146" s="228" t="s">
        <v>157</v>
      </c>
      <c r="E146" s="38"/>
      <c r="F146" s="231" t="s">
        <v>1069</v>
      </c>
      <c r="G146" s="38"/>
      <c r="H146" s="38"/>
      <c r="I146" s="143"/>
      <c r="J146" s="38"/>
      <c r="K146" s="38"/>
      <c r="L146" s="42"/>
      <c r="M146" s="230"/>
      <c r="N146" s="78"/>
      <c r="O146" s="78"/>
      <c r="P146" s="78"/>
      <c r="Q146" s="78"/>
      <c r="R146" s="78"/>
      <c r="S146" s="78"/>
      <c r="T146" s="79"/>
      <c r="AT146" s="16" t="s">
        <v>157</v>
      </c>
      <c r="AU146" s="16" t="s">
        <v>77</v>
      </c>
    </row>
    <row r="147" s="12" customFormat="1">
      <c r="B147" s="232"/>
      <c r="C147" s="233"/>
      <c r="D147" s="228" t="s">
        <v>159</v>
      </c>
      <c r="E147" s="234" t="s">
        <v>1</v>
      </c>
      <c r="F147" s="235" t="s">
        <v>1100</v>
      </c>
      <c r="G147" s="233"/>
      <c r="H147" s="236">
        <v>12.6</v>
      </c>
      <c r="I147" s="237"/>
      <c r="J147" s="233"/>
      <c r="K147" s="233"/>
      <c r="L147" s="238"/>
      <c r="M147" s="243"/>
      <c r="N147" s="244"/>
      <c r="O147" s="244"/>
      <c r="P147" s="244"/>
      <c r="Q147" s="244"/>
      <c r="R147" s="244"/>
      <c r="S147" s="244"/>
      <c r="T147" s="245"/>
      <c r="AT147" s="242" t="s">
        <v>159</v>
      </c>
      <c r="AU147" s="242" t="s">
        <v>77</v>
      </c>
      <c r="AV147" s="12" t="s">
        <v>77</v>
      </c>
      <c r="AW147" s="12" t="s">
        <v>32</v>
      </c>
      <c r="AX147" s="12" t="s">
        <v>69</v>
      </c>
      <c r="AY147" s="242" t="s">
        <v>147</v>
      </c>
    </row>
    <row r="148" s="12" customFormat="1">
      <c r="B148" s="232"/>
      <c r="C148" s="233"/>
      <c r="D148" s="228" t="s">
        <v>159</v>
      </c>
      <c r="E148" s="234" t="s">
        <v>1</v>
      </c>
      <c r="F148" s="235" t="s">
        <v>1101</v>
      </c>
      <c r="G148" s="233"/>
      <c r="H148" s="236">
        <v>7.7999999999999998</v>
      </c>
      <c r="I148" s="237"/>
      <c r="J148" s="233"/>
      <c r="K148" s="233"/>
      <c r="L148" s="238"/>
      <c r="M148" s="243"/>
      <c r="N148" s="244"/>
      <c r="O148" s="244"/>
      <c r="P148" s="244"/>
      <c r="Q148" s="244"/>
      <c r="R148" s="244"/>
      <c r="S148" s="244"/>
      <c r="T148" s="245"/>
      <c r="AT148" s="242" t="s">
        <v>159</v>
      </c>
      <c r="AU148" s="242" t="s">
        <v>77</v>
      </c>
      <c r="AV148" s="12" t="s">
        <v>77</v>
      </c>
      <c r="AW148" s="12" t="s">
        <v>32</v>
      </c>
      <c r="AX148" s="12" t="s">
        <v>69</v>
      </c>
      <c r="AY148" s="242" t="s">
        <v>147</v>
      </c>
    </row>
    <row r="149" s="14" customFormat="1">
      <c r="B149" s="256"/>
      <c r="C149" s="257"/>
      <c r="D149" s="228" t="s">
        <v>159</v>
      </c>
      <c r="E149" s="258" t="s">
        <v>1</v>
      </c>
      <c r="F149" s="259" t="s">
        <v>266</v>
      </c>
      <c r="G149" s="257"/>
      <c r="H149" s="260">
        <v>20.399999999999999</v>
      </c>
      <c r="I149" s="261"/>
      <c r="J149" s="257"/>
      <c r="K149" s="257"/>
      <c r="L149" s="262"/>
      <c r="M149" s="263"/>
      <c r="N149" s="264"/>
      <c r="O149" s="264"/>
      <c r="P149" s="264"/>
      <c r="Q149" s="264"/>
      <c r="R149" s="264"/>
      <c r="S149" s="264"/>
      <c r="T149" s="265"/>
      <c r="AT149" s="266" t="s">
        <v>159</v>
      </c>
      <c r="AU149" s="266" t="s">
        <v>77</v>
      </c>
      <c r="AV149" s="14" t="s">
        <v>181</v>
      </c>
      <c r="AW149" s="14" t="s">
        <v>32</v>
      </c>
      <c r="AX149" s="14" t="s">
        <v>75</v>
      </c>
      <c r="AY149" s="266" t="s">
        <v>147</v>
      </c>
    </row>
    <row r="150" s="1" customFormat="1" ht="16.5" customHeight="1">
      <c r="B150" s="37"/>
      <c r="C150" s="216" t="s">
        <v>229</v>
      </c>
      <c r="D150" s="216" t="s">
        <v>150</v>
      </c>
      <c r="E150" s="217" t="s">
        <v>1102</v>
      </c>
      <c r="F150" s="218" t="s">
        <v>1103</v>
      </c>
      <c r="G150" s="219" t="s">
        <v>180</v>
      </c>
      <c r="H150" s="220">
        <v>20.399999999999999</v>
      </c>
      <c r="I150" s="221"/>
      <c r="J150" s="222">
        <f>ROUND(I150*H150,2)</f>
        <v>0</v>
      </c>
      <c r="K150" s="218" t="s">
        <v>212</v>
      </c>
      <c r="L150" s="42"/>
      <c r="M150" s="223" t="s">
        <v>1</v>
      </c>
      <c r="N150" s="224" t="s">
        <v>40</v>
      </c>
      <c r="O150" s="78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AR150" s="16" t="s">
        <v>181</v>
      </c>
      <c r="AT150" s="16" t="s">
        <v>150</v>
      </c>
      <c r="AU150" s="16" t="s">
        <v>77</v>
      </c>
      <c r="AY150" s="16" t="s">
        <v>147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6" t="s">
        <v>75</v>
      </c>
      <c r="BK150" s="227">
        <f>ROUND(I150*H150,2)</f>
        <v>0</v>
      </c>
      <c r="BL150" s="16" t="s">
        <v>181</v>
      </c>
      <c r="BM150" s="16" t="s">
        <v>1104</v>
      </c>
    </row>
    <row r="151" s="1" customFormat="1">
      <c r="B151" s="37"/>
      <c r="C151" s="38"/>
      <c r="D151" s="228" t="s">
        <v>156</v>
      </c>
      <c r="E151" s="38"/>
      <c r="F151" s="229" t="s">
        <v>1105</v>
      </c>
      <c r="G151" s="38"/>
      <c r="H151" s="38"/>
      <c r="I151" s="143"/>
      <c r="J151" s="38"/>
      <c r="K151" s="38"/>
      <c r="L151" s="42"/>
      <c r="M151" s="230"/>
      <c r="N151" s="78"/>
      <c r="O151" s="78"/>
      <c r="P151" s="78"/>
      <c r="Q151" s="78"/>
      <c r="R151" s="78"/>
      <c r="S151" s="78"/>
      <c r="T151" s="79"/>
      <c r="AT151" s="16" t="s">
        <v>156</v>
      </c>
      <c r="AU151" s="16" t="s">
        <v>77</v>
      </c>
    </row>
    <row r="152" s="1" customFormat="1" ht="16.5" customHeight="1">
      <c r="B152" s="37"/>
      <c r="C152" s="216" t="s">
        <v>235</v>
      </c>
      <c r="D152" s="216" t="s">
        <v>150</v>
      </c>
      <c r="E152" s="217" t="s">
        <v>1106</v>
      </c>
      <c r="F152" s="218" t="s">
        <v>1107</v>
      </c>
      <c r="G152" s="219" t="s">
        <v>270</v>
      </c>
      <c r="H152" s="220">
        <v>0.29999999999999999</v>
      </c>
      <c r="I152" s="221"/>
      <c r="J152" s="222">
        <f>ROUND(I152*H152,2)</f>
        <v>0</v>
      </c>
      <c r="K152" s="218" t="s">
        <v>212</v>
      </c>
      <c r="L152" s="42"/>
      <c r="M152" s="223" t="s">
        <v>1</v>
      </c>
      <c r="N152" s="224" t="s">
        <v>40</v>
      </c>
      <c r="O152" s="78"/>
      <c r="P152" s="225">
        <f>O152*H152</f>
        <v>0</v>
      </c>
      <c r="Q152" s="225">
        <v>1.06277</v>
      </c>
      <c r="R152" s="225">
        <f>Q152*H152</f>
        <v>0.31883099999999998</v>
      </c>
      <c r="S152" s="225">
        <v>0</v>
      </c>
      <c r="T152" s="226">
        <f>S152*H152</f>
        <v>0</v>
      </c>
      <c r="AR152" s="16" t="s">
        <v>181</v>
      </c>
      <c r="AT152" s="16" t="s">
        <v>150</v>
      </c>
      <c r="AU152" s="16" t="s">
        <v>77</v>
      </c>
      <c r="AY152" s="16" t="s">
        <v>147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6" t="s">
        <v>75</v>
      </c>
      <c r="BK152" s="227">
        <f>ROUND(I152*H152,2)</f>
        <v>0</v>
      </c>
      <c r="BL152" s="16" t="s">
        <v>181</v>
      </c>
      <c r="BM152" s="16" t="s">
        <v>1108</v>
      </c>
    </row>
    <row r="153" s="1" customFormat="1">
      <c r="B153" s="37"/>
      <c r="C153" s="38"/>
      <c r="D153" s="228" t="s">
        <v>156</v>
      </c>
      <c r="E153" s="38"/>
      <c r="F153" s="229" t="s">
        <v>1109</v>
      </c>
      <c r="G153" s="38"/>
      <c r="H153" s="38"/>
      <c r="I153" s="143"/>
      <c r="J153" s="38"/>
      <c r="K153" s="38"/>
      <c r="L153" s="42"/>
      <c r="M153" s="230"/>
      <c r="N153" s="78"/>
      <c r="O153" s="78"/>
      <c r="P153" s="78"/>
      <c r="Q153" s="78"/>
      <c r="R153" s="78"/>
      <c r="S153" s="78"/>
      <c r="T153" s="79"/>
      <c r="AT153" s="16" t="s">
        <v>156</v>
      </c>
      <c r="AU153" s="16" t="s">
        <v>77</v>
      </c>
    </row>
    <row r="154" s="1" customFormat="1">
      <c r="B154" s="37"/>
      <c r="C154" s="38"/>
      <c r="D154" s="228" t="s">
        <v>157</v>
      </c>
      <c r="E154" s="38"/>
      <c r="F154" s="231" t="s">
        <v>1069</v>
      </c>
      <c r="G154" s="38"/>
      <c r="H154" s="38"/>
      <c r="I154" s="143"/>
      <c r="J154" s="38"/>
      <c r="K154" s="38"/>
      <c r="L154" s="42"/>
      <c r="M154" s="230"/>
      <c r="N154" s="78"/>
      <c r="O154" s="78"/>
      <c r="P154" s="78"/>
      <c r="Q154" s="78"/>
      <c r="R154" s="78"/>
      <c r="S154" s="78"/>
      <c r="T154" s="79"/>
      <c r="AT154" s="16" t="s">
        <v>157</v>
      </c>
      <c r="AU154" s="16" t="s">
        <v>77</v>
      </c>
    </row>
    <row r="155" s="12" customFormat="1">
      <c r="B155" s="232"/>
      <c r="C155" s="233"/>
      <c r="D155" s="228" t="s">
        <v>159</v>
      </c>
      <c r="E155" s="234" t="s">
        <v>1</v>
      </c>
      <c r="F155" s="235" t="s">
        <v>1110</v>
      </c>
      <c r="G155" s="233"/>
      <c r="H155" s="236">
        <v>0.29999999999999999</v>
      </c>
      <c r="I155" s="237"/>
      <c r="J155" s="233"/>
      <c r="K155" s="233"/>
      <c r="L155" s="238"/>
      <c r="M155" s="243"/>
      <c r="N155" s="244"/>
      <c r="O155" s="244"/>
      <c r="P155" s="244"/>
      <c r="Q155" s="244"/>
      <c r="R155" s="244"/>
      <c r="S155" s="244"/>
      <c r="T155" s="245"/>
      <c r="AT155" s="242" t="s">
        <v>159</v>
      </c>
      <c r="AU155" s="242" t="s">
        <v>77</v>
      </c>
      <c r="AV155" s="12" t="s">
        <v>77</v>
      </c>
      <c r="AW155" s="12" t="s">
        <v>32</v>
      </c>
      <c r="AX155" s="12" t="s">
        <v>75</v>
      </c>
      <c r="AY155" s="242" t="s">
        <v>147</v>
      </c>
    </row>
    <row r="156" s="11" customFormat="1" ht="22.8" customHeight="1">
      <c r="B156" s="200"/>
      <c r="C156" s="201"/>
      <c r="D156" s="202" t="s">
        <v>68</v>
      </c>
      <c r="E156" s="214" t="s">
        <v>222</v>
      </c>
      <c r="F156" s="214" t="s">
        <v>559</v>
      </c>
      <c r="G156" s="201"/>
      <c r="H156" s="201"/>
      <c r="I156" s="204"/>
      <c r="J156" s="215">
        <f>BK156</f>
        <v>0</v>
      </c>
      <c r="K156" s="201"/>
      <c r="L156" s="206"/>
      <c r="M156" s="207"/>
      <c r="N156" s="208"/>
      <c r="O156" s="208"/>
      <c r="P156" s="209">
        <f>SUM(P157:P172)</f>
        <v>0</v>
      </c>
      <c r="Q156" s="208"/>
      <c r="R156" s="209">
        <f>SUM(R157:R172)</f>
        <v>0</v>
      </c>
      <c r="S156" s="208"/>
      <c r="T156" s="210">
        <f>SUM(T157:T172)</f>
        <v>6.2380000000000004</v>
      </c>
      <c r="AR156" s="211" t="s">
        <v>75</v>
      </c>
      <c r="AT156" s="212" t="s">
        <v>68</v>
      </c>
      <c r="AU156" s="212" t="s">
        <v>75</v>
      </c>
      <c r="AY156" s="211" t="s">
        <v>147</v>
      </c>
      <c r="BK156" s="213">
        <f>SUM(BK157:BK172)</f>
        <v>0</v>
      </c>
    </row>
    <row r="157" s="1" customFormat="1" ht="16.5" customHeight="1">
      <c r="B157" s="37"/>
      <c r="C157" s="216" t="s">
        <v>241</v>
      </c>
      <c r="D157" s="216" t="s">
        <v>150</v>
      </c>
      <c r="E157" s="217" t="s">
        <v>1111</v>
      </c>
      <c r="F157" s="218" t="s">
        <v>1112</v>
      </c>
      <c r="G157" s="219" t="s">
        <v>187</v>
      </c>
      <c r="H157" s="220">
        <v>1</v>
      </c>
      <c r="I157" s="221"/>
      <c r="J157" s="222">
        <f>ROUND(I157*H157,2)</f>
        <v>0</v>
      </c>
      <c r="K157" s="218" t="s">
        <v>1</v>
      </c>
      <c r="L157" s="42"/>
      <c r="M157" s="223" t="s">
        <v>1</v>
      </c>
      <c r="N157" s="224" t="s">
        <v>40</v>
      </c>
      <c r="O157" s="78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AR157" s="16" t="s">
        <v>181</v>
      </c>
      <c r="AT157" s="16" t="s">
        <v>150</v>
      </c>
      <c r="AU157" s="16" t="s">
        <v>77</v>
      </c>
      <c r="AY157" s="16" t="s">
        <v>147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6" t="s">
        <v>75</v>
      </c>
      <c r="BK157" s="227">
        <f>ROUND(I157*H157,2)</f>
        <v>0</v>
      </c>
      <c r="BL157" s="16" t="s">
        <v>181</v>
      </c>
      <c r="BM157" s="16" t="s">
        <v>1113</v>
      </c>
    </row>
    <row r="158" s="1" customFormat="1">
      <c r="B158" s="37"/>
      <c r="C158" s="38"/>
      <c r="D158" s="228" t="s">
        <v>156</v>
      </c>
      <c r="E158" s="38"/>
      <c r="F158" s="229" t="s">
        <v>1112</v>
      </c>
      <c r="G158" s="38"/>
      <c r="H158" s="38"/>
      <c r="I158" s="143"/>
      <c r="J158" s="38"/>
      <c r="K158" s="38"/>
      <c r="L158" s="42"/>
      <c r="M158" s="230"/>
      <c r="N158" s="78"/>
      <c r="O158" s="78"/>
      <c r="P158" s="78"/>
      <c r="Q158" s="78"/>
      <c r="R158" s="78"/>
      <c r="S158" s="78"/>
      <c r="T158" s="79"/>
      <c r="AT158" s="16" t="s">
        <v>156</v>
      </c>
      <c r="AU158" s="16" t="s">
        <v>77</v>
      </c>
    </row>
    <row r="159" s="1" customFormat="1">
      <c r="B159" s="37"/>
      <c r="C159" s="38"/>
      <c r="D159" s="228" t="s">
        <v>157</v>
      </c>
      <c r="E159" s="38"/>
      <c r="F159" s="231" t="s">
        <v>1069</v>
      </c>
      <c r="G159" s="38"/>
      <c r="H159" s="38"/>
      <c r="I159" s="143"/>
      <c r="J159" s="38"/>
      <c r="K159" s="38"/>
      <c r="L159" s="42"/>
      <c r="M159" s="230"/>
      <c r="N159" s="78"/>
      <c r="O159" s="78"/>
      <c r="P159" s="78"/>
      <c r="Q159" s="78"/>
      <c r="R159" s="78"/>
      <c r="S159" s="78"/>
      <c r="T159" s="79"/>
      <c r="AT159" s="16" t="s">
        <v>157</v>
      </c>
      <c r="AU159" s="16" t="s">
        <v>77</v>
      </c>
    </row>
    <row r="160" s="12" customFormat="1">
      <c r="B160" s="232"/>
      <c r="C160" s="233"/>
      <c r="D160" s="228" t="s">
        <v>159</v>
      </c>
      <c r="E160" s="234" t="s">
        <v>1</v>
      </c>
      <c r="F160" s="235" t="s">
        <v>75</v>
      </c>
      <c r="G160" s="233"/>
      <c r="H160" s="236">
        <v>1</v>
      </c>
      <c r="I160" s="237"/>
      <c r="J160" s="233"/>
      <c r="K160" s="233"/>
      <c r="L160" s="238"/>
      <c r="M160" s="243"/>
      <c r="N160" s="244"/>
      <c r="O160" s="244"/>
      <c r="P160" s="244"/>
      <c r="Q160" s="244"/>
      <c r="R160" s="244"/>
      <c r="S160" s="244"/>
      <c r="T160" s="245"/>
      <c r="AT160" s="242" t="s">
        <v>159</v>
      </c>
      <c r="AU160" s="242" t="s">
        <v>77</v>
      </c>
      <c r="AV160" s="12" t="s">
        <v>77</v>
      </c>
      <c r="AW160" s="12" t="s">
        <v>32</v>
      </c>
      <c r="AX160" s="12" t="s">
        <v>75</v>
      </c>
      <c r="AY160" s="242" t="s">
        <v>147</v>
      </c>
    </row>
    <row r="161" s="1" customFormat="1" ht="16.5" customHeight="1">
      <c r="B161" s="37"/>
      <c r="C161" s="216" t="s">
        <v>247</v>
      </c>
      <c r="D161" s="216" t="s">
        <v>150</v>
      </c>
      <c r="E161" s="217" t="s">
        <v>1114</v>
      </c>
      <c r="F161" s="218" t="s">
        <v>1115</v>
      </c>
      <c r="G161" s="219" t="s">
        <v>225</v>
      </c>
      <c r="H161" s="220">
        <v>3.1190000000000002</v>
      </c>
      <c r="I161" s="221"/>
      <c r="J161" s="222">
        <f>ROUND(I161*H161,2)</f>
        <v>0</v>
      </c>
      <c r="K161" s="218" t="s">
        <v>212</v>
      </c>
      <c r="L161" s="42"/>
      <c r="M161" s="223" t="s">
        <v>1</v>
      </c>
      <c r="N161" s="224" t="s">
        <v>40</v>
      </c>
      <c r="O161" s="78"/>
      <c r="P161" s="225">
        <f>O161*H161</f>
        <v>0</v>
      </c>
      <c r="Q161" s="225">
        <v>0</v>
      </c>
      <c r="R161" s="225">
        <f>Q161*H161</f>
        <v>0</v>
      </c>
      <c r="S161" s="225">
        <v>2</v>
      </c>
      <c r="T161" s="226">
        <f>S161*H161</f>
        <v>6.2380000000000004</v>
      </c>
      <c r="AR161" s="16" t="s">
        <v>181</v>
      </c>
      <c r="AT161" s="16" t="s">
        <v>150</v>
      </c>
      <c r="AU161" s="16" t="s">
        <v>77</v>
      </c>
      <c r="AY161" s="16" t="s">
        <v>147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6" t="s">
        <v>75</v>
      </c>
      <c r="BK161" s="227">
        <f>ROUND(I161*H161,2)</f>
        <v>0</v>
      </c>
      <c r="BL161" s="16" t="s">
        <v>181</v>
      </c>
      <c r="BM161" s="16" t="s">
        <v>1116</v>
      </c>
    </row>
    <row r="162" s="1" customFormat="1">
      <c r="B162" s="37"/>
      <c r="C162" s="38"/>
      <c r="D162" s="228" t="s">
        <v>156</v>
      </c>
      <c r="E162" s="38"/>
      <c r="F162" s="229" t="s">
        <v>1117</v>
      </c>
      <c r="G162" s="38"/>
      <c r="H162" s="38"/>
      <c r="I162" s="143"/>
      <c r="J162" s="38"/>
      <c r="K162" s="38"/>
      <c r="L162" s="42"/>
      <c r="M162" s="230"/>
      <c r="N162" s="78"/>
      <c r="O162" s="78"/>
      <c r="P162" s="78"/>
      <c r="Q162" s="78"/>
      <c r="R162" s="78"/>
      <c r="S162" s="78"/>
      <c r="T162" s="79"/>
      <c r="AT162" s="16" t="s">
        <v>156</v>
      </c>
      <c r="AU162" s="16" t="s">
        <v>77</v>
      </c>
    </row>
    <row r="163" s="1" customFormat="1">
      <c r="B163" s="37"/>
      <c r="C163" s="38"/>
      <c r="D163" s="228" t="s">
        <v>157</v>
      </c>
      <c r="E163" s="38"/>
      <c r="F163" s="231" t="s">
        <v>1069</v>
      </c>
      <c r="G163" s="38"/>
      <c r="H163" s="38"/>
      <c r="I163" s="143"/>
      <c r="J163" s="38"/>
      <c r="K163" s="38"/>
      <c r="L163" s="42"/>
      <c r="M163" s="230"/>
      <c r="N163" s="78"/>
      <c r="O163" s="78"/>
      <c r="P163" s="78"/>
      <c r="Q163" s="78"/>
      <c r="R163" s="78"/>
      <c r="S163" s="78"/>
      <c r="T163" s="79"/>
      <c r="AT163" s="16" t="s">
        <v>157</v>
      </c>
      <c r="AU163" s="16" t="s">
        <v>77</v>
      </c>
    </row>
    <row r="164" s="12" customFormat="1">
      <c r="B164" s="232"/>
      <c r="C164" s="233"/>
      <c r="D164" s="228" t="s">
        <v>159</v>
      </c>
      <c r="E164" s="234" t="s">
        <v>1</v>
      </c>
      <c r="F164" s="235" t="s">
        <v>1118</v>
      </c>
      <c r="G164" s="233"/>
      <c r="H164" s="236">
        <v>3.1190000000000002</v>
      </c>
      <c r="I164" s="237"/>
      <c r="J164" s="233"/>
      <c r="K164" s="233"/>
      <c r="L164" s="238"/>
      <c r="M164" s="243"/>
      <c r="N164" s="244"/>
      <c r="O164" s="244"/>
      <c r="P164" s="244"/>
      <c r="Q164" s="244"/>
      <c r="R164" s="244"/>
      <c r="S164" s="244"/>
      <c r="T164" s="245"/>
      <c r="AT164" s="242" t="s">
        <v>159</v>
      </c>
      <c r="AU164" s="242" t="s">
        <v>77</v>
      </c>
      <c r="AV164" s="12" t="s">
        <v>77</v>
      </c>
      <c r="AW164" s="12" t="s">
        <v>32</v>
      </c>
      <c r="AX164" s="12" t="s">
        <v>75</v>
      </c>
      <c r="AY164" s="242" t="s">
        <v>147</v>
      </c>
    </row>
    <row r="165" s="1" customFormat="1" ht="22.5" customHeight="1">
      <c r="B165" s="37"/>
      <c r="C165" s="216" t="s">
        <v>253</v>
      </c>
      <c r="D165" s="216" t="s">
        <v>150</v>
      </c>
      <c r="E165" s="217" t="s">
        <v>1119</v>
      </c>
      <c r="F165" s="218" t="s">
        <v>1120</v>
      </c>
      <c r="G165" s="219" t="s">
        <v>1121</v>
      </c>
      <c r="H165" s="220">
        <v>1</v>
      </c>
      <c r="I165" s="221"/>
      <c r="J165" s="222">
        <f>ROUND(I165*H165,2)</f>
        <v>0</v>
      </c>
      <c r="K165" s="218" t="s">
        <v>1</v>
      </c>
      <c r="L165" s="42"/>
      <c r="M165" s="223" t="s">
        <v>1</v>
      </c>
      <c r="N165" s="224" t="s">
        <v>40</v>
      </c>
      <c r="O165" s="78"/>
      <c r="P165" s="225">
        <f>O165*H165</f>
        <v>0</v>
      </c>
      <c r="Q165" s="225">
        <v>0</v>
      </c>
      <c r="R165" s="225">
        <f>Q165*H165</f>
        <v>0</v>
      </c>
      <c r="S165" s="225">
        <v>0</v>
      </c>
      <c r="T165" s="226">
        <f>S165*H165</f>
        <v>0</v>
      </c>
      <c r="AR165" s="16" t="s">
        <v>181</v>
      </c>
      <c r="AT165" s="16" t="s">
        <v>150</v>
      </c>
      <c r="AU165" s="16" t="s">
        <v>77</v>
      </c>
      <c r="AY165" s="16" t="s">
        <v>147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6" t="s">
        <v>75</v>
      </c>
      <c r="BK165" s="227">
        <f>ROUND(I165*H165,2)</f>
        <v>0</v>
      </c>
      <c r="BL165" s="16" t="s">
        <v>181</v>
      </c>
      <c r="BM165" s="16" t="s">
        <v>1122</v>
      </c>
    </row>
    <row r="166" s="1" customFormat="1">
      <c r="B166" s="37"/>
      <c r="C166" s="38"/>
      <c r="D166" s="228" t="s">
        <v>156</v>
      </c>
      <c r="E166" s="38"/>
      <c r="F166" s="229" t="s">
        <v>1120</v>
      </c>
      <c r="G166" s="38"/>
      <c r="H166" s="38"/>
      <c r="I166" s="143"/>
      <c r="J166" s="38"/>
      <c r="K166" s="38"/>
      <c r="L166" s="42"/>
      <c r="M166" s="230"/>
      <c r="N166" s="78"/>
      <c r="O166" s="78"/>
      <c r="P166" s="78"/>
      <c r="Q166" s="78"/>
      <c r="R166" s="78"/>
      <c r="S166" s="78"/>
      <c r="T166" s="79"/>
      <c r="AT166" s="16" t="s">
        <v>156</v>
      </c>
      <c r="AU166" s="16" t="s">
        <v>77</v>
      </c>
    </row>
    <row r="167" s="1" customFormat="1">
      <c r="B167" s="37"/>
      <c r="C167" s="38"/>
      <c r="D167" s="228" t="s">
        <v>157</v>
      </c>
      <c r="E167" s="38"/>
      <c r="F167" s="231" t="s">
        <v>1069</v>
      </c>
      <c r="G167" s="38"/>
      <c r="H167" s="38"/>
      <c r="I167" s="143"/>
      <c r="J167" s="38"/>
      <c r="K167" s="38"/>
      <c r="L167" s="42"/>
      <c r="M167" s="230"/>
      <c r="N167" s="78"/>
      <c r="O167" s="78"/>
      <c r="P167" s="78"/>
      <c r="Q167" s="78"/>
      <c r="R167" s="78"/>
      <c r="S167" s="78"/>
      <c r="T167" s="79"/>
      <c r="AT167" s="16" t="s">
        <v>157</v>
      </c>
      <c r="AU167" s="16" t="s">
        <v>77</v>
      </c>
    </row>
    <row r="168" s="12" customFormat="1">
      <c r="B168" s="232"/>
      <c r="C168" s="233"/>
      <c r="D168" s="228" t="s">
        <v>159</v>
      </c>
      <c r="E168" s="234" t="s">
        <v>1</v>
      </c>
      <c r="F168" s="235" t="s">
        <v>75</v>
      </c>
      <c r="G168" s="233"/>
      <c r="H168" s="236">
        <v>1</v>
      </c>
      <c r="I168" s="237"/>
      <c r="J168" s="233"/>
      <c r="K168" s="233"/>
      <c r="L168" s="238"/>
      <c r="M168" s="243"/>
      <c r="N168" s="244"/>
      <c r="O168" s="244"/>
      <c r="P168" s="244"/>
      <c r="Q168" s="244"/>
      <c r="R168" s="244"/>
      <c r="S168" s="244"/>
      <c r="T168" s="245"/>
      <c r="AT168" s="242" t="s">
        <v>159</v>
      </c>
      <c r="AU168" s="242" t="s">
        <v>77</v>
      </c>
      <c r="AV168" s="12" t="s">
        <v>77</v>
      </c>
      <c r="AW168" s="12" t="s">
        <v>32</v>
      </c>
      <c r="AX168" s="12" t="s">
        <v>75</v>
      </c>
      <c r="AY168" s="242" t="s">
        <v>147</v>
      </c>
    </row>
    <row r="169" s="1" customFormat="1" ht="16.5" customHeight="1">
      <c r="B169" s="37"/>
      <c r="C169" s="216" t="s">
        <v>8</v>
      </c>
      <c r="D169" s="216" t="s">
        <v>150</v>
      </c>
      <c r="E169" s="217" t="s">
        <v>1123</v>
      </c>
      <c r="F169" s="218" t="s">
        <v>1124</v>
      </c>
      <c r="G169" s="219" t="s">
        <v>1125</v>
      </c>
      <c r="H169" s="220">
        <v>1</v>
      </c>
      <c r="I169" s="221"/>
      <c r="J169" s="222">
        <f>ROUND(I169*H169,2)</f>
        <v>0</v>
      </c>
      <c r="K169" s="218" t="s">
        <v>1</v>
      </c>
      <c r="L169" s="42"/>
      <c r="M169" s="223" t="s">
        <v>1</v>
      </c>
      <c r="N169" s="224" t="s">
        <v>40</v>
      </c>
      <c r="O169" s="78"/>
      <c r="P169" s="225">
        <f>O169*H169</f>
        <v>0</v>
      </c>
      <c r="Q169" s="225">
        <v>0</v>
      </c>
      <c r="R169" s="225">
        <f>Q169*H169</f>
        <v>0</v>
      </c>
      <c r="S169" s="225">
        <v>0</v>
      </c>
      <c r="T169" s="226">
        <f>S169*H169</f>
        <v>0</v>
      </c>
      <c r="AR169" s="16" t="s">
        <v>181</v>
      </c>
      <c r="AT169" s="16" t="s">
        <v>150</v>
      </c>
      <c r="AU169" s="16" t="s">
        <v>77</v>
      </c>
      <c r="AY169" s="16" t="s">
        <v>147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6" t="s">
        <v>75</v>
      </c>
      <c r="BK169" s="227">
        <f>ROUND(I169*H169,2)</f>
        <v>0</v>
      </c>
      <c r="BL169" s="16" t="s">
        <v>181</v>
      </c>
      <c r="BM169" s="16" t="s">
        <v>1126</v>
      </c>
    </row>
    <row r="170" s="1" customFormat="1">
      <c r="B170" s="37"/>
      <c r="C170" s="38"/>
      <c r="D170" s="228" t="s">
        <v>156</v>
      </c>
      <c r="E170" s="38"/>
      <c r="F170" s="229" t="s">
        <v>1124</v>
      </c>
      <c r="G170" s="38"/>
      <c r="H170" s="38"/>
      <c r="I170" s="143"/>
      <c r="J170" s="38"/>
      <c r="K170" s="38"/>
      <c r="L170" s="42"/>
      <c r="M170" s="230"/>
      <c r="N170" s="78"/>
      <c r="O170" s="78"/>
      <c r="P170" s="78"/>
      <c r="Q170" s="78"/>
      <c r="R170" s="78"/>
      <c r="S170" s="78"/>
      <c r="T170" s="79"/>
      <c r="AT170" s="16" t="s">
        <v>156</v>
      </c>
      <c r="AU170" s="16" t="s">
        <v>77</v>
      </c>
    </row>
    <row r="171" s="1" customFormat="1">
      <c r="B171" s="37"/>
      <c r="C171" s="38"/>
      <c r="D171" s="228" t="s">
        <v>157</v>
      </c>
      <c r="E171" s="38"/>
      <c r="F171" s="231" t="s">
        <v>1069</v>
      </c>
      <c r="G171" s="38"/>
      <c r="H171" s="38"/>
      <c r="I171" s="143"/>
      <c r="J171" s="38"/>
      <c r="K171" s="38"/>
      <c r="L171" s="42"/>
      <c r="M171" s="230"/>
      <c r="N171" s="78"/>
      <c r="O171" s="78"/>
      <c r="P171" s="78"/>
      <c r="Q171" s="78"/>
      <c r="R171" s="78"/>
      <c r="S171" s="78"/>
      <c r="T171" s="79"/>
      <c r="AT171" s="16" t="s">
        <v>157</v>
      </c>
      <c r="AU171" s="16" t="s">
        <v>77</v>
      </c>
    </row>
    <row r="172" s="12" customFormat="1">
      <c r="B172" s="232"/>
      <c r="C172" s="233"/>
      <c r="D172" s="228" t="s">
        <v>159</v>
      </c>
      <c r="E172" s="234" t="s">
        <v>1</v>
      </c>
      <c r="F172" s="235" t="s">
        <v>75</v>
      </c>
      <c r="G172" s="233"/>
      <c r="H172" s="236">
        <v>1</v>
      </c>
      <c r="I172" s="237"/>
      <c r="J172" s="233"/>
      <c r="K172" s="233"/>
      <c r="L172" s="238"/>
      <c r="M172" s="243"/>
      <c r="N172" s="244"/>
      <c r="O172" s="244"/>
      <c r="P172" s="244"/>
      <c r="Q172" s="244"/>
      <c r="R172" s="244"/>
      <c r="S172" s="244"/>
      <c r="T172" s="245"/>
      <c r="AT172" s="242" t="s">
        <v>159</v>
      </c>
      <c r="AU172" s="242" t="s">
        <v>77</v>
      </c>
      <c r="AV172" s="12" t="s">
        <v>77</v>
      </c>
      <c r="AW172" s="12" t="s">
        <v>32</v>
      </c>
      <c r="AX172" s="12" t="s">
        <v>75</v>
      </c>
      <c r="AY172" s="242" t="s">
        <v>147</v>
      </c>
    </row>
    <row r="173" s="11" customFormat="1" ht="22.8" customHeight="1">
      <c r="B173" s="200"/>
      <c r="C173" s="201"/>
      <c r="D173" s="202" t="s">
        <v>68</v>
      </c>
      <c r="E173" s="214" t="s">
        <v>603</v>
      </c>
      <c r="F173" s="214" t="s">
        <v>604</v>
      </c>
      <c r="G173" s="201"/>
      <c r="H173" s="201"/>
      <c r="I173" s="204"/>
      <c r="J173" s="215">
        <f>BK173</f>
        <v>0</v>
      </c>
      <c r="K173" s="201"/>
      <c r="L173" s="206"/>
      <c r="M173" s="207"/>
      <c r="N173" s="208"/>
      <c r="O173" s="208"/>
      <c r="P173" s="209">
        <f>SUM(P174:P180)</f>
        <v>0</v>
      </c>
      <c r="Q173" s="208"/>
      <c r="R173" s="209">
        <f>SUM(R174:R180)</f>
        <v>0</v>
      </c>
      <c r="S173" s="208"/>
      <c r="T173" s="210">
        <f>SUM(T174:T180)</f>
        <v>0</v>
      </c>
      <c r="AR173" s="211" t="s">
        <v>75</v>
      </c>
      <c r="AT173" s="212" t="s">
        <v>68</v>
      </c>
      <c r="AU173" s="212" t="s">
        <v>75</v>
      </c>
      <c r="AY173" s="211" t="s">
        <v>147</v>
      </c>
      <c r="BK173" s="213">
        <f>SUM(BK174:BK180)</f>
        <v>0</v>
      </c>
    </row>
    <row r="174" s="1" customFormat="1" ht="16.5" customHeight="1">
      <c r="B174" s="37"/>
      <c r="C174" s="216" t="s">
        <v>154</v>
      </c>
      <c r="D174" s="216" t="s">
        <v>150</v>
      </c>
      <c r="E174" s="217" t="s">
        <v>606</v>
      </c>
      <c r="F174" s="218" t="s">
        <v>607</v>
      </c>
      <c r="G174" s="219" t="s">
        <v>270</v>
      </c>
      <c r="H174" s="220">
        <v>6.2380000000000004</v>
      </c>
      <c r="I174" s="221"/>
      <c r="J174" s="222">
        <f>ROUND(I174*H174,2)</f>
        <v>0</v>
      </c>
      <c r="K174" s="218" t="s">
        <v>212</v>
      </c>
      <c r="L174" s="42"/>
      <c r="M174" s="223" t="s">
        <v>1</v>
      </c>
      <c r="N174" s="224" t="s">
        <v>40</v>
      </c>
      <c r="O174" s="78"/>
      <c r="P174" s="225">
        <f>O174*H174</f>
        <v>0</v>
      </c>
      <c r="Q174" s="225">
        <v>0</v>
      </c>
      <c r="R174" s="225">
        <f>Q174*H174</f>
        <v>0</v>
      </c>
      <c r="S174" s="225">
        <v>0</v>
      </c>
      <c r="T174" s="226">
        <f>S174*H174</f>
        <v>0</v>
      </c>
      <c r="AR174" s="16" t="s">
        <v>181</v>
      </c>
      <c r="AT174" s="16" t="s">
        <v>150</v>
      </c>
      <c r="AU174" s="16" t="s">
        <v>77</v>
      </c>
      <c r="AY174" s="16" t="s">
        <v>147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6" t="s">
        <v>75</v>
      </c>
      <c r="BK174" s="227">
        <f>ROUND(I174*H174,2)</f>
        <v>0</v>
      </c>
      <c r="BL174" s="16" t="s">
        <v>181</v>
      </c>
      <c r="BM174" s="16" t="s">
        <v>1127</v>
      </c>
    </row>
    <row r="175" s="1" customFormat="1">
      <c r="B175" s="37"/>
      <c r="C175" s="38"/>
      <c r="D175" s="228" t="s">
        <v>156</v>
      </c>
      <c r="E175" s="38"/>
      <c r="F175" s="229" t="s">
        <v>609</v>
      </c>
      <c r="G175" s="38"/>
      <c r="H175" s="38"/>
      <c r="I175" s="143"/>
      <c r="J175" s="38"/>
      <c r="K175" s="38"/>
      <c r="L175" s="42"/>
      <c r="M175" s="230"/>
      <c r="N175" s="78"/>
      <c r="O175" s="78"/>
      <c r="P175" s="78"/>
      <c r="Q175" s="78"/>
      <c r="R175" s="78"/>
      <c r="S175" s="78"/>
      <c r="T175" s="79"/>
      <c r="AT175" s="16" t="s">
        <v>156</v>
      </c>
      <c r="AU175" s="16" t="s">
        <v>77</v>
      </c>
    </row>
    <row r="176" s="1" customFormat="1" ht="16.5" customHeight="1">
      <c r="B176" s="37"/>
      <c r="C176" s="216" t="s">
        <v>275</v>
      </c>
      <c r="D176" s="216" t="s">
        <v>150</v>
      </c>
      <c r="E176" s="217" t="s">
        <v>611</v>
      </c>
      <c r="F176" s="218" t="s">
        <v>612</v>
      </c>
      <c r="G176" s="219" t="s">
        <v>270</v>
      </c>
      <c r="H176" s="220">
        <v>12.476000000000001</v>
      </c>
      <c r="I176" s="221"/>
      <c r="J176" s="222">
        <f>ROUND(I176*H176,2)</f>
        <v>0</v>
      </c>
      <c r="K176" s="218" t="s">
        <v>212</v>
      </c>
      <c r="L176" s="42"/>
      <c r="M176" s="223" t="s">
        <v>1</v>
      </c>
      <c r="N176" s="224" t="s">
        <v>40</v>
      </c>
      <c r="O176" s="78"/>
      <c r="P176" s="225">
        <f>O176*H176</f>
        <v>0</v>
      </c>
      <c r="Q176" s="225">
        <v>0</v>
      </c>
      <c r="R176" s="225">
        <f>Q176*H176</f>
        <v>0</v>
      </c>
      <c r="S176" s="225">
        <v>0</v>
      </c>
      <c r="T176" s="226">
        <f>S176*H176</f>
        <v>0</v>
      </c>
      <c r="AR176" s="16" t="s">
        <v>181</v>
      </c>
      <c r="AT176" s="16" t="s">
        <v>150</v>
      </c>
      <c r="AU176" s="16" t="s">
        <v>77</v>
      </c>
      <c r="AY176" s="16" t="s">
        <v>147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6" t="s">
        <v>75</v>
      </c>
      <c r="BK176" s="227">
        <f>ROUND(I176*H176,2)</f>
        <v>0</v>
      </c>
      <c r="BL176" s="16" t="s">
        <v>181</v>
      </c>
      <c r="BM176" s="16" t="s">
        <v>1128</v>
      </c>
    </row>
    <row r="177" s="1" customFormat="1">
      <c r="B177" s="37"/>
      <c r="C177" s="38"/>
      <c r="D177" s="228" t="s">
        <v>156</v>
      </c>
      <c r="E177" s="38"/>
      <c r="F177" s="229" t="s">
        <v>614</v>
      </c>
      <c r="G177" s="38"/>
      <c r="H177" s="38"/>
      <c r="I177" s="143"/>
      <c r="J177" s="38"/>
      <c r="K177" s="38"/>
      <c r="L177" s="42"/>
      <c r="M177" s="230"/>
      <c r="N177" s="78"/>
      <c r="O177" s="78"/>
      <c r="P177" s="78"/>
      <c r="Q177" s="78"/>
      <c r="R177" s="78"/>
      <c r="S177" s="78"/>
      <c r="T177" s="79"/>
      <c r="AT177" s="16" t="s">
        <v>156</v>
      </c>
      <c r="AU177" s="16" t="s">
        <v>77</v>
      </c>
    </row>
    <row r="178" s="12" customFormat="1">
      <c r="B178" s="232"/>
      <c r="C178" s="233"/>
      <c r="D178" s="228" t="s">
        <v>159</v>
      </c>
      <c r="E178" s="233"/>
      <c r="F178" s="235" t="s">
        <v>1129</v>
      </c>
      <c r="G178" s="233"/>
      <c r="H178" s="236">
        <v>12.476000000000001</v>
      </c>
      <c r="I178" s="237"/>
      <c r="J178" s="233"/>
      <c r="K178" s="233"/>
      <c r="L178" s="238"/>
      <c r="M178" s="243"/>
      <c r="N178" s="244"/>
      <c r="O178" s="244"/>
      <c r="P178" s="244"/>
      <c r="Q178" s="244"/>
      <c r="R178" s="244"/>
      <c r="S178" s="244"/>
      <c r="T178" s="245"/>
      <c r="AT178" s="242" t="s">
        <v>159</v>
      </c>
      <c r="AU178" s="242" t="s">
        <v>77</v>
      </c>
      <c r="AV178" s="12" t="s">
        <v>77</v>
      </c>
      <c r="AW178" s="12" t="s">
        <v>4</v>
      </c>
      <c r="AX178" s="12" t="s">
        <v>75</v>
      </c>
      <c r="AY178" s="242" t="s">
        <v>147</v>
      </c>
    </row>
    <row r="179" s="1" customFormat="1" ht="16.5" customHeight="1">
      <c r="B179" s="37"/>
      <c r="C179" s="216" t="s">
        <v>284</v>
      </c>
      <c r="D179" s="216" t="s">
        <v>150</v>
      </c>
      <c r="E179" s="217" t="s">
        <v>618</v>
      </c>
      <c r="F179" s="218" t="s">
        <v>619</v>
      </c>
      <c r="G179" s="219" t="s">
        <v>270</v>
      </c>
      <c r="H179" s="220">
        <v>6.2380000000000004</v>
      </c>
      <c r="I179" s="221"/>
      <c r="J179" s="222">
        <f>ROUND(I179*H179,2)</f>
        <v>0</v>
      </c>
      <c r="K179" s="218" t="s">
        <v>212</v>
      </c>
      <c r="L179" s="42"/>
      <c r="M179" s="223" t="s">
        <v>1</v>
      </c>
      <c r="N179" s="224" t="s">
        <v>40</v>
      </c>
      <c r="O179" s="78"/>
      <c r="P179" s="225">
        <f>O179*H179</f>
        <v>0</v>
      </c>
      <c r="Q179" s="225">
        <v>0</v>
      </c>
      <c r="R179" s="225">
        <f>Q179*H179</f>
        <v>0</v>
      </c>
      <c r="S179" s="225">
        <v>0</v>
      </c>
      <c r="T179" s="226">
        <f>S179*H179</f>
        <v>0</v>
      </c>
      <c r="AR179" s="16" t="s">
        <v>181</v>
      </c>
      <c r="AT179" s="16" t="s">
        <v>150</v>
      </c>
      <c r="AU179" s="16" t="s">
        <v>77</v>
      </c>
      <c r="AY179" s="16" t="s">
        <v>147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6" t="s">
        <v>75</v>
      </c>
      <c r="BK179" s="227">
        <f>ROUND(I179*H179,2)</f>
        <v>0</v>
      </c>
      <c r="BL179" s="16" t="s">
        <v>181</v>
      </c>
      <c r="BM179" s="16" t="s">
        <v>1130</v>
      </c>
    </row>
    <row r="180" s="1" customFormat="1">
      <c r="B180" s="37"/>
      <c r="C180" s="38"/>
      <c r="D180" s="228" t="s">
        <v>156</v>
      </c>
      <c r="E180" s="38"/>
      <c r="F180" s="229" t="s">
        <v>621</v>
      </c>
      <c r="G180" s="38"/>
      <c r="H180" s="38"/>
      <c r="I180" s="143"/>
      <c r="J180" s="38"/>
      <c r="K180" s="38"/>
      <c r="L180" s="42"/>
      <c r="M180" s="230"/>
      <c r="N180" s="78"/>
      <c r="O180" s="78"/>
      <c r="P180" s="78"/>
      <c r="Q180" s="78"/>
      <c r="R180" s="78"/>
      <c r="S180" s="78"/>
      <c r="T180" s="79"/>
      <c r="AT180" s="16" t="s">
        <v>156</v>
      </c>
      <c r="AU180" s="16" t="s">
        <v>77</v>
      </c>
    </row>
    <row r="181" s="11" customFormat="1" ht="22.8" customHeight="1">
      <c r="B181" s="200"/>
      <c r="C181" s="201"/>
      <c r="D181" s="202" t="s">
        <v>68</v>
      </c>
      <c r="E181" s="214" t="s">
        <v>622</v>
      </c>
      <c r="F181" s="214" t="s">
        <v>623</v>
      </c>
      <c r="G181" s="201"/>
      <c r="H181" s="201"/>
      <c r="I181" s="204"/>
      <c r="J181" s="215">
        <f>BK181</f>
        <v>0</v>
      </c>
      <c r="K181" s="201"/>
      <c r="L181" s="206"/>
      <c r="M181" s="207"/>
      <c r="N181" s="208"/>
      <c r="O181" s="208"/>
      <c r="P181" s="209">
        <f>SUM(P182:P183)</f>
        <v>0</v>
      </c>
      <c r="Q181" s="208"/>
      <c r="R181" s="209">
        <f>SUM(R182:R183)</f>
        <v>0</v>
      </c>
      <c r="S181" s="208"/>
      <c r="T181" s="210">
        <f>SUM(T182:T183)</f>
        <v>0</v>
      </c>
      <c r="AR181" s="211" t="s">
        <v>75</v>
      </c>
      <c r="AT181" s="212" t="s">
        <v>68</v>
      </c>
      <c r="AU181" s="212" t="s">
        <v>75</v>
      </c>
      <c r="AY181" s="211" t="s">
        <v>147</v>
      </c>
      <c r="BK181" s="213">
        <f>SUM(BK182:BK183)</f>
        <v>0</v>
      </c>
    </row>
    <row r="182" s="1" customFormat="1" ht="16.5" customHeight="1">
      <c r="B182" s="37"/>
      <c r="C182" s="216" t="s">
        <v>293</v>
      </c>
      <c r="D182" s="216" t="s">
        <v>150</v>
      </c>
      <c r="E182" s="217" t="s">
        <v>625</v>
      </c>
      <c r="F182" s="218" t="s">
        <v>626</v>
      </c>
      <c r="G182" s="219" t="s">
        <v>270</v>
      </c>
      <c r="H182" s="220">
        <v>30.646000000000001</v>
      </c>
      <c r="I182" s="221"/>
      <c r="J182" s="222">
        <f>ROUND(I182*H182,2)</f>
        <v>0</v>
      </c>
      <c r="K182" s="218" t="s">
        <v>212</v>
      </c>
      <c r="L182" s="42"/>
      <c r="M182" s="223" t="s">
        <v>1</v>
      </c>
      <c r="N182" s="224" t="s">
        <v>40</v>
      </c>
      <c r="O182" s="78"/>
      <c r="P182" s="225">
        <f>O182*H182</f>
        <v>0</v>
      </c>
      <c r="Q182" s="225">
        <v>0</v>
      </c>
      <c r="R182" s="225">
        <f>Q182*H182</f>
        <v>0</v>
      </c>
      <c r="S182" s="225">
        <v>0</v>
      </c>
      <c r="T182" s="226">
        <f>S182*H182</f>
        <v>0</v>
      </c>
      <c r="AR182" s="16" t="s">
        <v>181</v>
      </c>
      <c r="AT182" s="16" t="s">
        <v>150</v>
      </c>
      <c r="AU182" s="16" t="s">
        <v>77</v>
      </c>
      <c r="AY182" s="16" t="s">
        <v>147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6" t="s">
        <v>75</v>
      </c>
      <c r="BK182" s="227">
        <f>ROUND(I182*H182,2)</f>
        <v>0</v>
      </c>
      <c r="BL182" s="16" t="s">
        <v>181</v>
      </c>
      <c r="BM182" s="16" t="s">
        <v>1131</v>
      </c>
    </row>
    <row r="183" s="1" customFormat="1">
      <c r="B183" s="37"/>
      <c r="C183" s="38"/>
      <c r="D183" s="228" t="s">
        <v>156</v>
      </c>
      <c r="E183" s="38"/>
      <c r="F183" s="229" t="s">
        <v>628</v>
      </c>
      <c r="G183" s="38"/>
      <c r="H183" s="38"/>
      <c r="I183" s="143"/>
      <c r="J183" s="38"/>
      <c r="K183" s="38"/>
      <c r="L183" s="42"/>
      <c r="M183" s="230"/>
      <c r="N183" s="78"/>
      <c r="O183" s="78"/>
      <c r="P183" s="78"/>
      <c r="Q183" s="78"/>
      <c r="R183" s="78"/>
      <c r="S183" s="78"/>
      <c r="T183" s="79"/>
      <c r="AT183" s="16" t="s">
        <v>156</v>
      </c>
      <c r="AU183" s="16" t="s">
        <v>77</v>
      </c>
    </row>
    <row r="184" s="11" customFormat="1" ht="25.92" customHeight="1">
      <c r="B184" s="200"/>
      <c r="C184" s="201"/>
      <c r="D184" s="202" t="s">
        <v>68</v>
      </c>
      <c r="E184" s="203" t="s">
        <v>145</v>
      </c>
      <c r="F184" s="203" t="s">
        <v>146</v>
      </c>
      <c r="G184" s="201"/>
      <c r="H184" s="201"/>
      <c r="I184" s="204"/>
      <c r="J184" s="205">
        <f>BK184</f>
        <v>0</v>
      </c>
      <c r="K184" s="201"/>
      <c r="L184" s="206"/>
      <c r="M184" s="207"/>
      <c r="N184" s="208"/>
      <c r="O184" s="208"/>
      <c r="P184" s="209">
        <f>P185</f>
        <v>0</v>
      </c>
      <c r="Q184" s="208"/>
      <c r="R184" s="209">
        <f>R185</f>
        <v>0.02</v>
      </c>
      <c r="S184" s="208"/>
      <c r="T184" s="210">
        <f>T185</f>
        <v>0</v>
      </c>
      <c r="AR184" s="211" t="s">
        <v>77</v>
      </c>
      <c r="AT184" s="212" t="s">
        <v>68</v>
      </c>
      <c r="AU184" s="212" t="s">
        <v>69</v>
      </c>
      <c r="AY184" s="211" t="s">
        <v>147</v>
      </c>
      <c r="BK184" s="213">
        <f>BK185</f>
        <v>0</v>
      </c>
    </row>
    <row r="185" s="11" customFormat="1" ht="22.8" customHeight="1">
      <c r="B185" s="200"/>
      <c r="C185" s="201"/>
      <c r="D185" s="202" t="s">
        <v>68</v>
      </c>
      <c r="E185" s="214" t="s">
        <v>629</v>
      </c>
      <c r="F185" s="214" t="s">
        <v>630</v>
      </c>
      <c r="G185" s="201"/>
      <c r="H185" s="201"/>
      <c r="I185" s="204"/>
      <c r="J185" s="215">
        <f>BK185</f>
        <v>0</v>
      </c>
      <c r="K185" s="201"/>
      <c r="L185" s="206"/>
      <c r="M185" s="207"/>
      <c r="N185" s="208"/>
      <c r="O185" s="208"/>
      <c r="P185" s="209">
        <f>SUM(P186:P191)</f>
        <v>0</v>
      </c>
      <c r="Q185" s="208"/>
      <c r="R185" s="209">
        <f>SUM(R186:R191)</f>
        <v>0.02</v>
      </c>
      <c r="S185" s="208"/>
      <c r="T185" s="210">
        <f>SUM(T186:T191)</f>
        <v>0</v>
      </c>
      <c r="AR185" s="211" t="s">
        <v>77</v>
      </c>
      <c r="AT185" s="212" t="s">
        <v>68</v>
      </c>
      <c r="AU185" s="212" t="s">
        <v>75</v>
      </c>
      <c r="AY185" s="211" t="s">
        <v>147</v>
      </c>
      <c r="BK185" s="213">
        <f>SUM(BK186:BK191)</f>
        <v>0</v>
      </c>
    </row>
    <row r="186" s="1" customFormat="1" ht="16.5" customHeight="1">
      <c r="B186" s="37"/>
      <c r="C186" s="216" t="s">
        <v>300</v>
      </c>
      <c r="D186" s="216" t="s">
        <v>150</v>
      </c>
      <c r="E186" s="217" t="s">
        <v>632</v>
      </c>
      <c r="F186" s="218" t="s">
        <v>633</v>
      </c>
      <c r="G186" s="219" t="s">
        <v>187</v>
      </c>
      <c r="H186" s="220">
        <v>20</v>
      </c>
      <c r="I186" s="221"/>
      <c r="J186" s="222">
        <f>ROUND(I186*H186,2)</f>
        <v>0</v>
      </c>
      <c r="K186" s="218" t="s">
        <v>212</v>
      </c>
      <c r="L186" s="42"/>
      <c r="M186" s="223" t="s">
        <v>1</v>
      </c>
      <c r="N186" s="224" t="s">
        <v>40</v>
      </c>
      <c r="O186" s="78"/>
      <c r="P186" s="225">
        <f>O186*H186</f>
        <v>0</v>
      </c>
      <c r="Q186" s="225">
        <v>0</v>
      </c>
      <c r="R186" s="225">
        <f>Q186*H186</f>
        <v>0</v>
      </c>
      <c r="S186" s="225">
        <v>0</v>
      </c>
      <c r="T186" s="226">
        <f>S186*H186</f>
        <v>0</v>
      </c>
      <c r="AR186" s="16" t="s">
        <v>154</v>
      </c>
      <c r="AT186" s="16" t="s">
        <v>150</v>
      </c>
      <c r="AU186" s="16" t="s">
        <v>77</v>
      </c>
      <c r="AY186" s="16" t="s">
        <v>147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6" t="s">
        <v>75</v>
      </c>
      <c r="BK186" s="227">
        <f>ROUND(I186*H186,2)</f>
        <v>0</v>
      </c>
      <c r="BL186" s="16" t="s">
        <v>154</v>
      </c>
      <c r="BM186" s="16" t="s">
        <v>1132</v>
      </c>
    </row>
    <row r="187" s="1" customFormat="1">
      <c r="B187" s="37"/>
      <c r="C187" s="38"/>
      <c r="D187" s="228" t="s">
        <v>156</v>
      </c>
      <c r="E187" s="38"/>
      <c r="F187" s="229" t="s">
        <v>635</v>
      </c>
      <c r="G187" s="38"/>
      <c r="H187" s="38"/>
      <c r="I187" s="143"/>
      <c r="J187" s="38"/>
      <c r="K187" s="38"/>
      <c r="L187" s="42"/>
      <c r="M187" s="230"/>
      <c r="N187" s="78"/>
      <c r="O187" s="78"/>
      <c r="P187" s="78"/>
      <c r="Q187" s="78"/>
      <c r="R187" s="78"/>
      <c r="S187" s="78"/>
      <c r="T187" s="79"/>
      <c r="AT187" s="16" t="s">
        <v>156</v>
      </c>
      <c r="AU187" s="16" t="s">
        <v>77</v>
      </c>
    </row>
    <row r="188" s="1" customFormat="1">
      <c r="B188" s="37"/>
      <c r="C188" s="38"/>
      <c r="D188" s="228" t="s">
        <v>157</v>
      </c>
      <c r="E188" s="38"/>
      <c r="F188" s="231" t="s">
        <v>1069</v>
      </c>
      <c r="G188" s="38"/>
      <c r="H188" s="38"/>
      <c r="I188" s="143"/>
      <c r="J188" s="38"/>
      <c r="K188" s="38"/>
      <c r="L188" s="42"/>
      <c r="M188" s="230"/>
      <c r="N188" s="78"/>
      <c r="O188" s="78"/>
      <c r="P188" s="78"/>
      <c r="Q188" s="78"/>
      <c r="R188" s="78"/>
      <c r="S188" s="78"/>
      <c r="T188" s="79"/>
      <c r="AT188" s="16" t="s">
        <v>157</v>
      </c>
      <c r="AU188" s="16" t="s">
        <v>77</v>
      </c>
    </row>
    <row r="189" s="12" customFormat="1">
      <c r="B189" s="232"/>
      <c r="C189" s="233"/>
      <c r="D189" s="228" t="s">
        <v>159</v>
      </c>
      <c r="E189" s="234" t="s">
        <v>1</v>
      </c>
      <c r="F189" s="235" t="s">
        <v>1133</v>
      </c>
      <c r="G189" s="233"/>
      <c r="H189" s="236">
        <v>20</v>
      </c>
      <c r="I189" s="237"/>
      <c r="J189" s="233"/>
      <c r="K189" s="233"/>
      <c r="L189" s="238"/>
      <c r="M189" s="243"/>
      <c r="N189" s="244"/>
      <c r="O189" s="244"/>
      <c r="P189" s="244"/>
      <c r="Q189" s="244"/>
      <c r="R189" s="244"/>
      <c r="S189" s="244"/>
      <c r="T189" s="245"/>
      <c r="AT189" s="242" t="s">
        <v>159</v>
      </c>
      <c r="AU189" s="242" t="s">
        <v>77</v>
      </c>
      <c r="AV189" s="12" t="s">
        <v>77</v>
      </c>
      <c r="AW189" s="12" t="s">
        <v>32</v>
      </c>
      <c r="AX189" s="12" t="s">
        <v>75</v>
      </c>
      <c r="AY189" s="242" t="s">
        <v>147</v>
      </c>
    </row>
    <row r="190" s="1" customFormat="1" ht="16.5" customHeight="1">
      <c r="B190" s="37"/>
      <c r="C190" s="267" t="s">
        <v>7</v>
      </c>
      <c r="D190" s="267" t="s">
        <v>267</v>
      </c>
      <c r="E190" s="268" t="s">
        <v>638</v>
      </c>
      <c r="F190" s="269" t="s">
        <v>639</v>
      </c>
      <c r="G190" s="270" t="s">
        <v>153</v>
      </c>
      <c r="H190" s="271">
        <v>20</v>
      </c>
      <c r="I190" s="272"/>
      <c r="J190" s="273">
        <f>ROUND(I190*H190,2)</f>
        <v>0</v>
      </c>
      <c r="K190" s="269" t="s">
        <v>212</v>
      </c>
      <c r="L190" s="274"/>
      <c r="M190" s="275" t="s">
        <v>1</v>
      </c>
      <c r="N190" s="276" t="s">
        <v>40</v>
      </c>
      <c r="O190" s="78"/>
      <c r="P190" s="225">
        <f>O190*H190</f>
        <v>0</v>
      </c>
      <c r="Q190" s="225">
        <v>0.001</v>
      </c>
      <c r="R190" s="225">
        <f>Q190*H190</f>
        <v>0.02</v>
      </c>
      <c r="S190" s="225">
        <v>0</v>
      </c>
      <c r="T190" s="226">
        <f>S190*H190</f>
        <v>0</v>
      </c>
      <c r="AR190" s="16" t="s">
        <v>387</v>
      </c>
      <c r="AT190" s="16" t="s">
        <v>267</v>
      </c>
      <c r="AU190" s="16" t="s">
        <v>77</v>
      </c>
      <c r="AY190" s="16" t="s">
        <v>147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6" t="s">
        <v>75</v>
      </c>
      <c r="BK190" s="227">
        <f>ROUND(I190*H190,2)</f>
        <v>0</v>
      </c>
      <c r="BL190" s="16" t="s">
        <v>154</v>
      </c>
      <c r="BM190" s="16" t="s">
        <v>1134</v>
      </c>
    </row>
    <row r="191" s="1" customFormat="1">
      <c r="B191" s="37"/>
      <c r="C191" s="38"/>
      <c r="D191" s="228" t="s">
        <v>156</v>
      </c>
      <c r="E191" s="38"/>
      <c r="F191" s="229" t="s">
        <v>639</v>
      </c>
      <c r="G191" s="38"/>
      <c r="H191" s="38"/>
      <c r="I191" s="143"/>
      <c r="J191" s="38"/>
      <c r="K191" s="38"/>
      <c r="L191" s="42"/>
      <c r="M191" s="277"/>
      <c r="N191" s="278"/>
      <c r="O191" s="278"/>
      <c r="P191" s="278"/>
      <c r="Q191" s="278"/>
      <c r="R191" s="278"/>
      <c r="S191" s="278"/>
      <c r="T191" s="279"/>
      <c r="AT191" s="16" t="s">
        <v>156</v>
      </c>
      <c r="AU191" s="16" t="s">
        <v>77</v>
      </c>
    </row>
    <row r="192" s="1" customFormat="1" ht="6.96" customHeight="1">
      <c r="B192" s="56"/>
      <c r="C192" s="57"/>
      <c r="D192" s="57"/>
      <c r="E192" s="57"/>
      <c r="F192" s="57"/>
      <c r="G192" s="57"/>
      <c r="H192" s="57"/>
      <c r="I192" s="167"/>
      <c r="J192" s="57"/>
      <c r="K192" s="57"/>
      <c r="L192" s="42"/>
    </row>
  </sheetData>
  <sheetProtection sheet="1" autoFilter="0" formatColumns="0" formatRows="0" objects="1" scenarios="1" spinCount="100000" saltValue="Ur83h9tqDR7VV3hC+MwpKIR6nsIBA/jnPYeoZ47KkZOpvqcw/yNv9q0nH3nI1xGm390xYofnt4g2YFqt66nfNw==" hashValue="4oJoWgLduLCijbzO1DNRJiDgk8C3N880W/qaaBcjAWcIMEbcmtTuTb/QMajpGh/9Ph4sqwqxHu8w7jyR7AwBpQ==" algorithmName="SHA-512" password="CE88"/>
  <autoFilter ref="C98:K191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5:H85"/>
    <mergeCell ref="E89:H89"/>
    <mergeCell ref="E87:H87"/>
    <mergeCell ref="E91:H9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101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19"/>
      <c r="AT3" s="16" t="s">
        <v>77</v>
      </c>
    </row>
    <row r="4" ht="24.96" customHeight="1">
      <c r="B4" s="19"/>
      <c r="D4" s="140" t="s">
        <v>120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1" t="s">
        <v>16</v>
      </c>
      <c r="L6" s="19"/>
    </row>
    <row r="7" ht="16.5" customHeight="1">
      <c r="B7" s="19"/>
      <c r="E7" s="142" t="str">
        <f>'Rekapitulace stavby'!K6</f>
        <v>ČOV Lipník nad Bečvou - povodňová čerpací stanice</v>
      </c>
      <c r="F7" s="141"/>
      <c r="G7" s="141"/>
      <c r="H7" s="141"/>
      <c r="L7" s="19"/>
    </row>
    <row r="8">
      <c r="B8" s="19"/>
      <c r="D8" s="141" t="s">
        <v>121</v>
      </c>
      <c r="L8" s="19"/>
    </row>
    <row r="9" ht="16.5" customHeight="1">
      <c r="B9" s="19"/>
      <c r="E9" s="142" t="s">
        <v>122</v>
      </c>
      <c r="L9" s="19"/>
    </row>
    <row r="10" ht="12" customHeight="1">
      <c r="B10" s="19"/>
      <c r="D10" s="141" t="s">
        <v>123</v>
      </c>
      <c r="L10" s="19"/>
    </row>
    <row r="11" s="1" customFormat="1" ht="16.5" customHeight="1">
      <c r="B11" s="42"/>
      <c r="E11" s="141" t="s">
        <v>1060</v>
      </c>
      <c r="F11" s="1"/>
      <c r="G11" s="1"/>
      <c r="H11" s="1"/>
      <c r="I11" s="143"/>
      <c r="L11" s="42"/>
    </row>
    <row r="12" s="1" customFormat="1" ht="12" customHeight="1">
      <c r="B12" s="42"/>
      <c r="D12" s="141" t="s">
        <v>1061</v>
      </c>
      <c r="I12" s="143"/>
      <c r="L12" s="42"/>
    </row>
    <row r="13" s="1" customFormat="1" ht="36.96" customHeight="1">
      <c r="B13" s="42"/>
      <c r="E13" s="144" t="s">
        <v>1135</v>
      </c>
      <c r="F13" s="1"/>
      <c r="G13" s="1"/>
      <c r="H13" s="1"/>
      <c r="I13" s="143"/>
      <c r="L13" s="42"/>
    </row>
    <row r="14" s="1" customFormat="1">
      <c r="B14" s="42"/>
      <c r="I14" s="143"/>
      <c r="L14" s="42"/>
    </row>
    <row r="15" s="1" customFormat="1" ht="12" customHeight="1">
      <c r="B15" s="42"/>
      <c r="D15" s="141" t="s">
        <v>18</v>
      </c>
      <c r="F15" s="16" t="s">
        <v>1</v>
      </c>
      <c r="I15" s="145" t="s">
        <v>19</v>
      </c>
      <c r="J15" s="16" t="s">
        <v>1</v>
      </c>
      <c r="L15" s="42"/>
    </row>
    <row r="16" s="1" customFormat="1" ht="12" customHeight="1">
      <c r="B16" s="42"/>
      <c r="D16" s="141" t="s">
        <v>20</v>
      </c>
      <c r="F16" s="16" t="s">
        <v>21</v>
      </c>
      <c r="I16" s="145" t="s">
        <v>22</v>
      </c>
      <c r="J16" s="146" t="str">
        <f>'Rekapitulace stavby'!AN8</f>
        <v>29. 5. 2019</v>
      </c>
      <c r="L16" s="42"/>
    </row>
    <row r="17" s="1" customFormat="1" ht="10.8" customHeight="1">
      <c r="B17" s="42"/>
      <c r="I17" s="143"/>
      <c r="L17" s="42"/>
    </row>
    <row r="18" s="1" customFormat="1" ht="12" customHeight="1">
      <c r="B18" s="42"/>
      <c r="D18" s="141" t="s">
        <v>24</v>
      </c>
      <c r="I18" s="145" t="s">
        <v>25</v>
      </c>
      <c r="J18" s="16" t="s">
        <v>1</v>
      </c>
      <c r="L18" s="42"/>
    </row>
    <row r="19" s="1" customFormat="1" ht="18" customHeight="1">
      <c r="B19" s="42"/>
      <c r="E19" s="16" t="s">
        <v>26</v>
      </c>
      <c r="I19" s="145" t="s">
        <v>27</v>
      </c>
      <c r="J19" s="16" t="s">
        <v>1</v>
      </c>
      <c r="L19" s="42"/>
    </row>
    <row r="20" s="1" customFormat="1" ht="6.96" customHeight="1">
      <c r="B20" s="42"/>
      <c r="I20" s="143"/>
      <c r="L20" s="42"/>
    </row>
    <row r="21" s="1" customFormat="1" ht="12" customHeight="1">
      <c r="B21" s="42"/>
      <c r="D21" s="141" t="s">
        <v>28</v>
      </c>
      <c r="I21" s="145" t="s">
        <v>25</v>
      </c>
      <c r="J21" s="32" t="str">
        <f>'Rekapitulace stavby'!AN13</f>
        <v>Vyplň údaj</v>
      </c>
      <c r="L21" s="42"/>
    </row>
    <row r="22" s="1" customFormat="1" ht="18" customHeight="1">
      <c r="B22" s="42"/>
      <c r="E22" s="32" t="str">
        <f>'Rekapitulace stavby'!E14</f>
        <v>Vyplň údaj</v>
      </c>
      <c r="F22" s="16"/>
      <c r="G22" s="16"/>
      <c r="H22" s="16"/>
      <c r="I22" s="145" t="s">
        <v>27</v>
      </c>
      <c r="J22" s="32" t="str">
        <f>'Rekapitulace stavby'!AN14</f>
        <v>Vyplň údaj</v>
      </c>
      <c r="L22" s="42"/>
    </row>
    <row r="23" s="1" customFormat="1" ht="6.96" customHeight="1">
      <c r="B23" s="42"/>
      <c r="I23" s="143"/>
      <c r="L23" s="42"/>
    </row>
    <row r="24" s="1" customFormat="1" ht="12" customHeight="1">
      <c r="B24" s="42"/>
      <c r="D24" s="141" t="s">
        <v>30</v>
      </c>
      <c r="I24" s="145" t="s">
        <v>25</v>
      </c>
      <c r="J24" s="16" t="s">
        <v>1</v>
      </c>
      <c r="L24" s="42"/>
    </row>
    <row r="25" s="1" customFormat="1" ht="18" customHeight="1">
      <c r="B25" s="42"/>
      <c r="E25" s="16" t="s">
        <v>31</v>
      </c>
      <c r="I25" s="145" t="s">
        <v>27</v>
      </c>
      <c r="J25" s="16" t="s">
        <v>1</v>
      </c>
      <c r="L25" s="42"/>
    </row>
    <row r="26" s="1" customFormat="1" ht="6.96" customHeight="1">
      <c r="B26" s="42"/>
      <c r="I26" s="143"/>
      <c r="L26" s="42"/>
    </row>
    <row r="27" s="1" customFormat="1" ht="12" customHeight="1">
      <c r="B27" s="42"/>
      <c r="D27" s="141" t="s">
        <v>33</v>
      </c>
      <c r="I27" s="145" t="s">
        <v>25</v>
      </c>
      <c r="J27" s="16" t="str">
        <f>IF('Rekapitulace stavby'!AN19="","",'Rekapitulace stavby'!AN19)</f>
        <v/>
      </c>
      <c r="L27" s="42"/>
    </row>
    <row r="28" s="1" customFormat="1" ht="18" customHeight="1">
      <c r="B28" s="42"/>
      <c r="E28" s="16" t="str">
        <f>IF('Rekapitulace stavby'!E20="","",'Rekapitulace stavby'!E20)</f>
        <v xml:space="preserve"> </v>
      </c>
      <c r="I28" s="145" t="s">
        <v>27</v>
      </c>
      <c r="J28" s="16" t="str">
        <f>IF('Rekapitulace stavby'!AN20="","",'Rekapitulace stavby'!AN20)</f>
        <v/>
      </c>
      <c r="L28" s="42"/>
    </row>
    <row r="29" s="1" customFormat="1" ht="6.96" customHeight="1">
      <c r="B29" s="42"/>
      <c r="I29" s="143"/>
      <c r="L29" s="42"/>
    </row>
    <row r="30" s="1" customFormat="1" ht="12" customHeight="1">
      <c r="B30" s="42"/>
      <c r="D30" s="141" t="s">
        <v>34</v>
      </c>
      <c r="I30" s="143"/>
      <c r="L30" s="42"/>
    </row>
    <row r="31" s="7" customFormat="1" ht="16.5" customHeight="1">
      <c r="B31" s="147"/>
      <c r="E31" s="148" t="s">
        <v>1</v>
      </c>
      <c r="F31" s="148"/>
      <c r="G31" s="148"/>
      <c r="H31" s="148"/>
      <c r="I31" s="149"/>
      <c r="L31" s="147"/>
    </row>
    <row r="32" s="1" customFormat="1" ht="6.96" customHeight="1">
      <c r="B32" s="42"/>
      <c r="I32" s="143"/>
      <c r="L32" s="42"/>
    </row>
    <row r="33" s="1" customFormat="1" ht="6.96" customHeight="1">
      <c r="B33" s="42"/>
      <c r="D33" s="70"/>
      <c r="E33" s="70"/>
      <c r="F33" s="70"/>
      <c r="G33" s="70"/>
      <c r="H33" s="70"/>
      <c r="I33" s="150"/>
      <c r="J33" s="70"/>
      <c r="K33" s="70"/>
      <c r="L33" s="42"/>
    </row>
    <row r="34" s="1" customFormat="1" ht="25.44" customHeight="1">
      <c r="B34" s="42"/>
      <c r="D34" s="151" t="s">
        <v>35</v>
      </c>
      <c r="I34" s="143"/>
      <c r="J34" s="152">
        <f>ROUND(J100, 2)</f>
        <v>0</v>
      </c>
      <c r="L34" s="42"/>
    </row>
    <row r="35" s="1" customFormat="1" ht="6.96" customHeight="1">
      <c r="B35" s="42"/>
      <c r="D35" s="70"/>
      <c r="E35" s="70"/>
      <c r="F35" s="70"/>
      <c r="G35" s="70"/>
      <c r="H35" s="70"/>
      <c r="I35" s="150"/>
      <c r="J35" s="70"/>
      <c r="K35" s="70"/>
      <c r="L35" s="42"/>
    </row>
    <row r="36" s="1" customFormat="1" ht="14.4" customHeight="1">
      <c r="B36" s="42"/>
      <c r="F36" s="153" t="s">
        <v>37</v>
      </c>
      <c r="I36" s="154" t="s">
        <v>36</v>
      </c>
      <c r="J36" s="153" t="s">
        <v>38</v>
      </c>
      <c r="L36" s="42"/>
    </row>
    <row r="37" s="1" customFormat="1" ht="14.4" customHeight="1">
      <c r="B37" s="42"/>
      <c r="D37" s="141" t="s">
        <v>39</v>
      </c>
      <c r="E37" s="141" t="s">
        <v>40</v>
      </c>
      <c r="F37" s="155">
        <f>ROUND((SUM(BE100:BE205)),  2)</f>
        <v>0</v>
      </c>
      <c r="I37" s="156">
        <v>0.20999999999999999</v>
      </c>
      <c r="J37" s="155">
        <f>ROUND(((SUM(BE100:BE205))*I37),  2)</f>
        <v>0</v>
      </c>
      <c r="L37" s="42"/>
    </row>
    <row r="38" s="1" customFormat="1" ht="14.4" customHeight="1">
      <c r="B38" s="42"/>
      <c r="E38" s="141" t="s">
        <v>41</v>
      </c>
      <c r="F38" s="155">
        <f>ROUND((SUM(BF100:BF205)),  2)</f>
        <v>0</v>
      </c>
      <c r="I38" s="156">
        <v>0.14999999999999999</v>
      </c>
      <c r="J38" s="155">
        <f>ROUND(((SUM(BF100:BF205))*I38),  2)</f>
        <v>0</v>
      </c>
      <c r="L38" s="42"/>
    </row>
    <row r="39" hidden="1" s="1" customFormat="1" ht="14.4" customHeight="1">
      <c r="B39" s="42"/>
      <c r="E39" s="141" t="s">
        <v>42</v>
      </c>
      <c r="F39" s="155">
        <f>ROUND((SUM(BG100:BG205)),  2)</f>
        <v>0</v>
      </c>
      <c r="I39" s="156">
        <v>0.20999999999999999</v>
      </c>
      <c r="J39" s="155">
        <f>0</f>
        <v>0</v>
      </c>
      <c r="L39" s="42"/>
    </row>
    <row r="40" hidden="1" s="1" customFormat="1" ht="14.4" customHeight="1">
      <c r="B40" s="42"/>
      <c r="E40" s="141" t="s">
        <v>43</v>
      </c>
      <c r="F40" s="155">
        <f>ROUND((SUM(BH100:BH205)),  2)</f>
        <v>0</v>
      </c>
      <c r="I40" s="156">
        <v>0.14999999999999999</v>
      </c>
      <c r="J40" s="155">
        <f>0</f>
        <v>0</v>
      </c>
      <c r="L40" s="42"/>
    </row>
    <row r="41" hidden="1" s="1" customFormat="1" ht="14.4" customHeight="1">
      <c r="B41" s="42"/>
      <c r="E41" s="141" t="s">
        <v>44</v>
      </c>
      <c r="F41" s="155">
        <f>ROUND((SUM(BI100:BI205)),  2)</f>
        <v>0</v>
      </c>
      <c r="I41" s="156">
        <v>0</v>
      </c>
      <c r="J41" s="155">
        <f>0</f>
        <v>0</v>
      </c>
      <c r="L41" s="42"/>
    </row>
    <row r="42" s="1" customFormat="1" ht="6.96" customHeight="1">
      <c r="B42" s="42"/>
      <c r="I42" s="143"/>
      <c r="L42" s="42"/>
    </row>
    <row r="43" s="1" customFormat="1" ht="25.44" customHeight="1">
      <c r="B43" s="42"/>
      <c r="C43" s="157"/>
      <c r="D43" s="158" t="s">
        <v>45</v>
      </c>
      <c r="E43" s="159"/>
      <c r="F43" s="159"/>
      <c r="G43" s="160" t="s">
        <v>46</v>
      </c>
      <c r="H43" s="161" t="s">
        <v>47</v>
      </c>
      <c r="I43" s="162"/>
      <c r="J43" s="163">
        <f>SUM(J34:J41)</f>
        <v>0</v>
      </c>
      <c r="K43" s="164"/>
      <c r="L43" s="42"/>
    </row>
    <row r="44" s="1" customFormat="1" ht="14.4" customHeight="1"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42"/>
    </row>
    <row r="48" s="1" customFormat="1" ht="6.96" customHeight="1">
      <c r="B48" s="168"/>
      <c r="C48" s="169"/>
      <c r="D48" s="169"/>
      <c r="E48" s="169"/>
      <c r="F48" s="169"/>
      <c r="G48" s="169"/>
      <c r="H48" s="169"/>
      <c r="I48" s="170"/>
      <c r="J48" s="169"/>
      <c r="K48" s="169"/>
      <c r="L48" s="42"/>
    </row>
    <row r="49" s="1" customFormat="1" ht="24.96" customHeight="1">
      <c r="B49" s="37"/>
      <c r="C49" s="22" t="s">
        <v>125</v>
      </c>
      <c r="D49" s="38"/>
      <c r="E49" s="38"/>
      <c r="F49" s="38"/>
      <c r="G49" s="38"/>
      <c r="H49" s="38"/>
      <c r="I49" s="143"/>
      <c r="J49" s="38"/>
      <c r="K49" s="38"/>
      <c r="L49" s="42"/>
    </row>
    <row r="50" s="1" customFormat="1" ht="6.96" customHeight="1">
      <c r="B50" s="37"/>
      <c r="C50" s="38"/>
      <c r="D50" s="38"/>
      <c r="E50" s="38"/>
      <c r="F50" s="38"/>
      <c r="G50" s="38"/>
      <c r="H50" s="38"/>
      <c r="I50" s="143"/>
      <c r="J50" s="38"/>
      <c r="K50" s="38"/>
      <c r="L50" s="42"/>
    </row>
    <row r="51" s="1" customFormat="1" ht="12" customHeight="1">
      <c r="B51" s="37"/>
      <c r="C51" s="31" t="s">
        <v>16</v>
      </c>
      <c r="D51" s="38"/>
      <c r="E51" s="38"/>
      <c r="F51" s="38"/>
      <c r="G51" s="38"/>
      <c r="H51" s="38"/>
      <c r="I51" s="143"/>
      <c r="J51" s="38"/>
      <c r="K51" s="38"/>
      <c r="L51" s="42"/>
    </row>
    <row r="52" s="1" customFormat="1" ht="16.5" customHeight="1">
      <c r="B52" s="37"/>
      <c r="C52" s="38"/>
      <c r="D52" s="38"/>
      <c r="E52" s="171" t="str">
        <f>E7</f>
        <v>ČOV Lipník nad Bečvou - povodňová čerpací stanice</v>
      </c>
      <c r="F52" s="31"/>
      <c r="G52" s="31"/>
      <c r="H52" s="31"/>
      <c r="I52" s="143"/>
      <c r="J52" s="38"/>
      <c r="K52" s="38"/>
      <c r="L52" s="42"/>
    </row>
    <row r="53" ht="12" customHeight="1">
      <c r="B53" s="20"/>
      <c r="C53" s="31" t="s">
        <v>121</v>
      </c>
      <c r="D53" s="21"/>
      <c r="E53" s="21"/>
      <c r="F53" s="21"/>
      <c r="G53" s="21"/>
      <c r="H53" s="21"/>
      <c r="I53" s="136"/>
      <c r="J53" s="21"/>
      <c r="K53" s="21"/>
      <c r="L53" s="19"/>
    </row>
    <row r="54" ht="16.5" customHeight="1">
      <c r="B54" s="20"/>
      <c r="C54" s="21"/>
      <c r="D54" s="21"/>
      <c r="E54" s="171" t="s">
        <v>122</v>
      </c>
      <c r="F54" s="21"/>
      <c r="G54" s="21"/>
      <c r="H54" s="21"/>
      <c r="I54" s="136"/>
      <c r="J54" s="21"/>
      <c r="K54" s="21"/>
      <c r="L54" s="19"/>
    </row>
    <row r="55" ht="12" customHeight="1">
      <c r="B55" s="20"/>
      <c r="C55" s="31" t="s">
        <v>123</v>
      </c>
      <c r="D55" s="21"/>
      <c r="E55" s="21"/>
      <c r="F55" s="21"/>
      <c r="G55" s="21"/>
      <c r="H55" s="21"/>
      <c r="I55" s="136"/>
      <c r="J55" s="21"/>
      <c r="K55" s="21"/>
      <c r="L55" s="19"/>
    </row>
    <row r="56" s="1" customFormat="1" ht="16.5" customHeight="1">
      <c r="B56" s="37"/>
      <c r="C56" s="38"/>
      <c r="D56" s="38"/>
      <c r="E56" s="31" t="s">
        <v>1060</v>
      </c>
      <c r="F56" s="38"/>
      <c r="G56" s="38"/>
      <c r="H56" s="38"/>
      <c r="I56" s="143"/>
      <c r="J56" s="38"/>
      <c r="K56" s="38"/>
      <c r="L56" s="42"/>
    </row>
    <row r="57" s="1" customFormat="1" ht="12" customHeight="1">
      <c r="B57" s="37"/>
      <c r="C57" s="31" t="s">
        <v>1061</v>
      </c>
      <c r="D57" s="38"/>
      <c r="E57" s="38"/>
      <c r="F57" s="38"/>
      <c r="G57" s="38"/>
      <c r="H57" s="38"/>
      <c r="I57" s="143"/>
      <c r="J57" s="38"/>
      <c r="K57" s="38"/>
      <c r="L57" s="42"/>
    </row>
    <row r="58" s="1" customFormat="1" ht="16.5" customHeight="1">
      <c r="B58" s="37"/>
      <c r="C58" s="38"/>
      <c r="D58" s="38"/>
      <c r="E58" s="63" t="str">
        <f>E13</f>
        <v xml:space="preserve">0002 - SO 05.2 Výšková úprava poklopu stávající šachty Š2 </v>
      </c>
      <c r="F58" s="38"/>
      <c r="G58" s="38"/>
      <c r="H58" s="38"/>
      <c r="I58" s="143"/>
      <c r="J58" s="38"/>
      <c r="K58" s="38"/>
      <c r="L58" s="42"/>
    </row>
    <row r="59" s="1" customFormat="1" ht="6.96" customHeight="1">
      <c r="B59" s="37"/>
      <c r="C59" s="38"/>
      <c r="D59" s="38"/>
      <c r="E59" s="38"/>
      <c r="F59" s="38"/>
      <c r="G59" s="38"/>
      <c r="H59" s="38"/>
      <c r="I59" s="143"/>
      <c r="J59" s="38"/>
      <c r="K59" s="38"/>
      <c r="L59" s="42"/>
    </row>
    <row r="60" s="1" customFormat="1" ht="12" customHeight="1">
      <c r="B60" s="37"/>
      <c r="C60" s="31" t="s">
        <v>20</v>
      </c>
      <c r="D60" s="38"/>
      <c r="E60" s="38"/>
      <c r="F60" s="26" t="str">
        <f>F16</f>
        <v xml:space="preserve"> </v>
      </c>
      <c r="G60" s="38"/>
      <c r="H60" s="38"/>
      <c r="I60" s="145" t="s">
        <v>22</v>
      </c>
      <c r="J60" s="66" t="str">
        <f>IF(J16="","",J16)</f>
        <v>29. 5. 2019</v>
      </c>
      <c r="K60" s="38"/>
      <c r="L60" s="42"/>
    </row>
    <row r="61" s="1" customFormat="1" ht="6.96" customHeight="1">
      <c r="B61" s="37"/>
      <c r="C61" s="38"/>
      <c r="D61" s="38"/>
      <c r="E61" s="38"/>
      <c r="F61" s="38"/>
      <c r="G61" s="38"/>
      <c r="H61" s="38"/>
      <c r="I61" s="143"/>
      <c r="J61" s="38"/>
      <c r="K61" s="38"/>
      <c r="L61" s="42"/>
    </row>
    <row r="62" s="1" customFormat="1" ht="24.9" customHeight="1">
      <c r="B62" s="37"/>
      <c r="C62" s="31" t="s">
        <v>24</v>
      </c>
      <c r="D62" s="38"/>
      <c r="E62" s="38"/>
      <c r="F62" s="26" t="str">
        <f>E19</f>
        <v>Vodovody a kanalizace Přerov, a.s.</v>
      </c>
      <c r="G62" s="38"/>
      <c r="H62" s="38"/>
      <c r="I62" s="145" t="s">
        <v>30</v>
      </c>
      <c r="J62" s="35" t="str">
        <f>E25</f>
        <v>Sweco Hydroprojekt a.s., divize Morava</v>
      </c>
      <c r="K62" s="38"/>
      <c r="L62" s="42"/>
    </row>
    <row r="63" s="1" customFormat="1" ht="13.65" customHeight="1">
      <c r="B63" s="37"/>
      <c r="C63" s="31" t="s">
        <v>28</v>
      </c>
      <c r="D63" s="38"/>
      <c r="E63" s="38"/>
      <c r="F63" s="26" t="str">
        <f>IF(E22="","",E22)</f>
        <v>Vyplň údaj</v>
      </c>
      <c r="G63" s="38"/>
      <c r="H63" s="38"/>
      <c r="I63" s="145" t="s">
        <v>33</v>
      </c>
      <c r="J63" s="35" t="str">
        <f>E28</f>
        <v xml:space="preserve"> </v>
      </c>
      <c r="K63" s="38"/>
      <c r="L63" s="42"/>
    </row>
    <row r="64" s="1" customFormat="1" ht="10.32" customHeight="1">
      <c r="B64" s="37"/>
      <c r="C64" s="38"/>
      <c r="D64" s="38"/>
      <c r="E64" s="38"/>
      <c r="F64" s="38"/>
      <c r="G64" s="38"/>
      <c r="H64" s="38"/>
      <c r="I64" s="143"/>
      <c r="J64" s="38"/>
      <c r="K64" s="38"/>
      <c r="L64" s="42"/>
    </row>
    <row r="65" s="1" customFormat="1" ht="29.28" customHeight="1">
      <c r="B65" s="37"/>
      <c r="C65" s="172" t="s">
        <v>126</v>
      </c>
      <c r="D65" s="173"/>
      <c r="E65" s="173"/>
      <c r="F65" s="173"/>
      <c r="G65" s="173"/>
      <c r="H65" s="173"/>
      <c r="I65" s="174"/>
      <c r="J65" s="175" t="s">
        <v>127</v>
      </c>
      <c r="K65" s="173"/>
      <c r="L65" s="42"/>
    </row>
    <row r="66" s="1" customFormat="1" ht="10.32" customHeight="1">
      <c r="B66" s="37"/>
      <c r="C66" s="38"/>
      <c r="D66" s="38"/>
      <c r="E66" s="38"/>
      <c r="F66" s="38"/>
      <c r="G66" s="38"/>
      <c r="H66" s="38"/>
      <c r="I66" s="143"/>
      <c r="J66" s="38"/>
      <c r="K66" s="38"/>
      <c r="L66" s="42"/>
    </row>
    <row r="67" s="1" customFormat="1" ht="22.8" customHeight="1">
      <c r="B67" s="37"/>
      <c r="C67" s="176" t="s">
        <v>128</v>
      </c>
      <c r="D67" s="38"/>
      <c r="E67" s="38"/>
      <c r="F67" s="38"/>
      <c r="G67" s="38"/>
      <c r="H67" s="38"/>
      <c r="I67" s="143"/>
      <c r="J67" s="97">
        <f>J100</f>
        <v>0</v>
      </c>
      <c r="K67" s="38"/>
      <c r="L67" s="42"/>
      <c r="AU67" s="16" t="s">
        <v>129</v>
      </c>
    </row>
    <row r="68" s="8" customFormat="1" ht="24.96" customHeight="1">
      <c r="B68" s="177"/>
      <c r="C68" s="178"/>
      <c r="D68" s="179" t="s">
        <v>162</v>
      </c>
      <c r="E68" s="180"/>
      <c r="F68" s="180"/>
      <c r="G68" s="180"/>
      <c r="H68" s="180"/>
      <c r="I68" s="181"/>
      <c r="J68" s="182">
        <f>J101</f>
        <v>0</v>
      </c>
      <c r="K68" s="178"/>
      <c r="L68" s="183"/>
    </row>
    <row r="69" s="9" customFormat="1" ht="19.92" customHeight="1">
      <c r="B69" s="184"/>
      <c r="C69" s="121"/>
      <c r="D69" s="185" t="s">
        <v>164</v>
      </c>
      <c r="E69" s="186"/>
      <c r="F69" s="186"/>
      <c r="G69" s="186"/>
      <c r="H69" s="186"/>
      <c r="I69" s="187"/>
      <c r="J69" s="188">
        <f>J102</f>
        <v>0</v>
      </c>
      <c r="K69" s="121"/>
      <c r="L69" s="189"/>
    </row>
    <row r="70" s="9" customFormat="1" ht="19.92" customHeight="1">
      <c r="B70" s="184"/>
      <c r="C70" s="121"/>
      <c r="D70" s="185" t="s">
        <v>166</v>
      </c>
      <c r="E70" s="186"/>
      <c r="F70" s="186"/>
      <c r="G70" s="186"/>
      <c r="H70" s="186"/>
      <c r="I70" s="187"/>
      <c r="J70" s="188">
        <f>J153</f>
        <v>0</v>
      </c>
      <c r="K70" s="121"/>
      <c r="L70" s="189"/>
    </row>
    <row r="71" s="9" customFormat="1" ht="19.92" customHeight="1">
      <c r="B71" s="184"/>
      <c r="C71" s="121"/>
      <c r="D71" s="185" t="s">
        <v>168</v>
      </c>
      <c r="E71" s="186"/>
      <c r="F71" s="186"/>
      <c r="G71" s="186"/>
      <c r="H71" s="186"/>
      <c r="I71" s="187"/>
      <c r="J71" s="188">
        <f>J174</f>
        <v>0</v>
      </c>
      <c r="K71" s="121"/>
      <c r="L71" s="189"/>
    </row>
    <row r="72" s="9" customFormat="1" ht="19.92" customHeight="1">
      <c r="B72" s="184"/>
      <c r="C72" s="121"/>
      <c r="D72" s="185" t="s">
        <v>169</v>
      </c>
      <c r="E72" s="186"/>
      <c r="F72" s="186"/>
      <c r="G72" s="186"/>
      <c r="H72" s="186"/>
      <c r="I72" s="187"/>
      <c r="J72" s="188">
        <f>J179</f>
        <v>0</v>
      </c>
      <c r="K72" s="121"/>
      <c r="L72" s="189"/>
    </row>
    <row r="73" s="9" customFormat="1" ht="19.92" customHeight="1">
      <c r="B73" s="184"/>
      <c r="C73" s="121"/>
      <c r="D73" s="185" t="s">
        <v>170</v>
      </c>
      <c r="E73" s="186"/>
      <c r="F73" s="186"/>
      <c r="G73" s="186"/>
      <c r="H73" s="186"/>
      <c r="I73" s="187"/>
      <c r="J73" s="188">
        <f>J188</f>
        <v>0</v>
      </c>
      <c r="K73" s="121"/>
      <c r="L73" s="189"/>
    </row>
    <row r="74" s="9" customFormat="1" ht="19.92" customHeight="1">
      <c r="B74" s="184"/>
      <c r="C74" s="121"/>
      <c r="D74" s="185" t="s">
        <v>171</v>
      </c>
      <c r="E74" s="186"/>
      <c r="F74" s="186"/>
      <c r="G74" s="186"/>
      <c r="H74" s="186"/>
      <c r="I74" s="187"/>
      <c r="J74" s="188">
        <f>J197</f>
        <v>0</v>
      </c>
      <c r="K74" s="121"/>
      <c r="L74" s="189"/>
    </row>
    <row r="75" s="8" customFormat="1" ht="24.96" customHeight="1">
      <c r="B75" s="177"/>
      <c r="C75" s="178"/>
      <c r="D75" s="179" t="s">
        <v>130</v>
      </c>
      <c r="E75" s="180"/>
      <c r="F75" s="180"/>
      <c r="G75" s="180"/>
      <c r="H75" s="180"/>
      <c r="I75" s="181"/>
      <c r="J75" s="182">
        <f>J200</f>
        <v>0</v>
      </c>
      <c r="K75" s="178"/>
      <c r="L75" s="183"/>
    </row>
    <row r="76" s="9" customFormat="1" ht="19.92" customHeight="1">
      <c r="B76" s="184"/>
      <c r="C76" s="121"/>
      <c r="D76" s="185" t="s">
        <v>131</v>
      </c>
      <c r="E76" s="186"/>
      <c r="F76" s="186"/>
      <c r="G76" s="186"/>
      <c r="H76" s="186"/>
      <c r="I76" s="187"/>
      <c r="J76" s="188">
        <f>J201</f>
        <v>0</v>
      </c>
      <c r="K76" s="121"/>
      <c r="L76" s="189"/>
    </row>
    <row r="77" s="1" customFormat="1" ht="21.84" customHeight="1">
      <c r="B77" s="37"/>
      <c r="C77" s="38"/>
      <c r="D77" s="38"/>
      <c r="E77" s="38"/>
      <c r="F77" s="38"/>
      <c r="G77" s="38"/>
      <c r="H77" s="38"/>
      <c r="I77" s="143"/>
      <c r="J77" s="38"/>
      <c r="K77" s="38"/>
      <c r="L77" s="42"/>
    </row>
    <row r="78" s="1" customFormat="1" ht="6.96" customHeight="1">
      <c r="B78" s="56"/>
      <c r="C78" s="57"/>
      <c r="D78" s="57"/>
      <c r="E78" s="57"/>
      <c r="F78" s="57"/>
      <c r="G78" s="57"/>
      <c r="H78" s="57"/>
      <c r="I78" s="167"/>
      <c r="J78" s="57"/>
      <c r="K78" s="57"/>
      <c r="L78" s="42"/>
    </row>
    <row r="82" s="1" customFormat="1" ht="6.96" customHeight="1">
      <c r="B82" s="58"/>
      <c r="C82" s="59"/>
      <c r="D82" s="59"/>
      <c r="E82" s="59"/>
      <c r="F82" s="59"/>
      <c r="G82" s="59"/>
      <c r="H82" s="59"/>
      <c r="I82" s="170"/>
      <c r="J82" s="59"/>
      <c r="K82" s="59"/>
      <c r="L82" s="42"/>
    </row>
    <row r="83" s="1" customFormat="1" ht="24.96" customHeight="1">
      <c r="B83" s="37"/>
      <c r="C83" s="22" t="s">
        <v>132</v>
      </c>
      <c r="D83" s="38"/>
      <c r="E83" s="38"/>
      <c r="F83" s="38"/>
      <c r="G83" s="38"/>
      <c r="H83" s="38"/>
      <c r="I83" s="143"/>
      <c r="J83" s="38"/>
      <c r="K83" s="38"/>
      <c r="L83" s="42"/>
    </row>
    <row r="84" s="1" customFormat="1" ht="6.96" customHeight="1">
      <c r="B84" s="37"/>
      <c r="C84" s="38"/>
      <c r="D84" s="38"/>
      <c r="E84" s="38"/>
      <c r="F84" s="38"/>
      <c r="G84" s="38"/>
      <c r="H84" s="38"/>
      <c r="I84" s="143"/>
      <c r="J84" s="38"/>
      <c r="K84" s="38"/>
      <c r="L84" s="42"/>
    </row>
    <row r="85" s="1" customFormat="1" ht="12" customHeight="1">
      <c r="B85" s="37"/>
      <c r="C85" s="31" t="s">
        <v>16</v>
      </c>
      <c r="D85" s="38"/>
      <c r="E85" s="38"/>
      <c r="F85" s="38"/>
      <c r="G85" s="38"/>
      <c r="H85" s="38"/>
      <c r="I85" s="143"/>
      <c r="J85" s="38"/>
      <c r="K85" s="38"/>
      <c r="L85" s="42"/>
    </row>
    <row r="86" s="1" customFormat="1" ht="16.5" customHeight="1">
      <c r="B86" s="37"/>
      <c r="C86" s="38"/>
      <c r="D86" s="38"/>
      <c r="E86" s="171" t="str">
        <f>E7</f>
        <v>ČOV Lipník nad Bečvou - povodňová čerpací stanice</v>
      </c>
      <c r="F86" s="31"/>
      <c r="G86" s="31"/>
      <c r="H86" s="31"/>
      <c r="I86" s="143"/>
      <c r="J86" s="38"/>
      <c r="K86" s="38"/>
      <c r="L86" s="42"/>
    </row>
    <row r="87" ht="12" customHeight="1">
      <c r="B87" s="20"/>
      <c r="C87" s="31" t="s">
        <v>121</v>
      </c>
      <c r="D87" s="21"/>
      <c r="E87" s="21"/>
      <c r="F87" s="21"/>
      <c r="G87" s="21"/>
      <c r="H87" s="21"/>
      <c r="I87" s="136"/>
      <c r="J87" s="21"/>
      <c r="K87" s="21"/>
      <c r="L87" s="19"/>
    </row>
    <row r="88" ht="16.5" customHeight="1">
      <c r="B88" s="20"/>
      <c r="C88" s="21"/>
      <c r="D88" s="21"/>
      <c r="E88" s="171" t="s">
        <v>122</v>
      </c>
      <c r="F88" s="21"/>
      <c r="G88" s="21"/>
      <c r="H88" s="21"/>
      <c r="I88" s="136"/>
      <c r="J88" s="21"/>
      <c r="K88" s="21"/>
      <c r="L88" s="19"/>
    </row>
    <row r="89" ht="12" customHeight="1">
      <c r="B89" s="20"/>
      <c r="C89" s="31" t="s">
        <v>123</v>
      </c>
      <c r="D89" s="21"/>
      <c r="E89" s="21"/>
      <c r="F89" s="21"/>
      <c r="G89" s="21"/>
      <c r="H89" s="21"/>
      <c r="I89" s="136"/>
      <c r="J89" s="21"/>
      <c r="K89" s="21"/>
      <c r="L89" s="19"/>
    </row>
    <row r="90" s="1" customFormat="1" ht="16.5" customHeight="1">
      <c r="B90" s="37"/>
      <c r="C90" s="38"/>
      <c r="D90" s="38"/>
      <c r="E90" s="31" t="s">
        <v>1060</v>
      </c>
      <c r="F90" s="38"/>
      <c r="G90" s="38"/>
      <c r="H90" s="38"/>
      <c r="I90" s="143"/>
      <c r="J90" s="38"/>
      <c r="K90" s="38"/>
      <c r="L90" s="42"/>
    </row>
    <row r="91" s="1" customFormat="1" ht="12" customHeight="1">
      <c r="B91" s="37"/>
      <c r="C91" s="31" t="s">
        <v>1061</v>
      </c>
      <c r="D91" s="38"/>
      <c r="E91" s="38"/>
      <c r="F91" s="38"/>
      <c r="G91" s="38"/>
      <c r="H91" s="38"/>
      <c r="I91" s="143"/>
      <c r="J91" s="38"/>
      <c r="K91" s="38"/>
      <c r="L91" s="42"/>
    </row>
    <row r="92" s="1" customFormat="1" ht="16.5" customHeight="1">
      <c r="B92" s="37"/>
      <c r="C92" s="38"/>
      <c r="D92" s="38"/>
      <c r="E92" s="63" t="str">
        <f>E13</f>
        <v xml:space="preserve">0002 - SO 05.2 Výšková úprava poklopu stávající šachty Š2 </v>
      </c>
      <c r="F92" s="38"/>
      <c r="G92" s="38"/>
      <c r="H92" s="38"/>
      <c r="I92" s="143"/>
      <c r="J92" s="38"/>
      <c r="K92" s="38"/>
      <c r="L92" s="42"/>
    </row>
    <row r="93" s="1" customFormat="1" ht="6.96" customHeight="1">
      <c r="B93" s="37"/>
      <c r="C93" s="38"/>
      <c r="D93" s="38"/>
      <c r="E93" s="38"/>
      <c r="F93" s="38"/>
      <c r="G93" s="38"/>
      <c r="H93" s="38"/>
      <c r="I93" s="143"/>
      <c r="J93" s="38"/>
      <c r="K93" s="38"/>
      <c r="L93" s="42"/>
    </row>
    <row r="94" s="1" customFormat="1" ht="12" customHeight="1">
      <c r="B94" s="37"/>
      <c r="C94" s="31" t="s">
        <v>20</v>
      </c>
      <c r="D94" s="38"/>
      <c r="E94" s="38"/>
      <c r="F94" s="26" t="str">
        <f>F16</f>
        <v xml:space="preserve"> </v>
      </c>
      <c r="G94" s="38"/>
      <c r="H94" s="38"/>
      <c r="I94" s="145" t="s">
        <v>22</v>
      </c>
      <c r="J94" s="66" t="str">
        <f>IF(J16="","",J16)</f>
        <v>29. 5. 2019</v>
      </c>
      <c r="K94" s="38"/>
      <c r="L94" s="42"/>
    </row>
    <row r="95" s="1" customFormat="1" ht="6.96" customHeight="1">
      <c r="B95" s="37"/>
      <c r="C95" s="38"/>
      <c r="D95" s="38"/>
      <c r="E95" s="38"/>
      <c r="F95" s="38"/>
      <c r="G95" s="38"/>
      <c r="H95" s="38"/>
      <c r="I95" s="143"/>
      <c r="J95" s="38"/>
      <c r="K95" s="38"/>
      <c r="L95" s="42"/>
    </row>
    <row r="96" s="1" customFormat="1" ht="24.9" customHeight="1">
      <c r="B96" s="37"/>
      <c r="C96" s="31" t="s">
        <v>24</v>
      </c>
      <c r="D96" s="38"/>
      <c r="E96" s="38"/>
      <c r="F96" s="26" t="str">
        <f>E19</f>
        <v>Vodovody a kanalizace Přerov, a.s.</v>
      </c>
      <c r="G96" s="38"/>
      <c r="H96" s="38"/>
      <c r="I96" s="145" t="s">
        <v>30</v>
      </c>
      <c r="J96" s="35" t="str">
        <f>E25</f>
        <v>Sweco Hydroprojekt a.s., divize Morava</v>
      </c>
      <c r="K96" s="38"/>
      <c r="L96" s="42"/>
    </row>
    <row r="97" s="1" customFormat="1" ht="13.65" customHeight="1">
      <c r="B97" s="37"/>
      <c r="C97" s="31" t="s">
        <v>28</v>
      </c>
      <c r="D97" s="38"/>
      <c r="E97" s="38"/>
      <c r="F97" s="26" t="str">
        <f>IF(E22="","",E22)</f>
        <v>Vyplň údaj</v>
      </c>
      <c r="G97" s="38"/>
      <c r="H97" s="38"/>
      <c r="I97" s="145" t="s">
        <v>33</v>
      </c>
      <c r="J97" s="35" t="str">
        <f>E28</f>
        <v xml:space="preserve"> </v>
      </c>
      <c r="K97" s="38"/>
      <c r="L97" s="42"/>
    </row>
    <row r="98" s="1" customFormat="1" ht="10.32" customHeight="1">
      <c r="B98" s="37"/>
      <c r="C98" s="38"/>
      <c r="D98" s="38"/>
      <c r="E98" s="38"/>
      <c r="F98" s="38"/>
      <c r="G98" s="38"/>
      <c r="H98" s="38"/>
      <c r="I98" s="143"/>
      <c r="J98" s="38"/>
      <c r="K98" s="38"/>
      <c r="L98" s="42"/>
    </row>
    <row r="99" s="10" customFormat="1" ht="29.28" customHeight="1">
      <c r="B99" s="190"/>
      <c r="C99" s="191" t="s">
        <v>133</v>
      </c>
      <c r="D99" s="192" t="s">
        <v>54</v>
      </c>
      <c r="E99" s="192" t="s">
        <v>50</v>
      </c>
      <c r="F99" s="192" t="s">
        <v>51</v>
      </c>
      <c r="G99" s="192" t="s">
        <v>134</v>
      </c>
      <c r="H99" s="192" t="s">
        <v>135</v>
      </c>
      <c r="I99" s="193" t="s">
        <v>136</v>
      </c>
      <c r="J99" s="192" t="s">
        <v>127</v>
      </c>
      <c r="K99" s="194" t="s">
        <v>137</v>
      </c>
      <c r="L99" s="195"/>
      <c r="M99" s="87" t="s">
        <v>1</v>
      </c>
      <c r="N99" s="88" t="s">
        <v>39</v>
      </c>
      <c r="O99" s="88" t="s">
        <v>138</v>
      </c>
      <c r="P99" s="88" t="s">
        <v>139</v>
      </c>
      <c r="Q99" s="88" t="s">
        <v>140</v>
      </c>
      <c r="R99" s="88" t="s">
        <v>141</v>
      </c>
      <c r="S99" s="88" t="s">
        <v>142</v>
      </c>
      <c r="T99" s="89" t="s">
        <v>143</v>
      </c>
    </row>
    <row r="100" s="1" customFormat="1" ht="22.8" customHeight="1">
      <c r="B100" s="37"/>
      <c r="C100" s="94" t="s">
        <v>144</v>
      </c>
      <c r="D100" s="38"/>
      <c r="E100" s="38"/>
      <c r="F100" s="38"/>
      <c r="G100" s="38"/>
      <c r="H100" s="38"/>
      <c r="I100" s="143"/>
      <c r="J100" s="196">
        <f>BK100</f>
        <v>0</v>
      </c>
      <c r="K100" s="38"/>
      <c r="L100" s="42"/>
      <c r="M100" s="90"/>
      <c r="N100" s="91"/>
      <c r="O100" s="91"/>
      <c r="P100" s="197">
        <f>P101+P200</f>
        <v>0</v>
      </c>
      <c r="Q100" s="91"/>
      <c r="R100" s="197">
        <f>R101+R200</f>
        <v>1.0735388800000001</v>
      </c>
      <c r="S100" s="91"/>
      <c r="T100" s="198">
        <f>T101+T200</f>
        <v>0.24860000000000002</v>
      </c>
      <c r="AT100" s="16" t="s">
        <v>68</v>
      </c>
      <c r="AU100" s="16" t="s">
        <v>129</v>
      </c>
      <c r="BK100" s="199">
        <f>BK101+BK200</f>
        <v>0</v>
      </c>
    </row>
    <row r="101" s="11" customFormat="1" ht="25.92" customHeight="1">
      <c r="B101" s="200"/>
      <c r="C101" s="201"/>
      <c r="D101" s="202" t="s">
        <v>68</v>
      </c>
      <c r="E101" s="203" t="s">
        <v>175</v>
      </c>
      <c r="F101" s="203" t="s">
        <v>175</v>
      </c>
      <c r="G101" s="201"/>
      <c r="H101" s="201"/>
      <c r="I101" s="204"/>
      <c r="J101" s="205">
        <f>BK101</f>
        <v>0</v>
      </c>
      <c r="K101" s="201"/>
      <c r="L101" s="206"/>
      <c r="M101" s="207"/>
      <c r="N101" s="208"/>
      <c r="O101" s="208"/>
      <c r="P101" s="209">
        <f>P102+P153+P174+P179+P188+P197</f>
        <v>0</v>
      </c>
      <c r="Q101" s="208"/>
      <c r="R101" s="209">
        <f>R102+R153+R174+R179+R188+R197</f>
        <v>1.0735388800000001</v>
      </c>
      <c r="S101" s="208"/>
      <c r="T101" s="210">
        <f>T102+T153+T174+T179+T188+T197</f>
        <v>0.24860000000000002</v>
      </c>
      <c r="AR101" s="211" t="s">
        <v>75</v>
      </c>
      <c r="AT101" s="212" t="s">
        <v>68</v>
      </c>
      <c r="AU101" s="212" t="s">
        <v>69</v>
      </c>
      <c r="AY101" s="211" t="s">
        <v>147</v>
      </c>
      <c r="BK101" s="213">
        <f>BK102+BK153+BK174+BK179+BK188+BK197</f>
        <v>0</v>
      </c>
    </row>
    <row r="102" s="11" customFormat="1" ht="22.8" customHeight="1">
      <c r="B102" s="200"/>
      <c r="C102" s="201"/>
      <c r="D102" s="202" t="s">
        <v>68</v>
      </c>
      <c r="E102" s="214" t="s">
        <v>75</v>
      </c>
      <c r="F102" s="214" t="s">
        <v>201</v>
      </c>
      <c r="G102" s="201"/>
      <c r="H102" s="201"/>
      <c r="I102" s="204"/>
      <c r="J102" s="215">
        <f>BK102</f>
        <v>0</v>
      </c>
      <c r="K102" s="201"/>
      <c r="L102" s="206"/>
      <c r="M102" s="207"/>
      <c r="N102" s="208"/>
      <c r="O102" s="208"/>
      <c r="P102" s="209">
        <f>SUM(P103:P152)</f>
        <v>0</v>
      </c>
      <c r="Q102" s="208"/>
      <c r="R102" s="209">
        <f>SUM(R103:R152)</f>
        <v>0</v>
      </c>
      <c r="S102" s="208"/>
      <c r="T102" s="210">
        <f>SUM(T103:T152)</f>
        <v>0</v>
      </c>
      <c r="AR102" s="211" t="s">
        <v>75</v>
      </c>
      <c r="AT102" s="212" t="s">
        <v>68</v>
      </c>
      <c r="AU102" s="212" t="s">
        <v>75</v>
      </c>
      <c r="AY102" s="211" t="s">
        <v>147</v>
      </c>
      <c r="BK102" s="213">
        <f>SUM(BK103:BK152)</f>
        <v>0</v>
      </c>
    </row>
    <row r="103" s="1" customFormat="1" ht="16.5" customHeight="1">
      <c r="B103" s="37"/>
      <c r="C103" s="216" t="s">
        <v>75</v>
      </c>
      <c r="D103" s="216" t="s">
        <v>150</v>
      </c>
      <c r="E103" s="217" t="s">
        <v>223</v>
      </c>
      <c r="F103" s="218" t="s">
        <v>224</v>
      </c>
      <c r="G103" s="219" t="s">
        <v>225</v>
      </c>
      <c r="H103" s="220">
        <v>1.228</v>
      </c>
      <c r="I103" s="221"/>
      <c r="J103" s="222">
        <f>ROUND(I103*H103,2)</f>
        <v>0</v>
      </c>
      <c r="K103" s="218" t="s">
        <v>212</v>
      </c>
      <c r="L103" s="42"/>
      <c r="M103" s="223" t="s">
        <v>1</v>
      </c>
      <c r="N103" s="224" t="s">
        <v>40</v>
      </c>
      <c r="O103" s="78"/>
      <c r="P103" s="225">
        <f>O103*H103</f>
        <v>0</v>
      </c>
      <c r="Q103" s="225">
        <v>0</v>
      </c>
      <c r="R103" s="225">
        <f>Q103*H103</f>
        <v>0</v>
      </c>
      <c r="S103" s="225">
        <v>0</v>
      </c>
      <c r="T103" s="226">
        <f>S103*H103</f>
        <v>0</v>
      </c>
      <c r="AR103" s="16" t="s">
        <v>181</v>
      </c>
      <c r="AT103" s="16" t="s">
        <v>150</v>
      </c>
      <c r="AU103" s="16" t="s">
        <v>77</v>
      </c>
      <c r="AY103" s="16" t="s">
        <v>147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6" t="s">
        <v>75</v>
      </c>
      <c r="BK103" s="227">
        <f>ROUND(I103*H103,2)</f>
        <v>0</v>
      </c>
      <c r="BL103" s="16" t="s">
        <v>181</v>
      </c>
      <c r="BM103" s="16" t="s">
        <v>1136</v>
      </c>
    </row>
    <row r="104" s="1" customFormat="1">
      <c r="B104" s="37"/>
      <c r="C104" s="38"/>
      <c r="D104" s="228" t="s">
        <v>156</v>
      </c>
      <c r="E104" s="38"/>
      <c r="F104" s="229" t="s">
        <v>227</v>
      </c>
      <c r="G104" s="38"/>
      <c r="H104" s="38"/>
      <c r="I104" s="143"/>
      <c r="J104" s="38"/>
      <c r="K104" s="38"/>
      <c r="L104" s="42"/>
      <c r="M104" s="230"/>
      <c r="N104" s="78"/>
      <c r="O104" s="78"/>
      <c r="P104" s="78"/>
      <c r="Q104" s="78"/>
      <c r="R104" s="78"/>
      <c r="S104" s="78"/>
      <c r="T104" s="79"/>
      <c r="AT104" s="16" t="s">
        <v>156</v>
      </c>
      <c r="AU104" s="16" t="s">
        <v>77</v>
      </c>
    </row>
    <row r="105" s="1" customFormat="1">
      <c r="B105" s="37"/>
      <c r="C105" s="38"/>
      <c r="D105" s="228" t="s">
        <v>157</v>
      </c>
      <c r="E105" s="38"/>
      <c r="F105" s="231" t="s">
        <v>1137</v>
      </c>
      <c r="G105" s="38"/>
      <c r="H105" s="38"/>
      <c r="I105" s="143"/>
      <c r="J105" s="38"/>
      <c r="K105" s="38"/>
      <c r="L105" s="42"/>
      <c r="M105" s="230"/>
      <c r="N105" s="78"/>
      <c r="O105" s="78"/>
      <c r="P105" s="78"/>
      <c r="Q105" s="78"/>
      <c r="R105" s="78"/>
      <c r="S105" s="78"/>
      <c r="T105" s="79"/>
      <c r="AT105" s="16" t="s">
        <v>157</v>
      </c>
      <c r="AU105" s="16" t="s">
        <v>77</v>
      </c>
    </row>
    <row r="106" s="12" customFormat="1">
      <c r="B106" s="232"/>
      <c r="C106" s="233"/>
      <c r="D106" s="228" t="s">
        <v>159</v>
      </c>
      <c r="E106" s="234" t="s">
        <v>1</v>
      </c>
      <c r="F106" s="235" t="s">
        <v>1138</v>
      </c>
      <c r="G106" s="233"/>
      <c r="H106" s="236">
        <v>1.3500000000000001</v>
      </c>
      <c r="I106" s="237"/>
      <c r="J106" s="233"/>
      <c r="K106" s="233"/>
      <c r="L106" s="238"/>
      <c r="M106" s="243"/>
      <c r="N106" s="244"/>
      <c r="O106" s="244"/>
      <c r="P106" s="244"/>
      <c r="Q106" s="244"/>
      <c r="R106" s="244"/>
      <c r="S106" s="244"/>
      <c r="T106" s="245"/>
      <c r="AT106" s="242" t="s">
        <v>159</v>
      </c>
      <c r="AU106" s="242" t="s">
        <v>77</v>
      </c>
      <c r="AV106" s="12" t="s">
        <v>77</v>
      </c>
      <c r="AW106" s="12" t="s">
        <v>32</v>
      </c>
      <c r="AX106" s="12" t="s">
        <v>69</v>
      </c>
      <c r="AY106" s="242" t="s">
        <v>147</v>
      </c>
    </row>
    <row r="107" s="12" customFormat="1">
      <c r="B107" s="232"/>
      <c r="C107" s="233"/>
      <c r="D107" s="228" t="s">
        <v>159</v>
      </c>
      <c r="E107" s="234" t="s">
        <v>1</v>
      </c>
      <c r="F107" s="235" t="s">
        <v>1139</v>
      </c>
      <c r="G107" s="233"/>
      <c r="H107" s="236">
        <v>-0.122</v>
      </c>
      <c r="I107" s="237"/>
      <c r="J107" s="233"/>
      <c r="K107" s="233"/>
      <c r="L107" s="238"/>
      <c r="M107" s="243"/>
      <c r="N107" s="244"/>
      <c r="O107" s="244"/>
      <c r="P107" s="244"/>
      <c r="Q107" s="244"/>
      <c r="R107" s="244"/>
      <c r="S107" s="244"/>
      <c r="T107" s="245"/>
      <c r="AT107" s="242" t="s">
        <v>159</v>
      </c>
      <c r="AU107" s="242" t="s">
        <v>77</v>
      </c>
      <c r="AV107" s="12" t="s">
        <v>77</v>
      </c>
      <c r="AW107" s="12" t="s">
        <v>32</v>
      </c>
      <c r="AX107" s="12" t="s">
        <v>69</v>
      </c>
      <c r="AY107" s="242" t="s">
        <v>147</v>
      </c>
    </row>
    <row r="108" s="14" customFormat="1">
      <c r="B108" s="256"/>
      <c r="C108" s="257"/>
      <c r="D108" s="228" t="s">
        <v>159</v>
      </c>
      <c r="E108" s="258" t="s">
        <v>1</v>
      </c>
      <c r="F108" s="259" t="s">
        <v>266</v>
      </c>
      <c r="G108" s="257"/>
      <c r="H108" s="260">
        <v>1.2280000000000002</v>
      </c>
      <c r="I108" s="261"/>
      <c r="J108" s="257"/>
      <c r="K108" s="257"/>
      <c r="L108" s="262"/>
      <c r="M108" s="263"/>
      <c r="N108" s="264"/>
      <c r="O108" s="264"/>
      <c r="P108" s="264"/>
      <c r="Q108" s="264"/>
      <c r="R108" s="264"/>
      <c r="S108" s="264"/>
      <c r="T108" s="265"/>
      <c r="AT108" s="266" t="s">
        <v>159</v>
      </c>
      <c r="AU108" s="266" t="s">
        <v>77</v>
      </c>
      <c r="AV108" s="14" t="s">
        <v>181</v>
      </c>
      <c r="AW108" s="14" t="s">
        <v>32</v>
      </c>
      <c r="AX108" s="14" t="s">
        <v>75</v>
      </c>
      <c r="AY108" s="266" t="s">
        <v>147</v>
      </c>
    </row>
    <row r="109" s="1" customFormat="1" ht="16.5" customHeight="1">
      <c r="B109" s="37"/>
      <c r="C109" s="216" t="s">
        <v>77</v>
      </c>
      <c r="D109" s="216" t="s">
        <v>150</v>
      </c>
      <c r="E109" s="217" t="s">
        <v>1140</v>
      </c>
      <c r="F109" s="218" t="s">
        <v>1141</v>
      </c>
      <c r="G109" s="219" t="s">
        <v>225</v>
      </c>
      <c r="H109" s="220">
        <v>0.54400000000000004</v>
      </c>
      <c r="I109" s="221"/>
      <c r="J109" s="222">
        <f>ROUND(I109*H109,2)</f>
        <v>0</v>
      </c>
      <c r="K109" s="218" t="s">
        <v>212</v>
      </c>
      <c r="L109" s="42"/>
      <c r="M109" s="223" t="s">
        <v>1</v>
      </c>
      <c r="N109" s="224" t="s">
        <v>40</v>
      </c>
      <c r="O109" s="78"/>
      <c r="P109" s="225">
        <f>O109*H109</f>
        <v>0</v>
      </c>
      <c r="Q109" s="225">
        <v>0</v>
      </c>
      <c r="R109" s="225">
        <f>Q109*H109</f>
        <v>0</v>
      </c>
      <c r="S109" s="225">
        <v>0</v>
      </c>
      <c r="T109" s="226">
        <f>S109*H109</f>
        <v>0</v>
      </c>
      <c r="AR109" s="16" t="s">
        <v>181</v>
      </c>
      <c r="AT109" s="16" t="s">
        <v>150</v>
      </c>
      <c r="AU109" s="16" t="s">
        <v>77</v>
      </c>
      <c r="AY109" s="16" t="s">
        <v>147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16" t="s">
        <v>75</v>
      </c>
      <c r="BK109" s="227">
        <f>ROUND(I109*H109,2)</f>
        <v>0</v>
      </c>
      <c r="BL109" s="16" t="s">
        <v>181</v>
      </c>
      <c r="BM109" s="16" t="s">
        <v>1142</v>
      </c>
    </row>
    <row r="110" s="1" customFormat="1">
      <c r="B110" s="37"/>
      <c r="C110" s="38"/>
      <c r="D110" s="228" t="s">
        <v>156</v>
      </c>
      <c r="E110" s="38"/>
      <c r="F110" s="229" t="s">
        <v>1143</v>
      </c>
      <c r="G110" s="38"/>
      <c r="H110" s="38"/>
      <c r="I110" s="143"/>
      <c r="J110" s="38"/>
      <c r="K110" s="38"/>
      <c r="L110" s="42"/>
      <c r="M110" s="230"/>
      <c r="N110" s="78"/>
      <c r="O110" s="78"/>
      <c r="P110" s="78"/>
      <c r="Q110" s="78"/>
      <c r="R110" s="78"/>
      <c r="S110" s="78"/>
      <c r="T110" s="79"/>
      <c r="AT110" s="16" t="s">
        <v>156</v>
      </c>
      <c r="AU110" s="16" t="s">
        <v>77</v>
      </c>
    </row>
    <row r="111" s="1" customFormat="1">
      <c r="B111" s="37"/>
      <c r="C111" s="38"/>
      <c r="D111" s="228" t="s">
        <v>157</v>
      </c>
      <c r="E111" s="38"/>
      <c r="F111" s="231" t="s">
        <v>207</v>
      </c>
      <c r="G111" s="38"/>
      <c r="H111" s="38"/>
      <c r="I111" s="143"/>
      <c r="J111" s="38"/>
      <c r="K111" s="38"/>
      <c r="L111" s="42"/>
      <c r="M111" s="230"/>
      <c r="N111" s="78"/>
      <c r="O111" s="78"/>
      <c r="P111" s="78"/>
      <c r="Q111" s="78"/>
      <c r="R111" s="78"/>
      <c r="S111" s="78"/>
      <c r="T111" s="79"/>
      <c r="AT111" s="16" t="s">
        <v>157</v>
      </c>
      <c r="AU111" s="16" t="s">
        <v>77</v>
      </c>
    </row>
    <row r="112" s="12" customFormat="1">
      <c r="B112" s="232"/>
      <c r="C112" s="233"/>
      <c r="D112" s="228" t="s">
        <v>159</v>
      </c>
      <c r="E112" s="234" t="s">
        <v>1</v>
      </c>
      <c r="F112" s="235" t="s">
        <v>1144</v>
      </c>
      <c r="G112" s="233"/>
      <c r="H112" s="236">
        <v>0.625</v>
      </c>
      <c r="I112" s="237"/>
      <c r="J112" s="233"/>
      <c r="K112" s="233"/>
      <c r="L112" s="238"/>
      <c r="M112" s="243"/>
      <c r="N112" s="244"/>
      <c r="O112" s="244"/>
      <c r="P112" s="244"/>
      <c r="Q112" s="244"/>
      <c r="R112" s="244"/>
      <c r="S112" s="244"/>
      <c r="T112" s="245"/>
      <c r="AT112" s="242" t="s">
        <v>159</v>
      </c>
      <c r="AU112" s="242" t="s">
        <v>77</v>
      </c>
      <c r="AV112" s="12" t="s">
        <v>77</v>
      </c>
      <c r="AW112" s="12" t="s">
        <v>32</v>
      </c>
      <c r="AX112" s="12" t="s">
        <v>69</v>
      </c>
      <c r="AY112" s="242" t="s">
        <v>147</v>
      </c>
    </row>
    <row r="113" s="12" customFormat="1">
      <c r="B113" s="232"/>
      <c r="C113" s="233"/>
      <c r="D113" s="228" t="s">
        <v>159</v>
      </c>
      <c r="E113" s="234" t="s">
        <v>1</v>
      </c>
      <c r="F113" s="235" t="s">
        <v>1145</v>
      </c>
      <c r="G113" s="233"/>
      <c r="H113" s="236">
        <v>-0.081000000000000003</v>
      </c>
      <c r="I113" s="237"/>
      <c r="J113" s="233"/>
      <c r="K113" s="233"/>
      <c r="L113" s="238"/>
      <c r="M113" s="243"/>
      <c r="N113" s="244"/>
      <c r="O113" s="244"/>
      <c r="P113" s="244"/>
      <c r="Q113" s="244"/>
      <c r="R113" s="244"/>
      <c r="S113" s="244"/>
      <c r="T113" s="245"/>
      <c r="AT113" s="242" t="s">
        <v>159</v>
      </c>
      <c r="AU113" s="242" t="s">
        <v>77</v>
      </c>
      <c r="AV113" s="12" t="s">
        <v>77</v>
      </c>
      <c r="AW113" s="12" t="s">
        <v>32</v>
      </c>
      <c r="AX113" s="12" t="s">
        <v>69</v>
      </c>
      <c r="AY113" s="242" t="s">
        <v>147</v>
      </c>
    </row>
    <row r="114" s="14" customFormat="1">
      <c r="B114" s="256"/>
      <c r="C114" s="257"/>
      <c r="D114" s="228" t="s">
        <v>159</v>
      </c>
      <c r="E114" s="258" t="s">
        <v>1</v>
      </c>
      <c r="F114" s="259" t="s">
        <v>266</v>
      </c>
      <c r="G114" s="257"/>
      <c r="H114" s="260">
        <v>0.54400000000000004</v>
      </c>
      <c r="I114" s="261"/>
      <c r="J114" s="257"/>
      <c r="K114" s="257"/>
      <c r="L114" s="262"/>
      <c r="M114" s="263"/>
      <c r="N114" s="264"/>
      <c r="O114" s="264"/>
      <c r="P114" s="264"/>
      <c r="Q114" s="264"/>
      <c r="R114" s="264"/>
      <c r="S114" s="264"/>
      <c r="T114" s="265"/>
      <c r="AT114" s="266" t="s">
        <v>159</v>
      </c>
      <c r="AU114" s="266" t="s">
        <v>77</v>
      </c>
      <c r="AV114" s="14" t="s">
        <v>181</v>
      </c>
      <c r="AW114" s="14" t="s">
        <v>32</v>
      </c>
      <c r="AX114" s="14" t="s">
        <v>75</v>
      </c>
      <c r="AY114" s="266" t="s">
        <v>147</v>
      </c>
    </row>
    <row r="115" s="1" customFormat="1" ht="16.5" customHeight="1">
      <c r="B115" s="37"/>
      <c r="C115" s="216" t="s">
        <v>97</v>
      </c>
      <c r="D115" s="216" t="s">
        <v>150</v>
      </c>
      <c r="E115" s="217" t="s">
        <v>1146</v>
      </c>
      <c r="F115" s="218" t="s">
        <v>1147</v>
      </c>
      <c r="G115" s="219" t="s">
        <v>225</v>
      </c>
      <c r="H115" s="220">
        <v>0.27200000000000002</v>
      </c>
      <c r="I115" s="221"/>
      <c r="J115" s="222">
        <f>ROUND(I115*H115,2)</f>
        <v>0</v>
      </c>
      <c r="K115" s="218" t="s">
        <v>212</v>
      </c>
      <c r="L115" s="42"/>
      <c r="M115" s="223" t="s">
        <v>1</v>
      </c>
      <c r="N115" s="224" t="s">
        <v>40</v>
      </c>
      <c r="O115" s="78"/>
      <c r="P115" s="225">
        <f>O115*H115</f>
        <v>0</v>
      </c>
      <c r="Q115" s="225">
        <v>0</v>
      </c>
      <c r="R115" s="225">
        <f>Q115*H115</f>
        <v>0</v>
      </c>
      <c r="S115" s="225">
        <v>0</v>
      </c>
      <c r="T115" s="226">
        <f>S115*H115</f>
        <v>0</v>
      </c>
      <c r="AR115" s="16" t="s">
        <v>181</v>
      </c>
      <c r="AT115" s="16" t="s">
        <v>150</v>
      </c>
      <c r="AU115" s="16" t="s">
        <v>77</v>
      </c>
      <c r="AY115" s="16" t="s">
        <v>147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16" t="s">
        <v>75</v>
      </c>
      <c r="BK115" s="227">
        <f>ROUND(I115*H115,2)</f>
        <v>0</v>
      </c>
      <c r="BL115" s="16" t="s">
        <v>181</v>
      </c>
      <c r="BM115" s="16" t="s">
        <v>1148</v>
      </c>
    </row>
    <row r="116" s="1" customFormat="1">
      <c r="B116" s="37"/>
      <c r="C116" s="38"/>
      <c r="D116" s="228" t="s">
        <v>156</v>
      </c>
      <c r="E116" s="38"/>
      <c r="F116" s="229" t="s">
        <v>1149</v>
      </c>
      <c r="G116" s="38"/>
      <c r="H116" s="38"/>
      <c r="I116" s="143"/>
      <c r="J116" s="38"/>
      <c r="K116" s="38"/>
      <c r="L116" s="42"/>
      <c r="M116" s="230"/>
      <c r="N116" s="78"/>
      <c r="O116" s="78"/>
      <c r="P116" s="78"/>
      <c r="Q116" s="78"/>
      <c r="R116" s="78"/>
      <c r="S116" s="78"/>
      <c r="T116" s="79"/>
      <c r="AT116" s="16" t="s">
        <v>156</v>
      </c>
      <c r="AU116" s="16" t="s">
        <v>77</v>
      </c>
    </row>
    <row r="117" s="12" customFormat="1">
      <c r="B117" s="232"/>
      <c r="C117" s="233"/>
      <c r="D117" s="228" t="s">
        <v>159</v>
      </c>
      <c r="E117" s="234" t="s">
        <v>1</v>
      </c>
      <c r="F117" s="235" t="s">
        <v>1150</v>
      </c>
      <c r="G117" s="233"/>
      <c r="H117" s="236">
        <v>0.27200000000000002</v>
      </c>
      <c r="I117" s="237"/>
      <c r="J117" s="233"/>
      <c r="K117" s="233"/>
      <c r="L117" s="238"/>
      <c r="M117" s="243"/>
      <c r="N117" s="244"/>
      <c r="O117" s="244"/>
      <c r="P117" s="244"/>
      <c r="Q117" s="244"/>
      <c r="R117" s="244"/>
      <c r="S117" s="244"/>
      <c r="T117" s="245"/>
      <c r="AT117" s="242" t="s">
        <v>159</v>
      </c>
      <c r="AU117" s="242" t="s">
        <v>77</v>
      </c>
      <c r="AV117" s="12" t="s">
        <v>77</v>
      </c>
      <c r="AW117" s="12" t="s">
        <v>32</v>
      </c>
      <c r="AX117" s="12" t="s">
        <v>75</v>
      </c>
      <c r="AY117" s="242" t="s">
        <v>147</v>
      </c>
    </row>
    <row r="118" s="1" customFormat="1" ht="16.5" customHeight="1">
      <c r="B118" s="37"/>
      <c r="C118" s="216" t="s">
        <v>181</v>
      </c>
      <c r="D118" s="216" t="s">
        <v>150</v>
      </c>
      <c r="E118" s="217" t="s">
        <v>285</v>
      </c>
      <c r="F118" s="218" t="s">
        <v>286</v>
      </c>
      <c r="G118" s="219" t="s">
        <v>225</v>
      </c>
      <c r="H118" s="220">
        <v>2.456</v>
      </c>
      <c r="I118" s="221"/>
      <c r="J118" s="222">
        <f>ROUND(I118*H118,2)</f>
        <v>0</v>
      </c>
      <c r="K118" s="218" t="s">
        <v>212</v>
      </c>
      <c r="L118" s="42"/>
      <c r="M118" s="223" t="s">
        <v>1</v>
      </c>
      <c r="N118" s="224" t="s">
        <v>40</v>
      </c>
      <c r="O118" s="78"/>
      <c r="P118" s="225">
        <f>O118*H118</f>
        <v>0</v>
      </c>
      <c r="Q118" s="225">
        <v>0</v>
      </c>
      <c r="R118" s="225">
        <f>Q118*H118</f>
        <v>0</v>
      </c>
      <c r="S118" s="225">
        <v>0</v>
      </c>
      <c r="T118" s="226">
        <f>S118*H118</f>
        <v>0</v>
      </c>
      <c r="AR118" s="16" t="s">
        <v>181</v>
      </c>
      <c r="AT118" s="16" t="s">
        <v>150</v>
      </c>
      <c r="AU118" s="16" t="s">
        <v>77</v>
      </c>
      <c r="AY118" s="16" t="s">
        <v>147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6" t="s">
        <v>75</v>
      </c>
      <c r="BK118" s="227">
        <f>ROUND(I118*H118,2)</f>
        <v>0</v>
      </c>
      <c r="BL118" s="16" t="s">
        <v>181</v>
      </c>
      <c r="BM118" s="16" t="s">
        <v>1151</v>
      </c>
    </row>
    <row r="119" s="1" customFormat="1">
      <c r="B119" s="37"/>
      <c r="C119" s="38"/>
      <c r="D119" s="228" t="s">
        <v>156</v>
      </c>
      <c r="E119" s="38"/>
      <c r="F119" s="229" t="s">
        <v>288</v>
      </c>
      <c r="G119" s="38"/>
      <c r="H119" s="38"/>
      <c r="I119" s="143"/>
      <c r="J119" s="38"/>
      <c r="K119" s="38"/>
      <c r="L119" s="42"/>
      <c r="M119" s="230"/>
      <c r="N119" s="78"/>
      <c r="O119" s="78"/>
      <c r="P119" s="78"/>
      <c r="Q119" s="78"/>
      <c r="R119" s="78"/>
      <c r="S119" s="78"/>
      <c r="T119" s="79"/>
      <c r="AT119" s="16" t="s">
        <v>156</v>
      </c>
      <c r="AU119" s="16" t="s">
        <v>77</v>
      </c>
    </row>
    <row r="120" s="13" customFormat="1">
      <c r="B120" s="246"/>
      <c r="C120" s="247"/>
      <c r="D120" s="228" t="s">
        <v>159</v>
      </c>
      <c r="E120" s="248" t="s">
        <v>1</v>
      </c>
      <c r="F120" s="249" t="s">
        <v>289</v>
      </c>
      <c r="G120" s="247"/>
      <c r="H120" s="248" t="s">
        <v>1</v>
      </c>
      <c r="I120" s="250"/>
      <c r="J120" s="247"/>
      <c r="K120" s="247"/>
      <c r="L120" s="251"/>
      <c r="M120" s="252"/>
      <c r="N120" s="253"/>
      <c r="O120" s="253"/>
      <c r="P120" s="253"/>
      <c r="Q120" s="253"/>
      <c r="R120" s="253"/>
      <c r="S120" s="253"/>
      <c r="T120" s="254"/>
      <c r="AT120" s="255" t="s">
        <v>159</v>
      </c>
      <c r="AU120" s="255" t="s">
        <v>77</v>
      </c>
      <c r="AV120" s="13" t="s">
        <v>75</v>
      </c>
      <c r="AW120" s="13" t="s">
        <v>32</v>
      </c>
      <c r="AX120" s="13" t="s">
        <v>69</v>
      </c>
      <c r="AY120" s="255" t="s">
        <v>147</v>
      </c>
    </row>
    <row r="121" s="12" customFormat="1">
      <c r="B121" s="232"/>
      <c r="C121" s="233"/>
      <c r="D121" s="228" t="s">
        <v>159</v>
      </c>
      <c r="E121" s="234" t="s">
        <v>1</v>
      </c>
      <c r="F121" s="235" t="s">
        <v>1152</v>
      </c>
      <c r="G121" s="233"/>
      <c r="H121" s="236">
        <v>1.228</v>
      </c>
      <c r="I121" s="237"/>
      <c r="J121" s="233"/>
      <c r="K121" s="233"/>
      <c r="L121" s="238"/>
      <c r="M121" s="243"/>
      <c r="N121" s="244"/>
      <c r="O121" s="244"/>
      <c r="P121" s="244"/>
      <c r="Q121" s="244"/>
      <c r="R121" s="244"/>
      <c r="S121" s="244"/>
      <c r="T121" s="245"/>
      <c r="AT121" s="242" t="s">
        <v>159</v>
      </c>
      <c r="AU121" s="242" t="s">
        <v>77</v>
      </c>
      <c r="AV121" s="12" t="s">
        <v>77</v>
      </c>
      <c r="AW121" s="12" t="s">
        <v>32</v>
      </c>
      <c r="AX121" s="12" t="s">
        <v>69</v>
      </c>
      <c r="AY121" s="242" t="s">
        <v>147</v>
      </c>
    </row>
    <row r="122" s="13" customFormat="1">
      <c r="B122" s="246"/>
      <c r="C122" s="247"/>
      <c r="D122" s="228" t="s">
        <v>159</v>
      </c>
      <c r="E122" s="248" t="s">
        <v>1</v>
      </c>
      <c r="F122" s="249" t="s">
        <v>291</v>
      </c>
      <c r="G122" s="247"/>
      <c r="H122" s="248" t="s">
        <v>1</v>
      </c>
      <c r="I122" s="250"/>
      <c r="J122" s="247"/>
      <c r="K122" s="247"/>
      <c r="L122" s="251"/>
      <c r="M122" s="252"/>
      <c r="N122" s="253"/>
      <c r="O122" s="253"/>
      <c r="P122" s="253"/>
      <c r="Q122" s="253"/>
      <c r="R122" s="253"/>
      <c r="S122" s="253"/>
      <c r="T122" s="254"/>
      <c r="AT122" s="255" t="s">
        <v>159</v>
      </c>
      <c r="AU122" s="255" t="s">
        <v>77</v>
      </c>
      <c r="AV122" s="13" t="s">
        <v>75</v>
      </c>
      <c r="AW122" s="13" t="s">
        <v>32</v>
      </c>
      <c r="AX122" s="13" t="s">
        <v>69</v>
      </c>
      <c r="AY122" s="255" t="s">
        <v>147</v>
      </c>
    </row>
    <row r="123" s="12" customFormat="1">
      <c r="B123" s="232"/>
      <c r="C123" s="233"/>
      <c r="D123" s="228" t="s">
        <v>159</v>
      </c>
      <c r="E123" s="234" t="s">
        <v>1</v>
      </c>
      <c r="F123" s="235" t="s">
        <v>1152</v>
      </c>
      <c r="G123" s="233"/>
      <c r="H123" s="236">
        <v>1.228</v>
      </c>
      <c r="I123" s="237"/>
      <c r="J123" s="233"/>
      <c r="K123" s="233"/>
      <c r="L123" s="238"/>
      <c r="M123" s="243"/>
      <c r="N123" s="244"/>
      <c r="O123" s="244"/>
      <c r="P123" s="244"/>
      <c r="Q123" s="244"/>
      <c r="R123" s="244"/>
      <c r="S123" s="244"/>
      <c r="T123" s="245"/>
      <c r="AT123" s="242" t="s">
        <v>159</v>
      </c>
      <c r="AU123" s="242" t="s">
        <v>77</v>
      </c>
      <c r="AV123" s="12" t="s">
        <v>77</v>
      </c>
      <c r="AW123" s="12" t="s">
        <v>32</v>
      </c>
      <c r="AX123" s="12" t="s">
        <v>69</v>
      </c>
      <c r="AY123" s="242" t="s">
        <v>147</v>
      </c>
    </row>
    <row r="124" s="14" customFormat="1">
      <c r="B124" s="256"/>
      <c r="C124" s="257"/>
      <c r="D124" s="228" t="s">
        <v>159</v>
      </c>
      <c r="E124" s="258" t="s">
        <v>1</v>
      </c>
      <c r="F124" s="259" t="s">
        <v>266</v>
      </c>
      <c r="G124" s="257"/>
      <c r="H124" s="260">
        <v>2.456</v>
      </c>
      <c r="I124" s="261"/>
      <c r="J124" s="257"/>
      <c r="K124" s="257"/>
      <c r="L124" s="262"/>
      <c r="M124" s="263"/>
      <c r="N124" s="264"/>
      <c r="O124" s="264"/>
      <c r="P124" s="264"/>
      <c r="Q124" s="264"/>
      <c r="R124" s="264"/>
      <c r="S124" s="264"/>
      <c r="T124" s="265"/>
      <c r="AT124" s="266" t="s">
        <v>159</v>
      </c>
      <c r="AU124" s="266" t="s">
        <v>77</v>
      </c>
      <c r="AV124" s="14" t="s">
        <v>181</v>
      </c>
      <c r="AW124" s="14" t="s">
        <v>32</v>
      </c>
      <c r="AX124" s="14" t="s">
        <v>75</v>
      </c>
      <c r="AY124" s="266" t="s">
        <v>147</v>
      </c>
    </row>
    <row r="125" s="1" customFormat="1" ht="16.5" customHeight="1">
      <c r="B125" s="37"/>
      <c r="C125" s="216" t="s">
        <v>196</v>
      </c>
      <c r="D125" s="216" t="s">
        <v>150</v>
      </c>
      <c r="E125" s="217" t="s">
        <v>294</v>
      </c>
      <c r="F125" s="218" t="s">
        <v>295</v>
      </c>
      <c r="G125" s="219" t="s">
        <v>225</v>
      </c>
      <c r="H125" s="220">
        <v>1.0880000000000001</v>
      </c>
      <c r="I125" s="221"/>
      <c r="J125" s="222">
        <f>ROUND(I125*H125,2)</f>
        <v>0</v>
      </c>
      <c r="K125" s="218" t="s">
        <v>1</v>
      </c>
      <c r="L125" s="42"/>
      <c r="M125" s="223" t="s">
        <v>1</v>
      </c>
      <c r="N125" s="224" t="s">
        <v>40</v>
      </c>
      <c r="O125" s="78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AR125" s="16" t="s">
        <v>181</v>
      </c>
      <c r="AT125" s="16" t="s">
        <v>150</v>
      </c>
      <c r="AU125" s="16" t="s">
        <v>77</v>
      </c>
      <c r="AY125" s="16" t="s">
        <v>147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6" t="s">
        <v>75</v>
      </c>
      <c r="BK125" s="227">
        <f>ROUND(I125*H125,2)</f>
        <v>0</v>
      </c>
      <c r="BL125" s="16" t="s">
        <v>181</v>
      </c>
      <c r="BM125" s="16" t="s">
        <v>1153</v>
      </c>
    </row>
    <row r="126" s="1" customFormat="1">
      <c r="B126" s="37"/>
      <c r="C126" s="38"/>
      <c r="D126" s="228" t="s">
        <v>156</v>
      </c>
      <c r="E126" s="38"/>
      <c r="F126" s="229" t="s">
        <v>288</v>
      </c>
      <c r="G126" s="38"/>
      <c r="H126" s="38"/>
      <c r="I126" s="143"/>
      <c r="J126" s="38"/>
      <c r="K126" s="38"/>
      <c r="L126" s="42"/>
      <c r="M126" s="230"/>
      <c r="N126" s="78"/>
      <c r="O126" s="78"/>
      <c r="P126" s="78"/>
      <c r="Q126" s="78"/>
      <c r="R126" s="78"/>
      <c r="S126" s="78"/>
      <c r="T126" s="79"/>
      <c r="AT126" s="16" t="s">
        <v>156</v>
      </c>
      <c r="AU126" s="16" t="s">
        <v>77</v>
      </c>
    </row>
    <row r="127" s="13" customFormat="1">
      <c r="B127" s="246"/>
      <c r="C127" s="247"/>
      <c r="D127" s="228" t="s">
        <v>159</v>
      </c>
      <c r="E127" s="248" t="s">
        <v>1</v>
      </c>
      <c r="F127" s="249" t="s">
        <v>289</v>
      </c>
      <c r="G127" s="247"/>
      <c r="H127" s="248" t="s">
        <v>1</v>
      </c>
      <c r="I127" s="250"/>
      <c r="J127" s="247"/>
      <c r="K127" s="247"/>
      <c r="L127" s="251"/>
      <c r="M127" s="252"/>
      <c r="N127" s="253"/>
      <c r="O127" s="253"/>
      <c r="P127" s="253"/>
      <c r="Q127" s="253"/>
      <c r="R127" s="253"/>
      <c r="S127" s="253"/>
      <c r="T127" s="254"/>
      <c r="AT127" s="255" t="s">
        <v>159</v>
      </c>
      <c r="AU127" s="255" t="s">
        <v>77</v>
      </c>
      <c r="AV127" s="13" t="s">
        <v>75</v>
      </c>
      <c r="AW127" s="13" t="s">
        <v>32</v>
      </c>
      <c r="AX127" s="13" t="s">
        <v>69</v>
      </c>
      <c r="AY127" s="255" t="s">
        <v>147</v>
      </c>
    </row>
    <row r="128" s="12" customFormat="1">
      <c r="B128" s="232"/>
      <c r="C128" s="233"/>
      <c r="D128" s="228" t="s">
        <v>159</v>
      </c>
      <c r="E128" s="234" t="s">
        <v>1</v>
      </c>
      <c r="F128" s="235" t="s">
        <v>1154</v>
      </c>
      <c r="G128" s="233"/>
      <c r="H128" s="236">
        <v>0.54400000000000004</v>
      </c>
      <c r="I128" s="237"/>
      <c r="J128" s="233"/>
      <c r="K128" s="233"/>
      <c r="L128" s="238"/>
      <c r="M128" s="243"/>
      <c r="N128" s="244"/>
      <c r="O128" s="244"/>
      <c r="P128" s="244"/>
      <c r="Q128" s="244"/>
      <c r="R128" s="244"/>
      <c r="S128" s="244"/>
      <c r="T128" s="245"/>
      <c r="AT128" s="242" t="s">
        <v>159</v>
      </c>
      <c r="AU128" s="242" t="s">
        <v>77</v>
      </c>
      <c r="AV128" s="12" t="s">
        <v>77</v>
      </c>
      <c r="AW128" s="12" t="s">
        <v>32</v>
      </c>
      <c r="AX128" s="12" t="s">
        <v>69</v>
      </c>
      <c r="AY128" s="242" t="s">
        <v>147</v>
      </c>
    </row>
    <row r="129" s="13" customFormat="1">
      <c r="B129" s="246"/>
      <c r="C129" s="247"/>
      <c r="D129" s="228" t="s">
        <v>159</v>
      </c>
      <c r="E129" s="248" t="s">
        <v>1</v>
      </c>
      <c r="F129" s="249" t="s">
        <v>1155</v>
      </c>
      <c r="G129" s="247"/>
      <c r="H129" s="248" t="s">
        <v>1</v>
      </c>
      <c r="I129" s="250"/>
      <c r="J129" s="247"/>
      <c r="K129" s="247"/>
      <c r="L129" s="251"/>
      <c r="M129" s="252"/>
      <c r="N129" s="253"/>
      <c r="O129" s="253"/>
      <c r="P129" s="253"/>
      <c r="Q129" s="253"/>
      <c r="R129" s="253"/>
      <c r="S129" s="253"/>
      <c r="T129" s="254"/>
      <c r="AT129" s="255" t="s">
        <v>159</v>
      </c>
      <c r="AU129" s="255" t="s">
        <v>77</v>
      </c>
      <c r="AV129" s="13" t="s">
        <v>75</v>
      </c>
      <c r="AW129" s="13" t="s">
        <v>32</v>
      </c>
      <c r="AX129" s="13" t="s">
        <v>69</v>
      </c>
      <c r="AY129" s="255" t="s">
        <v>147</v>
      </c>
    </row>
    <row r="130" s="12" customFormat="1">
      <c r="B130" s="232"/>
      <c r="C130" s="233"/>
      <c r="D130" s="228" t="s">
        <v>159</v>
      </c>
      <c r="E130" s="234" t="s">
        <v>1</v>
      </c>
      <c r="F130" s="235" t="s">
        <v>1154</v>
      </c>
      <c r="G130" s="233"/>
      <c r="H130" s="236">
        <v>0.54400000000000004</v>
      </c>
      <c r="I130" s="237"/>
      <c r="J130" s="233"/>
      <c r="K130" s="233"/>
      <c r="L130" s="238"/>
      <c r="M130" s="243"/>
      <c r="N130" s="244"/>
      <c r="O130" s="244"/>
      <c r="P130" s="244"/>
      <c r="Q130" s="244"/>
      <c r="R130" s="244"/>
      <c r="S130" s="244"/>
      <c r="T130" s="245"/>
      <c r="AT130" s="242" t="s">
        <v>159</v>
      </c>
      <c r="AU130" s="242" t="s">
        <v>77</v>
      </c>
      <c r="AV130" s="12" t="s">
        <v>77</v>
      </c>
      <c r="AW130" s="12" t="s">
        <v>32</v>
      </c>
      <c r="AX130" s="12" t="s">
        <v>69</v>
      </c>
      <c r="AY130" s="242" t="s">
        <v>147</v>
      </c>
    </row>
    <row r="131" s="14" customFormat="1">
      <c r="B131" s="256"/>
      <c r="C131" s="257"/>
      <c r="D131" s="228" t="s">
        <v>159</v>
      </c>
      <c r="E131" s="258" t="s">
        <v>1</v>
      </c>
      <c r="F131" s="259" t="s">
        <v>266</v>
      </c>
      <c r="G131" s="257"/>
      <c r="H131" s="260">
        <v>1.0880000000000001</v>
      </c>
      <c r="I131" s="261"/>
      <c r="J131" s="257"/>
      <c r="K131" s="257"/>
      <c r="L131" s="262"/>
      <c r="M131" s="263"/>
      <c r="N131" s="264"/>
      <c r="O131" s="264"/>
      <c r="P131" s="264"/>
      <c r="Q131" s="264"/>
      <c r="R131" s="264"/>
      <c r="S131" s="264"/>
      <c r="T131" s="265"/>
      <c r="AT131" s="266" t="s">
        <v>159</v>
      </c>
      <c r="AU131" s="266" t="s">
        <v>77</v>
      </c>
      <c r="AV131" s="14" t="s">
        <v>181</v>
      </c>
      <c r="AW131" s="14" t="s">
        <v>32</v>
      </c>
      <c r="AX131" s="14" t="s">
        <v>75</v>
      </c>
      <c r="AY131" s="266" t="s">
        <v>147</v>
      </c>
    </row>
    <row r="132" s="1" customFormat="1" ht="16.5" customHeight="1">
      <c r="B132" s="37"/>
      <c r="C132" s="216" t="s">
        <v>202</v>
      </c>
      <c r="D132" s="216" t="s">
        <v>150</v>
      </c>
      <c r="E132" s="217" t="s">
        <v>305</v>
      </c>
      <c r="F132" s="218" t="s">
        <v>306</v>
      </c>
      <c r="G132" s="219" t="s">
        <v>225</v>
      </c>
      <c r="H132" s="220">
        <v>1.2290000000000001</v>
      </c>
      <c r="I132" s="221"/>
      <c r="J132" s="222">
        <f>ROUND(I132*H132,2)</f>
        <v>0</v>
      </c>
      <c r="K132" s="218" t="s">
        <v>212</v>
      </c>
      <c r="L132" s="42"/>
      <c r="M132" s="223" t="s">
        <v>1</v>
      </c>
      <c r="N132" s="224" t="s">
        <v>40</v>
      </c>
      <c r="O132" s="78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AR132" s="16" t="s">
        <v>181</v>
      </c>
      <c r="AT132" s="16" t="s">
        <v>150</v>
      </c>
      <c r="AU132" s="16" t="s">
        <v>77</v>
      </c>
      <c r="AY132" s="16" t="s">
        <v>147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6" t="s">
        <v>75</v>
      </c>
      <c r="BK132" s="227">
        <f>ROUND(I132*H132,2)</f>
        <v>0</v>
      </c>
      <c r="BL132" s="16" t="s">
        <v>181</v>
      </c>
      <c r="BM132" s="16" t="s">
        <v>1156</v>
      </c>
    </row>
    <row r="133" s="1" customFormat="1">
      <c r="B133" s="37"/>
      <c r="C133" s="38"/>
      <c r="D133" s="228" t="s">
        <v>156</v>
      </c>
      <c r="E133" s="38"/>
      <c r="F133" s="229" t="s">
        <v>308</v>
      </c>
      <c r="G133" s="38"/>
      <c r="H133" s="38"/>
      <c r="I133" s="143"/>
      <c r="J133" s="38"/>
      <c r="K133" s="38"/>
      <c r="L133" s="42"/>
      <c r="M133" s="230"/>
      <c r="N133" s="78"/>
      <c r="O133" s="78"/>
      <c r="P133" s="78"/>
      <c r="Q133" s="78"/>
      <c r="R133" s="78"/>
      <c r="S133" s="78"/>
      <c r="T133" s="79"/>
      <c r="AT133" s="16" t="s">
        <v>156</v>
      </c>
      <c r="AU133" s="16" t="s">
        <v>77</v>
      </c>
    </row>
    <row r="134" s="13" customFormat="1">
      <c r="B134" s="246"/>
      <c r="C134" s="247"/>
      <c r="D134" s="228" t="s">
        <v>159</v>
      </c>
      <c r="E134" s="248" t="s">
        <v>1</v>
      </c>
      <c r="F134" s="249" t="s">
        <v>309</v>
      </c>
      <c r="G134" s="247"/>
      <c r="H134" s="248" t="s">
        <v>1</v>
      </c>
      <c r="I134" s="250"/>
      <c r="J134" s="247"/>
      <c r="K134" s="247"/>
      <c r="L134" s="251"/>
      <c r="M134" s="252"/>
      <c r="N134" s="253"/>
      <c r="O134" s="253"/>
      <c r="P134" s="253"/>
      <c r="Q134" s="253"/>
      <c r="R134" s="253"/>
      <c r="S134" s="253"/>
      <c r="T134" s="254"/>
      <c r="AT134" s="255" t="s">
        <v>159</v>
      </c>
      <c r="AU134" s="255" t="s">
        <v>77</v>
      </c>
      <c r="AV134" s="13" t="s">
        <v>75</v>
      </c>
      <c r="AW134" s="13" t="s">
        <v>32</v>
      </c>
      <c r="AX134" s="13" t="s">
        <v>69</v>
      </c>
      <c r="AY134" s="255" t="s">
        <v>147</v>
      </c>
    </row>
    <row r="135" s="12" customFormat="1">
      <c r="B135" s="232"/>
      <c r="C135" s="233"/>
      <c r="D135" s="228" t="s">
        <v>159</v>
      </c>
      <c r="E135" s="234" t="s">
        <v>1</v>
      </c>
      <c r="F135" s="235" t="s">
        <v>1157</v>
      </c>
      <c r="G135" s="233"/>
      <c r="H135" s="236">
        <v>1.2290000000000001</v>
      </c>
      <c r="I135" s="237"/>
      <c r="J135" s="233"/>
      <c r="K135" s="233"/>
      <c r="L135" s="238"/>
      <c r="M135" s="243"/>
      <c r="N135" s="244"/>
      <c r="O135" s="244"/>
      <c r="P135" s="244"/>
      <c r="Q135" s="244"/>
      <c r="R135" s="244"/>
      <c r="S135" s="244"/>
      <c r="T135" s="245"/>
      <c r="AT135" s="242" t="s">
        <v>159</v>
      </c>
      <c r="AU135" s="242" t="s">
        <v>77</v>
      </c>
      <c r="AV135" s="12" t="s">
        <v>77</v>
      </c>
      <c r="AW135" s="12" t="s">
        <v>32</v>
      </c>
      <c r="AX135" s="12" t="s">
        <v>75</v>
      </c>
      <c r="AY135" s="242" t="s">
        <v>147</v>
      </c>
    </row>
    <row r="136" s="1" customFormat="1" ht="16.5" customHeight="1">
      <c r="B136" s="37"/>
      <c r="C136" s="216" t="s">
        <v>208</v>
      </c>
      <c r="D136" s="216" t="s">
        <v>150</v>
      </c>
      <c r="E136" s="217" t="s">
        <v>311</v>
      </c>
      <c r="F136" s="218" t="s">
        <v>312</v>
      </c>
      <c r="G136" s="219" t="s">
        <v>225</v>
      </c>
      <c r="H136" s="220">
        <v>0.54400000000000004</v>
      </c>
      <c r="I136" s="221"/>
      <c r="J136" s="222">
        <f>ROUND(I136*H136,2)</f>
        <v>0</v>
      </c>
      <c r="K136" s="218" t="s">
        <v>1</v>
      </c>
      <c r="L136" s="42"/>
      <c r="M136" s="223" t="s">
        <v>1</v>
      </c>
      <c r="N136" s="224" t="s">
        <v>40</v>
      </c>
      <c r="O136" s="78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AR136" s="16" t="s">
        <v>181</v>
      </c>
      <c r="AT136" s="16" t="s">
        <v>150</v>
      </c>
      <c r="AU136" s="16" t="s">
        <v>77</v>
      </c>
      <c r="AY136" s="16" t="s">
        <v>147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6" t="s">
        <v>75</v>
      </c>
      <c r="BK136" s="227">
        <f>ROUND(I136*H136,2)</f>
        <v>0</v>
      </c>
      <c r="BL136" s="16" t="s">
        <v>181</v>
      </c>
      <c r="BM136" s="16" t="s">
        <v>1158</v>
      </c>
    </row>
    <row r="137" s="1" customFormat="1">
      <c r="B137" s="37"/>
      <c r="C137" s="38"/>
      <c r="D137" s="228" t="s">
        <v>156</v>
      </c>
      <c r="E137" s="38"/>
      <c r="F137" s="229" t="s">
        <v>308</v>
      </c>
      <c r="G137" s="38"/>
      <c r="H137" s="38"/>
      <c r="I137" s="143"/>
      <c r="J137" s="38"/>
      <c r="K137" s="38"/>
      <c r="L137" s="42"/>
      <c r="M137" s="230"/>
      <c r="N137" s="78"/>
      <c r="O137" s="78"/>
      <c r="P137" s="78"/>
      <c r="Q137" s="78"/>
      <c r="R137" s="78"/>
      <c r="S137" s="78"/>
      <c r="T137" s="79"/>
      <c r="AT137" s="16" t="s">
        <v>156</v>
      </c>
      <c r="AU137" s="16" t="s">
        <v>77</v>
      </c>
    </row>
    <row r="138" s="13" customFormat="1">
      <c r="B138" s="246"/>
      <c r="C138" s="247"/>
      <c r="D138" s="228" t="s">
        <v>159</v>
      </c>
      <c r="E138" s="248" t="s">
        <v>1</v>
      </c>
      <c r="F138" s="249" t="s">
        <v>314</v>
      </c>
      <c r="G138" s="247"/>
      <c r="H138" s="248" t="s">
        <v>1</v>
      </c>
      <c r="I138" s="250"/>
      <c r="J138" s="247"/>
      <c r="K138" s="247"/>
      <c r="L138" s="251"/>
      <c r="M138" s="252"/>
      <c r="N138" s="253"/>
      <c r="O138" s="253"/>
      <c r="P138" s="253"/>
      <c r="Q138" s="253"/>
      <c r="R138" s="253"/>
      <c r="S138" s="253"/>
      <c r="T138" s="254"/>
      <c r="AT138" s="255" t="s">
        <v>159</v>
      </c>
      <c r="AU138" s="255" t="s">
        <v>77</v>
      </c>
      <c r="AV138" s="13" t="s">
        <v>75</v>
      </c>
      <c r="AW138" s="13" t="s">
        <v>32</v>
      </c>
      <c r="AX138" s="13" t="s">
        <v>69</v>
      </c>
      <c r="AY138" s="255" t="s">
        <v>147</v>
      </c>
    </row>
    <row r="139" s="12" customFormat="1">
      <c r="B139" s="232"/>
      <c r="C139" s="233"/>
      <c r="D139" s="228" t="s">
        <v>159</v>
      </c>
      <c r="E139" s="234" t="s">
        <v>1</v>
      </c>
      <c r="F139" s="235" t="s">
        <v>1154</v>
      </c>
      <c r="G139" s="233"/>
      <c r="H139" s="236">
        <v>0.54400000000000004</v>
      </c>
      <c r="I139" s="237"/>
      <c r="J139" s="233"/>
      <c r="K139" s="233"/>
      <c r="L139" s="238"/>
      <c r="M139" s="243"/>
      <c r="N139" s="244"/>
      <c r="O139" s="244"/>
      <c r="P139" s="244"/>
      <c r="Q139" s="244"/>
      <c r="R139" s="244"/>
      <c r="S139" s="244"/>
      <c r="T139" s="245"/>
      <c r="AT139" s="242" t="s">
        <v>159</v>
      </c>
      <c r="AU139" s="242" t="s">
        <v>77</v>
      </c>
      <c r="AV139" s="12" t="s">
        <v>77</v>
      </c>
      <c r="AW139" s="12" t="s">
        <v>32</v>
      </c>
      <c r="AX139" s="12" t="s">
        <v>75</v>
      </c>
      <c r="AY139" s="242" t="s">
        <v>147</v>
      </c>
    </row>
    <row r="140" s="1" customFormat="1" ht="16.5" customHeight="1">
      <c r="B140" s="37"/>
      <c r="C140" s="216" t="s">
        <v>216</v>
      </c>
      <c r="D140" s="216" t="s">
        <v>150</v>
      </c>
      <c r="E140" s="217" t="s">
        <v>332</v>
      </c>
      <c r="F140" s="218" t="s">
        <v>333</v>
      </c>
      <c r="G140" s="219" t="s">
        <v>225</v>
      </c>
      <c r="H140" s="220">
        <v>0.54400000000000004</v>
      </c>
      <c r="I140" s="221"/>
      <c r="J140" s="222">
        <f>ROUND(I140*H140,2)</f>
        <v>0</v>
      </c>
      <c r="K140" s="218" t="s">
        <v>212</v>
      </c>
      <c r="L140" s="42"/>
      <c r="M140" s="223" t="s">
        <v>1</v>
      </c>
      <c r="N140" s="224" t="s">
        <v>40</v>
      </c>
      <c r="O140" s="78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AR140" s="16" t="s">
        <v>181</v>
      </c>
      <c r="AT140" s="16" t="s">
        <v>150</v>
      </c>
      <c r="AU140" s="16" t="s">
        <v>77</v>
      </c>
      <c r="AY140" s="16" t="s">
        <v>147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6" t="s">
        <v>75</v>
      </c>
      <c r="BK140" s="227">
        <f>ROUND(I140*H140,2)</f>
        <v>0</v>
      </c>
      <c r="BL140" s="16" t="s">
        <v>181</v>
      </c>
      <c r="BM140" s="16" t="s">
        <v>1159</v>
      </c>
    </row>
    <row r="141" s="1" customFormat="1">
      <c r="B141" s="37"/>
      <c r="C141" s="38"/>
      <c r="D141" s="228" t="s">
        <v>156</v>
      </c>
      <c r="E141" s="38"/>
      <c r="F141" s="229" t="s">
        <v>335</v>
      </c>
      <c r="G141" s="38"/>
      <c r="H141" s="38"/>
      <c r="I141" s="143"/>
      <c r="J141" s="38"/>
      <c r="K141" s="38"/>
      <c r="L141" s="42"/>
      <c r="M141" s="230"/>
      <c r="N141" s="78"/>
      <c r="O141" s="78"/>
      <c r="P141" s="78"/>
      <c r="Q141" s="78"/>
      <c r="R141" s="78"/>
      <c r="S141" s="78"/>
      <c r="T141" s="79"/>
      <c r="AT141" s="16" t="s">
        <v>156</v>
      </c>
      <c r="AU141" s="16" t="s">
        <v>77</v>
      </c>
    </row>
    <row r="142" s="13" customFormat="1">
      <c r="B142" s="246"/>
      <c r="C142" s="247"/>
      <c r="D142" s="228" t="s">
        <v>159</v>
      </c>
      <c r="E142" s="248" t="s">
        <v>1</v>
      </c>
      <c r="F142" s="249" t="s">
        <v>322</v>
      </c>
      <c r="G142" s="247"/>
      <c r="H142" s="248" t="s">
        <v>1</v>
      </c>
      <c r="I142" s="250"/>
      <c r="J142" s="247"/>
      <c r="K142" s="247"/>
      <c r="L142" s="251"/>
      <c r="M142" s="252"/>
      <c r="N142" s="253"/>
      <c r="O142" s="253"/>
      <c r="P142" s="253"/>
      <c r="Q142" s="253"/>
      <c r="R142" s="253"/>
      <c r="S142" s="253"/>
      <c r="T142" s="254"/>
      <c r="AT142" s="255" t="s">
        <v>159</v>
      </c>
      <c r="AU142" s="255" t="s">
        <v>77</v>
      </c>
      <c r="AV142" s="13" t="s">
        <v>75</v>
      </c>
      <c r="AW142" s="13" t="s">
        <v>32</v>
      </c>
      <c r="AX142" s="13" t="s">
        <v>69</v>
      </c>
      <c r="AY142" s="255" t="s">
        <v>147</v>
      </c>
    </row>
    <row r="143" s="12" customFormat="1">
      <c r="B143" s="232"/>
      <c r="C143" s="233"/>
      <c r="D143" s="228" t="s">
        <v>159</v>
      </c>
      <c r="E143" s="234" t="s">
        <v>1</v>
      </c>
      <c r="F143" s="235" t="s">
        <v>1154</v>
      </c>
      <c r="G143" s="233"/>
      <c r="H143" s="236">
        <v>0.54400000000000004</v>
      </c>
      <c r="I143" s="237"/>
      <c r="J143" s="233"/>
      <c r="K143" s="233"/>
      <c r="L143" s="238"/>
      <c r="M143" s="243"/>
      <c r="N143" s="244"/>
      <c r="O143" s="244"/>
      <c r="P143" s="244"/>
      <c r="Q143" s="244"/>
      <c r="R143" s="244"/>
      <c r="S143" s="244"/>
      <c r="T143" s="245"/>
      <c r="AT143" s="242" t="s">
        <v>159</v>
      </c>
      <c r="AU143" s="242" t="s">
        <v>77</v>
      </c>
      <c r="AV143" s="12" t="s">
        <v>77</v>
      </c>
      <c r="AW143" s="12" t="s">
        <v>32</v>
      </c>
      <c r="AX143" s="12" t="s">
        <v>75</v>
      </c>
      <c r="AY143" s="242" t="s">
        <v>147</v>
      </c>
    </row>
    <row r="144" s="1" customFormat="1" ht="16.5" customHeight="1">
      <c r="B144" s="37"/>
      <c r="C144" s="216" t="s">
        <v>222</v>
      </c>
      <c r="D144" s="216" t="s">
        <v>150</v>
      </c>
      <c r="E144" s="217" t="s">
        <v>353</v>
      </c>
      <c r="F144" s="218" t="s">
        <v>354</v>
      </c>
      <c r="G144" s="219" t="s">
        <v>180</v>
      </c>
      <c r="H144" s="220">
        <v>8.1899999999999995</v>
      </c>
      <c r="I144" s="221"/>
      <c r="J144" s="222">
        <f>ROUND(I144*H144,2)</f>
        <v>0</v>
      </c>
      <c r="K144" s="218" t="s">
        <v>1</v>
      </c>
      <c r="L144" s="42"/>
      <c r="M144" s="223" t="s">
        <v>1</v>
      </c>
      <c r="N144" s="224" t="s">
        <v>40</v>
      </c>
      <c r="O144" s="78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AR144" s="16" t="s">
        <v>181</v>
      </c>
      <c r="AT144" s="16" t="s">
        <v>150</v>
      </c>
      <c r="AU144" s="16" t="s">
        <v>77</v>
      </c>
      <c r="AY144" s="16" t="s">
        <v>147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6" t="s">
        <v>75</v>
      </c>
      <c r="BK144" s="227">
        <f>ROUND(I144*H144,2)</f>
        <v>0</v>
      </c>
      <c r="BL144" s="16" t="s">
        <v>181</v>
      </c>
      <c r="BM144" s="16" t="s">
        <v>1160</v>
      </c>
    </row>
    <row r="145" s="1" customFormat="1">
      <c r="B145" s="37"/>
      <c r="C145" s="38"/>
      <c r="D145" s="228" t="s">
        <v>156</v>
      </c>
      <c r="E145" s="38"/>
      <c r="F145" s="229" t="s">
        <v>354</v>
      </c>
      <c r="G145" s="38"/>
      <c r="H145" s="38"/>
      <c r="I145" s="143"/>
      <c r="J145" s="38"/>
      <c r="K145" s="38"/>
      <c r="L145" s="42"/>
      <c r="M145" s="230"/>
      <c r="N145" s="78"/>
      <c r="O145" s="78"/>
      <c r="P145" s="78"/>
      <c r="Q145" s="78"/>
      <c r="R145" s="78"/>
      <c r="S145" s="78"/>
      <c r="T145" s="79"/>
      <c r="AT145" s="16" t="s">
        <v>156</v>
      </c>
      <c r="AU145" s="16" t="s">
        <v>77</v>
      </c>
    </row>
    <row r="146" s="1" customFormat="1" ht="16.5" customHeight="1">
      <c r="B146" s="37"/>
      <c r="C146" s="216" t="s">
        <v>229</v>
      </c>
      <c r="D146" s="216" t="s">
        <v>150</v>
      </c>
      <c r="E146" s="217" t="s">
        <v>357</v>
      </c>
      <c r="F146" s="218" t="s">
        <v>358</v>
      </c>
      <c r="G146" s="219" t="s">
        <v>180</v>
      </c>
      <c r="H146" s="220">
        <v>8.1899999999999995</v>
      </c>
      <c r="I146" s="221"/>
      <c r="J146" s="222">
        <f>ROUND(I146*H146,2)</f>
        <v>0</v>
      </c>
      <c r="K146" s="218" t="s">
        <v>212</v>
      </c>
      <c r="L146" s="42"/>
      <c r="M146" s="223" t="s">
        <v>1</v>
      </c>
      <c r="N146" s="224" t="s">
        <v>40</v>
      </c>
      <c r="O146" s="78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AR146" s="16" t="s">
        <v>181</v>
      </c>
      <c r="AT146" s="16" t="s">
        <v>150</v>
      </c>
      <c r="AU146" s="16" t="s">
        <v>77</v>
      </c>
      <c r="AY146" s="16" t="s">
        <v>147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6" t="s">
        <v>75</v>
      </c>
      <c r="BK146" s="227">
        <f>ROUND(I146*H146,2)</f>
        <v>0</v>
      </c>
      <c r="BL146" s="16" t="s">
        <v>181</v>
      </c>
      <c r="BM146" s="16" t="s">
        <v>1161</v>
      </c>
    </row>
    <row r="147" s="1" customFormat="1">
      <c r="B147" s="37"/>
      <c r="C147" s="38"/>
      <c r="D147" s="228" t="s">
        <v>156</v>
      </c>
      <c r="E147" s="38"/>
      <c r="F147" s="229" t="s">
        <v>360</v>
      </c>
      <c r="G147" s="38"/>
      <c r="H147" s="38"/>
      <c r="I147" s="143"/>
      <c r="J147" s="38"/>
      <c r="K147" s="38"/>
      <c r="L147" s="42"/>
      <c r="M147" s="230"/>
      <c r="N147" s="78"/>
      <c r="O147" s="78"/>
      <c r="P147" s="78"/>
      <c r="Q147" s="78"/>
      <c r="R147" s="78"/>
      <c r="S147" s="78"/>
      <c r="T147" s="79"/>
      <c r="AT147" s="16" t="s">
        <v>156</v>
      </c>
      <c r="AU147" s="16" t="s">
        <v>77</v>
      </c>
    </row>
    <row r="148" s="1" customFormat="1">
      <c r="B148" s="37"/>
      <c r="C148" s="38"/>
      <c r="D148" s="228" t="s">
        <v>157</v>
      </c>
      <c r="E148" s="38"/>
      <c r="F148" s="231" t="s">
        <v>1137</v>
      </c>
      <c r="G148" s="38"/>
      <c r="H148" s="38"/>
      <c r="I148" s="143"/>
      <c r="J148" s="38"/>
      <c r="K148" s="38"/>
      <c r="L148" s="42"/>
      <c r="M148" s="230"/>
      <c r="N148" s="78"/>
      <c r="O148" s="78"/>
      <c r="P148" s="78"/>
      <c r="Q148" s="78"/>
      <c r="R148" s="78"/>
      <c r="S148" s="78"/>
      <c r="T148" s="79"/>
      <c r="AT148" s="16" t="s">
        <v>157</v>
      </c>
      <c r="AU148" s="16" t="s">
        <v>77</v>
      </c>
    </row>
    <row r="149" s="13" customFormat="1">
      <c r="B149" s="246"/>
      <c r="C149" s="247"/>
      <c r="D149" s="228" t="s">
        <v>159</v>
      </c>
      <c r="E149" s="248" t="s">
        <v>1</v>
      </c>
      <c r="F149" s="249" t="s">
        <v>363</v>
      </c>
      <c r="G149" s="247"/>
      <c r="H149" s="248" t="s">
        <v>1</v>
      </c>
      <c r="I149" s="250"/>
      <c r="J149" s="247"/>
      <c r="K149" s="247"/>
      <c r="L149" s="251"/>
      <c r="M149" s="252"/>
      <c r="N149" s="253"/>
      <c r="O149" s="253"/>
      <c r="P149" s="253"/>
      <c r="Q149" s="253"/>
      <c r="R149" s="253"/>
      <c r="S149" s="253"/>
      <c r="T149" s="254"/>
      <c r="AT149" s="255" t="s">
        <v>159</v>
      </c>
      <c r="AU149" s="255" t="s">
        <v>77</v>
      </c>
      <c r="AV149" s="13" t="s">
        <v>75</v>
      </c>
      <c r="AW149" s="13" t="s">
        <v>32</v>
      </c>
      <c r="AX149" s="13" t="s">
        <v>69</v>
      </c>
      <c r="AY149" s="255" t="s">
        <v>147</v>
      </c>
    </row>
    <row r="150" s="12" customFormat="1">
      <c r="B150" s="232"/>
      <c r="C150" s="233"/>
      <c r="D150" s="228" t="s">
        <v>159</v>
      </c>
      <c r="E150" s="234" t="s">
        <v>1</v>
      </c>
      <c r="F150" s="235" t="s">
        <v>1162</v>
      </c>
      <c r="G150" s="233"/>
      <c r="H150" s="236">
        <v>9</v>
      </c>
      <c r="I150" s="237"/>
      <c r="J150" s="233"/>
      <c r="K150" s="233"/>
      <c r="L150" s="238"/>
      <c r="M150" s="243"/>
      <c r="N150" s="244"/>
      <c r="O150" s="244"/>
      <c r="P150" s="244"/>
      <c r="Q150" s="244"/>
      <c r="R150" s="244"/>
      <c r="S150" s="244"/>
      <c r="T150" s="245"/>
      <c r="AT150" s="242" t="s">
        <v>159</v>
      </c>
      <c r="AU150" s="242" t="s">
        <v>77</v>
      </c>
      <c r="AV150" s="12" t="s">
        <v>77</v>
      </c>
      <c r="AW150" s="12" t="s">
        <v>32</v>
      </c>
      <c r="AX150" s="12" t="s">
        <v>69</v>
      </c>
      <c r="AY150" s="242" t="s">
        <v>147</v>
      </c>
    </row>
    <row r="151" s="12" customFormat="1">
      <c r="B151" s="232"/>
      <c r="C151" s="233"/>
      <c r="D151" s="228" t="s">
        <v>159</v>
      </c>
      <c r="E151" s="234" t="s">
        <v>1</v>
      </c>
      <c r="F151" s="235" t="s">
        <v>1163</v>
      </c>
      <c r="G151" s="233"/>
      <c r="H151" s="236">
        <v>-0.81000000000000005</v>
      </c>
      <c r="I151" s="237"/>
      <c r="J151" s="233"/>
      <c r="K151" s="233"/>
      <c r="L151" s="238"/>
      <c r="M151" s="243"/>
      <c r="N151" s="244"/>
      <c r="O151" s="244"/>
      <c r="P151" s="244"/>
      <c r="Q151" s="244"/>
      <c r="R151" s="244"/>
      <c r="S151" s="244"/>
      <c r="T151" s="245"/>
      <c r="AT151" s="242" t="s">
        <v>159</v>
      </c>
      <c r="AU151" s="242" t="s">
        <v>77</v>
      </c>
      <c r="AV151" s="12" t="s">
        <v>77</v>
      </c>
      <c r="AW151" s="12" t="s">
        <v>32</v>
      </c>
      <c r="AX151" s="12" t="s">
        <v>69</v>
      </c>
      <c r="AY151" s="242" t="s">
        <v>147</v>
      </c>
    </row>
    <row r="152" s="14" customFormat="1">
      <c r="B152" s="256"/>
      <c r="C152" s="257"/>
      <c r="D152" s="228" t="s">
        <v>159</v>
      </c>
      <c r="E152" s="258" t="s">
        <v>1</v>
      </c>
      <c r="F152" s="259" t="s">
        <v>266</v>
      </c>
      <c r="G152" s="257"/>
      <c r="H152" s="260">
        <v>8.1899999999999995</v>
      </c>
      <c r="I152" s="261"/>
      <c r="J152" s="257"/>
      <c r="K152" s="257"/>
      <c r="L152" s="262"/>
      <c r="M152" s="263"/>
      <c r="N152" s="264"/>
      <c r="O152" s="264"/>
      <c r="P152" s="264"/>
      <c r="Q152" s="264"/>
      <c r="R152" s="264"/>
      <c r="S152" s="264"/>
      <c r="T152" s="265"/>
      <c r="AT152" s="266" t="s">
        <v>159</v>
      </c>
      <c r="AU152" s="266" t="s">
        <v>77</v>
      </c>
      <c r="AV152" s="14" t="s">
        <v>181</v>
      </c>
      <c r="AW152" s="14" t="s">
        <v>32</v>
      </c>
      <c r="AX152" s="14" t="s">
        <v>75</v>
      </c>
      <c r="AY152" s="266" t="s">
        <v>147</v>
      </c>
    </row>
    <row r="153" s="11" customFormat="1" ht="22.8" customHeight="1">
      <c r="B153" s="200"/>
      <c r="C153" s="201"/>
      <c r="D153" s="202" t="s">
        <v>68</v>
      </c>
      <c r="E153" s="214" t="s">
        <v>97</v>
      </c>
      <c r="F153" s="214" t="s">
        <v>451</v>
      </c>
      <c r="G153" s="201"/>
      <c r="H153" s="201"/>
      <c r="I153" s="204"/>
      <c r="J153" s="215">
        <f>BK153</f>
        <v>0</v>
      </c>
      <c r="K153" s="201"/>
      <c r="L153" s="206"/>
      <c r="M153" s="207"/>
      <c r="N153" s="208"/>
      <c r="O153" s="208"/>
      <c r="P153" s="209">
        <f>SUM(P154:P173)</f>
        <v>0</v>
      </c>
      <c r="Q153" s="208"/>
      <c r="R153" s="209">
        <f>SUM(R154:R173)</f>
        <v>1.06745888</v>
      </c>
      <c r="S153" s="208"/>
      <c r="T153" s="210">
        <f>SUM(T154:T173)</f>
        <v>0.24860000000000002</v>
      </c>
      <c r="AR153" s="211" t="s">
        <v>75</v>
      </c>
      <c r="AT153" s="212" t="s">
        <v>68</v>
      </c>
      <c r="AU153" s="212" t="s">
        <v>75</v>
      </c>
      <c r="AY153" s="211" t="s">
        <v>147</v>
      </c>
      <c r="BK153" s="213">
        <f>SUM(BK154:BK173)</f>
        <v>0</v>
      </c>
    </row>
    <row r="154" s="1" customFormat="1" ht="16.5" customHeight="1">
      <c r="B154" s="37"/>
      <c r="C154" s="216" t="s">
        <v>235</v>
      </c>
      <c r="D154" s="216" t="s">
        <v>150</v>
      </c>
      <c r="E154" s="217" t="s">
        <v>453</v>
      </c>
      <c r="F154" s="218" t="s">
        <v>454</v>
      </c>
      <c r="G154" s="219" t="s">
        <v>225</v>
      </c>
      <c r="H154" s="220">
        <v>0.113</v>
      </c>
      <c r="I154" s="221"/>
      <c r="J154" s="222">
        <f>ROUND(I154*H154,2)</f>
        <v>0</v>
      </c>
      <c r="K154" s="218" t="s">
        <v>212</v>
      </c>
      <c r="L154" s="42"/>
      <c r="M154" s="223" t="s">
        <v>1</v>
      </c>
      <c r="N154" s="224" t="s">
        <v>40</v>
      </c>
      <c r="O154" s="78"/>
      <c r="P154" s="225">
        <f>O154*H154</f>
        <v>0</v>
      </c>
      <c r="Q154" s="225">
        <v>0</v>
      </c>
      <c r="R154" s="225">
        <f>Q154*H154</f>
        <v>0</v>
      </c>
      <c r="S154" s="225">
        <v>2.2000000000000002</v>
      </c>
      <c r="T154" s="226">
        <f>S154*H154</f>
        <v>0.24860000000000002</v>
      </c>
      <c r="AR154" s="16" t="s">
        <v>181</v>
      </c>
      <c r="AT154" s="16" t="s">
        <v>150</v>
      </c>
      <c r="AU154" s="16" t="s">
        <v>77</v>
      </c>
      <c r="AY154" s="16" t="s">
        <v>147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6" t="s">
        <v>75</v>
      </c>
      <c r="BK154" s="227">
        <f>ROUND(I154*H154,2)</f>
        <v>0</v>
      </c>
      <c r="BL154" s="16" t="s">
        <v>181</v>
      </c>
      <c r="BM154" s="16" t="s">
        <v>1164</v>
      </c>
    </row>
    <row r="155" s="1" customFormat="1">
      <c r="B155" s="37"/>
      <c r="C155" s="38"/>
      <c r="D155" s="228" t="s">
        <v>156</v>
      </c>
      <c r="E155" s="38"/>
      <c r="F155" s="229" t="s">
        <v>456</v>
      </c>
      <c r="G155" s="38"/>
      <c r="H155" s="38"/>
      <c r="I155" s="143"/>
      <c r="J155" s="38"/>
      <c r="K155" s="38"/>
      <c r="L155" s="42"/>
      <c r="M155" s="230"/>
      <c r="N155" s="78"/>
      <c r="O155" s="78"/>
      <c r="P155" s="78"/>
      <c r="Q155" s="78"/>
      <c r="R155" s="78"/>
      <c r="S155" s="78"/>
      <c r="T155" s="79"/>
      <c r="AT155" s="16" t="s">
        <v>156</v>
      </c>
      <c r="AU155" s="16" t="s">
        <v>77</v>
      </c>
    </row>
    <row r="156" s="1" customFormat="1">
      <c r="B156" s="37"/>
      <c r="C156" s="38"/>
      <c r="D156" s="228" t="s">
        <v>157</v>
      </c>
      <c r="E156" s="38"/>
      <c r="F156" s="231" t="s">
        <v>1137</v>
      </c>
      <c r="G156" s="38"/>
      <c r="H156" s="38"/>
      <c r="I156" s="143"/>
      <c r="J156" s="38"/>
      <c r="K156" s="38"/>
      <c r="L156" s="42"/>
      <c r="M156" s="230"/>
      <c r="N156" s="78"/>
      <c r="O156" s="78"/>
      <c r="P156" s="78"/>
      <c r="Q156" s="78"/>
      <c r="R156" s="78"/>
      <c r="S156" s="78"/>
      <c r="T156" s="79"/>
      <c r="AT156" s="16" t="s">
        <v>157</v>
      </c>
      <c r="AU156" s="16" t="s">
        <v>77</v>
      </c>
    </row>
    <row r="157" s="12" customFormat="1">
      <c r="B157" s="232"/>
      <c r="C157" s="233"/>
      <c r="D157" s="228" t="s">
        <v>159</v>
      </c>
      <c r="E157" s="234" t="s">
        <v>1</v>
      </c>
      <c r="F157" s="235" t="s">
        <v>1165</v>
      </c>
      <c r="G157" s="233"/>
      <c r="H157" s="236">
        <v>0.20300000000000001</v>
      </c>
      <c r="I157" s="237"/>
      <c r="J157" s="233"/>
      <c r="K157" s="233"/>
      <c r="L157" s="238"/>
      <c r="M157" s="243"/>
      <c r="N157" s="244"/>
      <c r="O157" s="244"/>
      <c r="P157" s="244"/>
      <c r="Q157" s="244"/>
      <c r="R157" s="244"/>
      <c r="S157" s="244"/>
      <c r="T157" s="245"/>
      <c r="AT157" s="242" t="s">
        <v>159</v>
      </c>
      <c r="AU157" s="242" t="s">
        <v>77</v>
      </c>
      <c r="AV157" s="12" t="s">
        <v>77</v>
      </c>
      <c r="AW157" s="12" t="s">
        <v>32</v>
      </c>
      <c r="AX157" s="12" t="s">
        <v>69</v>
      </c>
      <c r="AY157" s="242" t="s">
        <v>147</v>
      </c>
    </row>
    <row r="158" s="12" customFormat="1">
      <c r="B158" s="232"/>
      <c r="C158" s="233"/>
      <c r="D158" s="228" t="s">
        <v>159</v>
      </c>
      <c r="E158" s="234" t="s">
        <v>1</v>
      </c>
      <c r="F158" s="235" t="s">
        <v>1166</v>
      </c>
      <c r="G158" s="233"/>
      <c r="H158" s="236">
        <v>-0.089999999999999997</v>
      </c>
      <c r="I158" s="237"/>
      <c r="J158" s="233"/>
      <c r="K158" s="233"/>
      <c r="L158" s="238"/>
      <c r="M158" s="243"/>
      <c r="N158" s="244"/>
      <c r="O158" s="244"/>
      <c r="P158" s="244"/>
      <c r="Q158" s="244"/>
      <c r="R158" s="244"/>
      <c r="S158" s="244"/>
      <c r="T158" s="245"/>
      <c r="AT158" s="242" t="s">
        <v>159</v>
      </c>
      <c r="AU158" s="242" t="s">
        <v>77</v>
      </c>
      <c r="AV158" s="12" t="s">
        <v>77</v>
      </c>
      <c r="AW158" s="12" t="s">
        <v>32</v>
      </c>
      <c r="AX158" s="12" t="s">
        <v>69</v>
      </c>
      <c r="AY158" s="242" t="s">
        <v>147</v>
      </c>
    </row>
    <row r="159" s="14" customFormat="1">
      <c r="B159" s="256"/>
      <c r="C159" s="257"/>
      <c r="D159" s="228" t="s">
        <v>159</v>
      </c>
      <c r="E159" s="258" t="s">
        <v>1</v>
      </c>
      <c r="F159" s="259" t="s">
        <v>266</v>
      </c>
      <c r="G159" s="257"/>
      <c r="H159" s="260">
        <v>0.11300000000000002</v>
      </c>
      <c r="I159" s="261"/>
      <c r="J159" s="257"/>
      <c r="K159" s="257"/>
      <c r="L159" s="262"/>
      <c r="M159" s="263"/>
      <c r="N159" s="264"/>
      <c r="O159" s="264"/>
      <c r="P159" s="264"/>
      <c r="Q159" s="264"/>
      <c r="R159" s="264"/>
      <c r="S159" s="264"/>
      <c r="T159" s="265"/>
      <c r="AT159" s="266" t="s">
        <v>159</v>
      </c>
      <c r="AU159" s="266" t="s">
        <v>77</v>
      </c>
      <c r="AV159" s="14" t="s">
        <v>181</v>
      </c>
      <c r="AW159" s="14" t="s">
        <v>32</v>
      </c>
      <c r="AX159" s="14" t="s">
        <v>75</v>
      </c>
      <c r="AY159" s="266" t="s">
        <v>147</v>
      </c>
    </row>
    <row r="160" s="1" customFormat="1" ht="16.5" customHeight="1">
      <c r="B160" s="37"/>
      <c r="C160" s="216" t="s">
        <v>241</v>
      </c>
      <c r="D160" s="216" t="s">
        <v>150</v>
      </c>
      <c r="E160" s="217" t="s">
        <v>1167</v>
      </c>
      <c r="F160" s="218" t="s">
        <v>1168</v>
      </c>
      <c r="G160" s="219" t="s">
        <v>225</v>
      </c>
      <c r="H160" s="220">
        <v>0.42199999999999999</v>
      </c>
      <c r="I160" s="221"/>
      <c r="J160" s="222">
        <f>ROUND(I160*H160,2)</f>
        <v>0</v>
      </c>
      <c r="K160" s="218" t="s">
        <v>212</v>
      </c>
      <c r="L160" s="42"/>
      <c r="M160" s="223" t="s">
        <v>1</v>
      </c>
      <c r="N160" s="224" t="s">
        <v>40</v>
      </c>
      <c r="O160" s="78"/>
      <c r="P160" s="225">
        <f>O160*H160</f>
        <v>0</v>
      </c>
      <c r="Q160" s="225">
        <v>2.5047999999999999</v>
      </c>
      <c r="R160" s="225">
        <f>Q160*H160</f>
        <v>1.0570256</v>
      </c>
      <c r="S160" s="225">
        <v>0</v>
      </c>
      <c r="T160" s="226">
        <f>S160*H160</f>
        <v>0</v>
      </c>
      <c r="AR160" s="16" t="s">
        <v>181</v>
      </c>
      <c r="AT160" s="16" t="s">
        <v>150</v>
      </c>
      <c r="AU160" s="16" t="s">
        <v>77</v>
      </c>
      <c r="AY160" s="16" t="s">
        <v>147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6" t="s">
        <v>75</v>
      </c>
      <c r="BK160" s="227">
        <f>ROUND(I160*H160,2)</f>
        <v>0</v>
      </c>
      <c r="BL160" s="16" t="s">
        <v>181</v>
      </c>
      <c r="BM160" s="16" t="s">
        <v>1169</v>
      </c>
    </row>
    <row r="161" s="1" customFormat="1">
      <c r="B161" s="37"/>
      <c r="C161" s="38"/>
      <c r="D161" s="228" t="s">
        <v>156</v>
      </c>
      <c r="E161" s="38"/>
      <c r="F161" s="229" t="s">
        <v>1170</v>
      </c>
      <c r="G161" s="38"/>
      <c r="H161" s="38"/>
      <c r="I161" s="143"/>
      <c r="J161" s="38"/>
      <c r="K161" s="38"/>
      <c r="L161" s="42"/>
      <c r="M161" s="230"/>
      <c r="N161" s="78"/>
      <c r="O161" s="78"/>
      <c r="P161" s="78"/>
      <c r="Q161" s="78"/>
      <c r="R161" s="78"/>
      <c r="S161" s="78"/>
      <c r="T161" s="79"/>
      <c r="AT161" s="16" t="s">
        <v>156</v>
      </c>
      <c r="AU161" s="16" t="s">
        <v>77</v>
      </c>
    </row>
    <row r="162" s="1" customFormat="1">
      <c r="B162" s="37"/>
      <c r="C162" s="38"/>
      <c r="D162" s="228" t="s">
        <v>157</v>
      </c>
      <c r="E162" s="38"/>
      <c r="F162" s="231" t="s">
        <v>1137</v>
      </c>
      <c r="G162" s="38"/>
      <c r="H162" s="38"/>
      <c r="I162" s="143"/>
      <c r="J162" s="38"/>
      <c r="K162" s="38"/>
      <c r="L162" s="42"/>
      <c r="M162" s="230"/>
      <c r="N162" s="78"/>
      <c r="O162" s="78"/>
      <c r="P162" s="78"/>
      <c r="Q162" s="78"/>
      <c r="R162" s="78"/>
      <c r="S162" s="78"/>
      <c r="T162" s="79"/>
      <c r="AT162" s="16" t="s">
        <v>157</v>
      </c>
      <c r="AU162" s="16" t="s">
        <v>77</v>
      </c>
    </row>
    <row r="163" s="12" customFormat="1">
      <c r="B163" s="232"/>
      <c r="C163" s="233"/>
      <c r="D163" s="228" t="s">
        <v>159</v>
      </c>
      <c r="E163" s="234" t="s">
        <v>1</v>
      </c>
      <c r="F163" s="235" t="s">
        <v>1171</v>
      </c>
      <c r="G163" s="233"/>
      <c r="H163" s="236">
        <v>0.66000000000000003</v>
      </c>
      <c r="I163" s="237"/>
      <c r="J163" s="233"/>
      <c r="K163" s="233"/>
      <c r="L163" s="238"/>
      <c r="M163" s="243"/>
      <c r="N163" s="244"/>
      <c r="O163" s="244"/>
      <c r="P163" s="244"/>
      <c r="Q163" s="244"/>
      <c r="R163" s="244"/>
      <c r="S163" s="244"/>
      <c r="T163" s="245"/>
      <c r="AT163" s="242" t="s">
        <v>159</v>
      </c>
      <c r="AU163" s="242" t="s">
        <v>77</v>
      </c>
      <c r="AV163" s="12" t="s">
        <v>77</v>
      </c>
      <c r="AW163" s="12" t="s">
        <v>32</v>
      </c>
      <c r="AX163" s="12" t="s">
        <v>69</v>
      </c>
      <c r="AY163" s="242" t="s">
        <v>147</v>
      </c>
    </row>
    <row r="164" s="12" customFormat="1">
      <c r="B164" s="232"/>
      <c r="C164" s="233"/>
      <c r="D164" s="228" t="s">
        <v>159</v>
      </c>
      <c r="E164" s="234" t="s">
        <v>1</v>
      </c>
      <c r="F164" s="235" t="s">
        <v>1172</v>
      </c>
      <c r="G164" s="233"/>
      <c r="H164" s="236">
        <v>-0.23799999999999999</v>
      </c>
      <c r="I164" s="237"/>
      <c r="J164" s="233"/>
      <c r="K164" s="233"/>
      <c r="L164" s="238"/>
      <c r="M164" s="243"/>
      <c r="N164" s="244"/>
      <c r="O164" s="244"/>
      <c r="P164" s="244"/>
      <c r="Q164" s="244"/>
      <c r="R164" s="244"/>
      <c r="S164" s="244"/>
      <c r="T164" s="245"/>
      <c r="AT164" s="242" t="s">
        <v>159</v>
      </c>
      <c r="AU164" s="242" t="s">
        <v>77</v>
      </c>
      <c r="AV164" s="12" t="s">
        <v>77</v>
      </c>
      <c r="AW164" s="12" t="s">
        <v>32</v>
      </c>
      <c r="AX164" s="12" t="s">
        <v>69</v>
      </c>
      <c r="AY164" s="242" t="s">
        <v>147</v>
      </c>
    </row>
    <row r="165" s="14" customFormat="1">
      <c r="B165" s="256"/>
      <c r="C165" s="257"/>
      <c r="D165" s="228" t="s">
        <v>159</v>
      </c>
      <c r="E165" s="258" t="s">
        <v>1</v>
      </c>
      <c r="F165" s="259" t="s">
        <v>266</v>
      </c>
      <c r="G165" s="257"/>
      <c r="H165" s="260">
        <v>0.42200000000000004</v>
      </c>
      <c r="I165" s="261"/>
      <c r="J165" s="257"/>
      <c r="K165" s="257"/>
      <c r="L165" s="262"/>
      <c r="M165" s="263"/>
      <c r="N165" s="264"/>
      <c r="O165" s="264"/>
      <c r="P165" s="264"/>
      <c r="Q165" s="264"/>
      <c r="R165" s="264"/>
      <c r="S165" s="264"/>
      <c r="T165" s="265"/>
      <c r="AT165" s="266" t="s">
        <v>159</v>
      </c>
      <c r="AU165" s="266" t="s">
        <v>77</v>
      </c>
      <c r="AV165" s="14" t="s">
        <v>181</v>
      </c>
      <c r="AW165" s="14" t="s">
        <v>32</v>
      </c>
      <c r="AX165" s="14" t="s">
        <v>75</v>
      </c>
      <c r="AY165" s="266" t="s">
        <v>147</v>
      </c>
    </row>
    <row r="166" s="1" customFormat="1" ht="16.5" customHeight="1">
      <c r="B166" s="37"/>
      <c r="C166" s="216" t="s">
        <v>247</v>
      </c>
      <c r="D166" s="216" t="s">
        <v>150</v>
      </c>
      <c r="E166" s="217" t="s">
        <v>486</v>
      </c>
      <c r="F166" s="218" t="s">
        <v>487</v>
      </c>
      <c r="G166" s="219" t="s">
        <v>180</v>
      </c>
      <c r="H166" s="220">
        <v>4.2240000000000002</v>
      </c>
      <c r="I166" s="221"/>
      <c r="J166" s="222">
        <f>ROUND(I166*H166,2)</f>
        <v>0</v>
      </c>
      <c r="K166" s="218" t="s">
        <v>212</v>
      </c>
      <c r="L166" s="42"/>
      <c r="M166" s="223" t="s">
        <v>1</v>
      </c>
      <c r="N166" s="224" t="s">
        <v>40</v>
      </c>
      <c r="O166" s="78"/>
      <c r="P166" s="225">
        <f>O166*H166</f>
        <v>0</v>
      </c>
      <c r="Q166" s="225">
        <v>0.00247</v>
      </c>
      <c r="R166" s="225">
        <f>Q166*H166</f>
        <v>0.01043328</v>
      </c>
      <c r="S166" s="225">
        <v>0</v>
      </c>
      <c r="T166" s="226">
        <f>S166*H166</f>
        <v>0</v>
      </c>
      <c r="AR166" s="16" t="s">
        <v>181</v>
      </c>
      <c r="AT166" s="16" t="s">
        <v>150</v>
      </c>
      <c r="AU166" s="16" t="s">
        <v>77</v>
      </c>
      <c r="AY166" s="16" t="s">
        <v>147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6" t="s">
        <v>75</v>
      </c>
      <c r="BK166" s="227">
        <f>ROUND(I166*H166,2)</f>
        <v>0</v>
      </c>
      <c r="BL166" s="16" t="s">
        <v>181</v>
      </c>
      <c r="BM166" s="16" t="s">
        <v>1173</v>
      </c>
    </row>
    <row r="167" s="1" customFormat="1">
      <c r="B167" s="37"/>
      <c r="C167" s="38"/>
      <c r="D167" s="228" t="s">
        <v>156</v>
      </c>
      <c r="E167" s="38"/>
      <c r="F167" s="229" t="s">
        <v>489</v>
      </c>
      <c r="G167" s="38"/>
      <c r="H167" s="38"/>
      <c r="I167" s="143"/>
      <c r="J167" s="38"/>
      <c r="K167" s="38"/>
      <c r="L167" s="42"/>
      <c r="M167" s="230"/>
      <c r="N167" s="78"/>
      <c r="O167" s="78"/>
      <c r="P167" s="78"/>
      <c r="Q167" s="78"/>
      <c r="R167" s="78"/>
      <c r="S167" s="78"/>
      <c r="T167" s="79"/>
      <c r="AT167" s="16" t="s">
        <v>156</v>
      </c>
      <c r="AU167" s="16" t="s">
        <v>77</v>
      </c>
    </row>
    <row r="168" s="1" customFormat="1">
      <c r="B168" s="37"/>
      <c r="C168" s="38"/>
      <c r="D168" s="228" t="s">
        <v>157</v>
      </c>
      <c r="E168" s="38"/>
      <c r="F168" s="231" t="s">
        <v>1137</v>
      </c>
      <c r="G168" s="38"/>
      <c r="H168" s="38"/>
      <c r="I168" s="143"/>
      <c r="J168" s="38"/>
      <c r="K168" s="38"/>
      <c r="L168" s="42"/>
      <c r="M168" s="230"/>
      <c r="N168" s="78"/>
      <c r="O168" s="78"/>
      <c r="P168" s="78"/>
      <c r="Q168" s="78"/>
      <c r="R168" s="78"/>
      <c r="S168" s="78"/>
      <c r="T168" s="79"/>
      <c r="AT168" s="16" t="s">
        <v>157</v>
      </c>
      <c r="AU168" s="16" t="s">
        <v>77</v>
      </c>
    </row>
    <row r="169" s="12" customFormat="1">
      <c r="B169" s="232"/>
      <c r="C169" s="233"/>
      <c r="D169" s="228" t="s">
        <v>159</v>
      </c>
      <c r="E169" s="234" t="s">
        <v>1</v>
      </c>
      <c r="F169" s="235" t="s">
        <v>1174</v>
      </c>
      <c r="G169" s="233"/>
      <c r="H169" s="236">
        <v>2.6400000000000001</v>
      </c>
      <c r="I169" s="237"/>
      <c r="J169" s="233"/>
      <c r="K169" s="233"/>
      <c r="L169" s="238"/>
      <c r="M169" s="243"/>
      <c r="N169" s="244"/>
      <c r="O169" s="244"/>
      <c r="P169" s="244"/>
      <c r="Q169" s="244"/>
      <c r="R169" s="244"/>
      <c r="S169" s="244"/>
      <c r="T169" s="245"/>
      <c r="AT169" s="242" t="s">
        <v>159</v>
      </c>
      <c r="AU169" s="242" t="s">
        <v>77</v>
      </c>
      <c r="AV169" s="12" t="s">
        <v>77</v>
      </c>
      <c r="AW169" s="12" t="s">
        <v>32</v>
      </c>
      <c r="AX169" s="12" t="s">
        <v>69</v>
      </c>
      <c r="AY169" s="242" t="s">
        <v>147</v>
      </c>
    </row>
    <row r="170" s="12" customFormat="1">
      <c r="B170" s="232"/>
      <c r="C170" s="233"/>
      <c r="D170" s="228" t="s">
        <v>159</v>
      </c>
      <c r="E170" s="234" t="s">
        <v>1</v>
      </c>
      <c r="F170" s="235" t="s">
        <v>1175</v>
      </c>
      <c r="G170" s="233"/>
      <c r="H170" s="236">
        <v>1.5840000000000001</v>
      </c>
      <c r="I170" s="237"/>
      <c r="J170" s="233"/>
      <c r="K170" s="233"/>
      <c r="L170" s="238"/>
      <c r="M170" s="243"/>
      <c r="N170" s="244"/>
      <c r="O170" s="244"/>
      <c r="P170" s="244"/>
      <c r="Q170" s="244"/>
      <c r="R170" s="244"/>
      <c r="S170" s="244"/>
      <c r="T170" s="245"/>
      <c r="AT170" s="242" t="s">
        <v>159</v>
      </c>
      <c r="AU170" s="242" t="s">
        <v>77</v>
      </c>
      <c r="AV170" s="12" t="s">
        <v>77</v>
      </c>
      <c r="AW170" s="12" t="s">
        <v>32</v>
      </c>
      <c r="AX170" s="12" t="s">
        <v>69</v>
      </c>
      <c r="AY170" s="242" t="s">
        <v>147</v>
      </c>
    </row>
    <row r="171" s="14" customFormat="1">
      <c r="B171" s="256"/>
      <c r="C171" s="257"/>
      <c r="D171" s="228" t="s">
        <v>159</v>
      </c>
      <c r="E171" s="258" t="s">
        <v>1</v>
      </c>
      <c r="F171" s="259" t="s">
        <v>266</v>
      </c>
      <c r="G171" s="257"/>
      <c r="H171" s="260">
        <v>4.2240000000000002</v>
      </c>
      <c r="I171" s="261"/>
      <c r="J171" s="257"/>
      <c r="K171" s="257"/>
      <c r="L171" s="262"/>
      <c r="M171" s="263"/>
      <c r="N171" s="264"/>
      <c r="O171" s="264"/>
      <c r="P171" s="264"/>
      <c r="Q171" s="264"/>
      <c r="R171" s="264"/>
      <c r="S171" s="264"/>
      <c r="T171" s="265"/>
      <c r="AT171" s="266" t="s">
        <v>159</v>
      </c>
      <c r="AU171" s="266" t="s">
        <v>77</v>
      </c>
      <c r="AV171" s="14" t="s">
        <v>181</v>
      </c>
      <c r="AW171" s="14" t="s">
        <v>32</v>
      </c>
      <c r="AX171" s="14" t="s">
        <v>75</v>
      </c>
      <c r="AY171" s="266" t="s">
        <v>147</v>
      </c>
    </row>
    <row r="172" s="1" customFormat="1" ht="16.5" customHeight="1">
      <c r="B172" s="37"/>
      <c r="C172" s="216" t="s">
        <v>253</v>
      </c>
      <c r="D172" s="216" t="s">
        <v>150</v>
      </c>
      <c r="E172" s="217" t="s">
        <v>506</v>
      </c>
      <c r="F172" s="218" t="s">
        <v>507</v>
      </c>
      <c r="G172" s="219" t="s">
        <v>180</v>
      </c>
      <c r="H172" s="220">
        <v>4.2240000000000002</v>
      </c>
      <c r="I172" s="221"/>
      <c r="J172" s="222">
        <f>ROUND(I172*H172,2)</f>
        <v>0</v>
      </c>
      <c r="K172" s="218" t="s">
        <v>212</v>
      </c>
      <c r="L172" s="42"/>
      <c r="M172" s="223" t="s">
        <v>1</v>
      </c>
      <c r="N172" s="224" t="s">
        <v>40</v>
      </c>
      <c r="O172" s="78"/>
      <c r="P172" s="225">
        <f>O172*H172</f>
        <v>0</v>
      </c>
      <c r="Q172" s="225">
        <v>0</v>
      </c>
      <c r="R172" s="225">
        <f>Q172*H172</f>
        <v>0</v>
      </c>
      <c r="S172" s="225">
        <v>0</v>
      </c>
      <c r="T172" s="226">
        <f>S172*H172</f>
        <v>0</v>
      </c>
      <c r="AR172" s="16" t="s">
        <v>181</v>
      </c>
      <c r="AT172" s="16" t="s">
        <v>150</v>
      </c>
      <c r="AU172" s="16" t="s">
        <v>77</v>
      </c>
      <c r="AY172" s="16" t="s">
        <v>147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6" t="s">
        <v>75</v>
      </c>
      <c r="BK172" s="227">
        <f>ROUND(I172*H172,2)</f>
        <v>0</v>
      </c>
      <c r="BL172" s="16" t="s">
        <v>181</v>
      </c>
      <c r="BM172" s="16" t="s">
        <v>1176</v>
      </c>
    </row>
    <row r="173" s="1" customFormat="1">
      <c r="B173" s="37"/>
      <c r="C173" s="38"/>
      <c r="D173" s="228" t="s">
        <v>156</v>
      </c>
      <c r="E173" s="38"/>
      <c r="F173" s="229" t="s">
        <v>509</v>
      </c>
      <c r="G173" s="38"/>
      <c r="H173" s="38"/>
      <c r="I173" s="143"/>
      <c r="J173" s="38"/>
      <c r="K173" s="38"/>
      <c r="L173" s="42"/>
      <c r="M173" s="230"/>
      <c r="N173" s="78"/>
      <c r="O173" s="78"/>
      <c r="P173" s="78"/>
      <c r="Q173" s="78"/>
      <c r="R173" s="78"/>
      <c r="S173" s="78"/>
      <c r="T173" s="79"/>
      <c r="AT173" s="16" t="s">
        <v>156</v>
      </c>
      <c r="AU173" s="16" t="s">
        <v>77</v>
      </c>
    </row>
    <row r="174" s="11" customFormat="1" ht="22.8" customHeight="1">
      <c r="B174" s="200"/>
      <c r="C174" s="201"/>
      <c r="D174" s="202" t="s">
        <v>68</v>
      </c>
      <c r="E174" s="214" t="s">
        <v>216</v>
      </c>
      <c r="F174" s="214" t="s">
        <v>538</v>
      </c>
      <c r="G174" s="201"/>
      <c r="H174" s="201"/>
      <c r="I174" s="204"/>
      <c r="J174" s="215">
        <f>BK174</f>
        <v>0</v>
      </c>
      <c r="K174" s="201"/>
      <c r="L174" s="206"/>
      <c r="M174" s="207"/>
      <c r="N174" s="208"/>
      <c r="O174" s="208"/>
      <c r="P174" s="209">
        <f>SUM(P175:P178)</f>
        <v>0</v>
      </c>
      <c r="Q174" s="208"/>
      <c r="R174" s="209">
        <f>SUM(R175:R178)</f>
        <v>0</v>
      </c>
      <c r="S174" s="208"/>
      <c r="T174" s="210">
        <f>SUM(T175:T178)</f>
        <v>0</v>
      </c>
      <c r="AR174" s="211" t="s">
        <v>75</v>
      </c>
      <c r="AT174" s="212" t="s">
        <v>68</v>
      </c>
      <c r="AU174" s="212" t="s">
        <v>75</v>
      </c>
      <c r="AY174" s="211" t="s">
        <v>147</v>
      </c>
      <c r="BK174" s="213">
        <f>SUM(BK175:BK178)</f>
        <v>0</v>
      </c>
    </row>
    <row r="175" s="1" customFormat="1" ht="16.5" customHeight="1">
      <c r="B175" s="37"/>
      <c r="C175" s="216" t="s">
        <v>8</v>
      </c>
      <c r="D175" s="216" t="s">
        <v>150</v>
      </c>
      <c r="E175" s="217" t="s">
        <v>1007</v>
      </c>
      <c r="F175" s="218" t="s">
        <v>1008</v>
      </c>
      <c r="G175" s="219" t="s">
        <v>552</v>
      </c>
      <c r="H175" s="220">
        <v>1</v>
      </c>
      <c r="I175" s="221"/>
      <c r="J175" s="222">
        <f>ROUND(I175*H175,2)</f>
        <v>0</v>
      </c>
      <c r="K175" s="218" t="s">
        <v>212</v>
      </c>
      <c r="L175" s="42"/>
      <c r="M175" s="223" t="s">
        <v>1</v>
      </c>
      <c r="N175" s="224" t="s">
        <v>40</v>
      </c>
      <c r="O175" s="78"/>
      <c r="P175" s="225">
        <f>O175*H175</f>
        <v>0</v>
      </c>
      <c r="Q175" s="225">
        <v>0</v>
      </c>
      <c r="R175" s="225">
        <f>Q175*H175</f>
        <v>0</v>
      </c>
      <c r="S175" s="225">
        <v>0</v>
      </c>
      <c r="T175" s="226">
        <f>S175*H175</f>
        <v>0</v>
      </c>
      <c r="AR175" s="16" t="s">
        <v>181</v>
      </c>
      <c r="AT175" s="16" t="s">
        <v>150</v>
      </c>
      <c r="AU175" s="16" t="s">
        <v>77</v>
      </c>
      <c r="AY175" s="16" t="s">
        <v>147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6" t="s">
        <v>75</v>
      </c>
      <c r="BK175" s="227">
        <f>ROUND(I175*H175,2)</f>
        <v>0</v>
      </c>
      <c r="BL175" s="16" t="s">
        <v>181</v>
      </c>
      <c r="BM175" s="16" t="s">
        <v>1177</v>
      </c>
    </row>
    <row r="176" s="1" customFormat="1">
      <c r="B176" s="37"/>
      <c r="C176" s="38"/>
      <c r="D176" s="228" t="s">
        <v>156</v>
      </c>
      <c r="E176" s="38"/>
      <c r="F176" s="229" t="s">
        <v>1010</v>
      </c>
      <c r="G176" s="38"/>
      <c r="H176" s="38"/>
      <c r="I176" s="143"/>
      <c r="J176" s="38"/>
      <c r="K176" s="38"/>
      <c r="L176" s="42"/>
      <c r="M176" s="230"/>
      <c r="N176" s="78"/>
      <c r="O176" s="78"/>
      <c r="P176" s="78"/>
      <c r="Q176" s="78"/>
      <c r="R176" s="78"/>
      <c r="S176" s="78"/>
      <c r="T176" s="79"/>
      <c r="AT176" s="16" t="s">
        <v>156</v>
      </c>
      <c r="AU176" s="16" t="s">
        <v>77</v>
      </c>
    </row>
    <row r="177" s="1" customFormat="1">
      <c r="B177" s="37"/>
      <c r="C177" s="38"/>
      <c r="D177" s="228" t="s">
        <v>157</v>
      </c>
      <c r="E177" s="38"/>
      <c r="F177" s="231" t="s">
        <v>1178</v>
      </c>
      <c r="G177" s="38"/>
      <c r="H177" s="38"/>
      <c r="I177" s="143"/>
      <c r="J177" s="38"/>
      <c r="K177" s="38"/>
      <c r="L177" s="42"/>
      <c r="M177" s="230"/>
      <c r="N177" s="78"/>
      <c r="O177" s="78"/>
      <c r="P177" s="78"/>
      <c r="Q177" s="78"/>
      <c r="R177" s="78"/>
      <c r="S177" s="78"/>
      <c r="T177" s="79"/>
      <c r="AT177" s="16" t="s">
        <v>157</v>
      </c>
      <c r="AU177" s="16" t="s">
        <v>77</v>
      </c>
    </row>
    <row r="178" s="12" customFormat="1">
      <c r="B178" s="232"/>
      <c r="C178" s="233"/>
      <c r="D178" s="228" t="s">
        <v>159</v>
      </c>
      <c r="E178" s="234" t="s">
        <v>1</v>
      </c>
      <c r="F178" s="235" t="s">
        <v>75</v>
      </c>
      <c r="G178" s="233"/>
      <c r="H178" s="236">
        <v>1</v>
      </c>
      <c r="I178" s="237"/>
      <c r="J178" s="233"/>
      <c r="K178" s="233"/>
      <c r="L178" s="238"/>
      <c r="M178" s="243"/>
      <c r="N178" s="244"/>
      <c r="O178" s="244"/>
      <c r="P178" s="244"/>
      <c r="Q178" s="244"/>
      <c r="R178" s="244"/>
      <c r="S178" s="244"/>
      <c r="T178" s="245"/>
      <c r="AT178" s="242" t="s">
        <v>159</v>
      </c>
      <c r="AU178" s="242" t="s">
        <v>77</v>
      </c>
      <c r="AV178" s="12" t="s">
        <v>77</v>
      </c>
      <c r="AW178" s="12" t="s">
        <v>32</v>
      </c>
      <c r="AX178" s="12" t="s">
        <v>75</v>
      </c>
      <c r="AY178" s="242" t="s">
        <v>147</v>
      </c>
    </row>
    <row r="179" s="11" customFormat="1" ht="22.8" customHeight="1">
      <c r="B179" s="200"/>
      <c r="C179" s="201"/>
      <c r="D179" s="202" t="s">
        <v>68</v>
      </c>
      <c r="E179" s="214" t="s">
        <v>222</v>
      </c>
      <c r="F179" s="214" t="s">
        <v>559</v>
      </c>
      <c r="G179" s="201"/>
      <c r="H179" s="201"/>
      <c r="I179" s="204"/>
      <c r="J179" s="215">
        <f>BK179</f>
        <v>0</v>
      </c>
      <c r="K179" s="201"/>
      <c r="L179" s="206"/>
      <c r="M179" s="207"/>
      <c r="N179" s="208"/>
      <c r="O179" s="208"/>
      <c r="P179" s="209">
        <f>SUM(P180:P187)</f>
        <v>0</v>
      </c>
      <c r="Q179" s="208"/>
      <c r="R179" s="209">
        <f>SUM(R180:R187)</f>
        <v>0.0060800000000000003</v>
      </c>
      <c r="S179" s="208"/>
      <c r="T179" s="210">
        <f>SUM(T180:T187)</f>
        <v>0</v>
      </c>
      <c r="AR179" s="211" t="s">
        <v>75</v>
      </c>
      <c r="AT179" s="212" t="s">
        <v>68</v>
      </c>
      <c r="AU179" s="212" t="s">
        <v>75</v>
      </c>
      <c r="AY179" s="211" t="s">
        <v>147</v>
      </c>
      <c r="BK179" s="213">
        <f>SUM(BK180:BK187)</f>
        <v>0</v>
      </c>
    </row>
    <row r="180" s="1" customFormat="1" ht="16.5" customHeight="1">
      <c r="B180" s="37"/>
      <c r="C180" s="216" t="s">
        <v>154</v>
      </c>
      <c r="D180" s="216" t="s">
        <v>150</v>
      </c>
      <c r="E180" s="217" t="s">
        <v>583</v>
      </c>
      <c r="F180" s="218" t="s">
        <v>584</v>
      </c>
      <c r="G180" s="219" t="s">
        <v>187</v>
      </c>
      <c r="H180" s="220">
        <v>4</v>
      </c>
      <c r="I180" s="221"/>
      <c r="J180" s="222">
        <f>ROUND(I180*H180,2)</f>
        <v>0</v>
      </c>
      <c r="K180" s="218" t="s">
        <v>212</v>
      </c>
      <c r="L180" s="42"/>
      <c r="M180" s="223" t="s">
        <v>1</v>
      </c>
      <c r="N180" s="224" t="s">
        <v>40</v>
      </c>
      <c r="O180" s="78"/>
      <c r="P180" s="225">
        <f>O180*H180</f>
        <v>0</v>
      </c>
      <c r="Q180" s="225">
        <v>0.00097999999999999997</v>
      </c>
      <c r="R180" s="225">
        <f>Q180*H180</f>
        <v>0.0039199999999999999</v>
      </c>
      <c r="S180" s="225">
        <v>0</v>
      </c>
      <c r="T180" s="226">
        <f>S180*H180</f>
        <v>0</v>
      </c>
      <c r="AR180" s="16" t="s">
        <v>181</v>
      </c>
      <c r="AT180" s="16" t="s">
        <v>150</v>
      </c>
      <c r="AU180" s="16" t="s">
        <v>77</v>
      </c>
      <c r="AY180" s="16" t="s">
        <v>147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6" t="s">
        <v>75</v>
      </c>
      <c r="BK180" s="227">
        <f>ROUND(I180*H180,2)</f>
        <v>0</v>
      </c>
      <c r="BL180" s="16" t="s">
        <v>181</v>
      </c>
      <c r="BM180" s="16" t="s">
        <v>1179</v>
      </c>
    </row>
    <row r="181" s="1" customFormat="1">
      <c r="B181" s="37"/>
      <c r="C181" s="38"/>
      <c r="D181" s="228" t="s">
        <v>156</v>
      </c>
      <c r="E181" s="38"/>
      <c r="F181" s="229" t="s">
        <v>586</v>
      </c>
      <c r="G181" s="38"/>
      <c r="H181" s="38"/>
      <c r="I181" s="143"/>
      <c r="J181" s="38"/>
      <c r="K181" s="38"/>
      <c r="L181" s="42"/>
      <c r="M181" s="230"/>
      <c r="N181" s="78"/>
      <c r="O181" s="78"/>
      <c r="P181" s="78"/>
      <c r="Q181" s="78"/>
      <c r="R181" s="78"/>
      <c r="S181" s="78"/>
      <c r="T181" s="79"/>
      <c r="AT181" s="16" t="s">
        <v>156</v>
      </c>
      <c r="AU181" s="16" t="s">
        <v>77</v>
      </c>
    </row>
    <row r="182" s="1" customFormat="1">
      <c r="B182" s="37"/>
      <c r="C182" s="38"/>
      <c r="D182" s="228" t="s">
        <v>157</v>
      </c>
      <c r="E182" s="38"/>
      <c r="F182" s="231" t="s">
        <v>1137</v>
      </c>
      <c r="G182" s="38"/>
      <c r="H182" s="38"/>
      <c r="I182" s="143"/>
      <c r="J182" s="38"/>
      <c r="K182" s="38"/>
      <c r="L182" s="42"/>
      <c r="M182" s="230"/>
      <c r="N182" s="78"/>
      <c r="O182" s="78"/>
      <c r="P182" s="78"/>
      <c r="Q182" s="78"/>
      <c r="R182" s="78"/>
      <c r="S182" s="78"/>
      <c r="T182" s="79"/>
      <c r="AT182" s="16" t="s">
        <v>157</v>
      </c>
      <c r="AU182" s="16" t="s">
        <v>77</v>
      </c>
    </row>
    <row r="183" s="12" customFormat="1">
      <c r="B183" s="232"/>
      <c r="C183" s="233"/>
      <c r="D183" s="228" t="s">
        <v>159</v>
      </c>
      <c r="E183" s="234" t="s">
        <v>1</v>
      </c>
      <c r="F183" s="235" t="s">
        <v>1180</v>
      </c>
      <c r="G183" s="233"/>
      <c r="H183" s="236">
        <v>4</v>
      </c>
      <c r="I183" s="237"/>
      <c r="J183" s="233"/>
      <c r="K183" s="233"/>
      <c r="L183" s="238"/>
      <c r="M183" s="243"/>
      <c r="N183" s="244"/>
      <c r="O183" s="244"/>
      <c r="P183" s="244"/>
      <c r="Q183" s="244"/>
      <c r="R183" s="244"/>
      <c r="S183" s="244"/>
      <c r="T183" s="245"/>
      <c r="AT183" s="242" t="s">
        <v>159</v>
      </c>
      <c r="AU183" s="242" t="s">
        <v>77</v>
      </c>
      <c r="AV183" s="12" t="s">
        <v>77</v>
      </c>
      <c r="AW183" s="12" t="s">
        <v>32</v>
      </c>
      <c r="AX183" s="12" t="s">
        <v>75</v>
      </c>
      <c r="AY183" s="242" t="s">
        <v>147</v>
      </c>
    </row>
    <row r="184" s="1" customFormat="1" ht="16.5" customHeight="1">
      <c r="B184" s="37"/>
      <c r="C184" s="216" t="s">
        <v>275</v>
      </c>
      <c r="D184" s="216" t="s">
        <v>150</v>
      </c>
      <c r="E184" s="217" t="s">
        <v>1181</v>
      </c>
      <c r="F184" s="218" t="s">
        <v>1182</v>
      </c>
      <c r="G184" s="219" t="s">
        <v>552</v>
      </c>
      <c r="H184" s="220">
        <v>8</v>
      </c>
      <c r="I184" s="221"/>
      <c r="J184" s="222">
        <f>ROUND(I184*H184,2)</f>
        <v>0</v>
      </c>
      <c r="K184" s="218" t="s">
        <v>1</v>
      </c>
      <c r="L184" s="42"/>
      <c r="M184" s="223" t="s">
        <v>1</v>
      </c>
      <c r="N184" s="224" t="s">
        <v>40</v>
      </c>
      <c r="O184" s="78"/>
      <c r="P184" s="225">
        <f>O184*H184</f>
        <v>0</v>
      </c>
      <c r="Q184" s="225">
        <v>0.00027</v>
      </c>
      <c r="R184" s="225">
        <f>Q184*H184</f>
        <v>0.00216</v>
      </c>
      <c r="S184" s="225">
        <v>0</v>
      </c>
      <c r="T184" s="226">
        <f>S184*H184</f>
        <v>0</v>
      </c>
      <c r="AR184" s="16" t="s">
        <v>181</v>
      </c>
      <c r="AT184" s="16" t="s">
        <v>150</v>
      </c>
      <c r="AU184" s="16" t="s">
        <v>77</v>
      </c>
      <c r="AY184" s="16" t="s">
        <v>147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6" t="s">
        <v>75</v>
      </c>
      <c r="BK184" s="227">
        <f>ROUND(I184*H184,2)</f>
        <v>0</v>
      </c>
      <c r="BL184" s="16" t="s">
        <v>181</v>
      </c>
      <c r="BM184" s="16" t="s">
        <v>1183</v>
      </c>
    </row>
    <row r="185" s="1" customFormat="1">
      <c r="B185" s="37"/>
      <c r="C185" s="38"/>
      <c r="D185" s="228" t="s">
        <v>156</v>
      </c>
      <c r="E185" s="38"/>
      <c r="F185" s="229" t="s">
        <v>1182</v>
      </c>
      <c r="G185" s="38"/>
      <c r="H185" s="38"/>
      <c r="I185" s="143"/>
      <c r="J185" s="38"/>
      <c r="K185" s="38"/>
      <c r="L185" s="42"/>
      <c r="M185" s="230"/>
      <c r="N185" s="78"/>
      <c r="O185" s="78"/>
      <c r="P185" s="78"/>
      <c r="Q185" s="78"/>
      <c r="R185" s="78"/>
      <c r="S185" s="78"/>
      <c r="T185" s="79"/>
      <c r="AT185" s="16" t="s">
        <v>156</v>
      </c>
      <c r="AU185" s="16" t="s">
        <v>77</v>
      </c>
    </row>
    <row r="186" s="1" customFormat="1">
      <c r="B186" s="37"/>
      <c r="C186" s="38"/>
      <c r="D186" s="228" t="s">
        <v>157</v>
      </c>
      <c r="E186" s="38"/>
      <c r="F186" s="231" t="s">
        <v>1137</v>
      </c>
      <c r="G186" s="38"/>
      <c r="H186" s="38"/>
      <c r="I186" s="143"/>
      <c r="J186" s="38"/>
      <c r="K186" s="38"/>
      <c r="L186" s="42"/>
      <c r="M186" s="230"/>
      <c r="N186" s="78"/>
      <c r="O186" s="78"/>
      <c r="P186" s="78"/>
      <c r="Q186" s="78"/>
      <c r="R186" s="78"/>
      <c r="S186" s="78"/>
      <c r="T186" s="79"/>
      <c r="AT186" s="16" t="s">
        <v>157</v>
      </c>
      <c r="AU186" s="16" t="s">
        <v>77</v>
      </c>
    </row>
    <row r="187" s="12" customFormat="1">
      <c r="B187" s="232"/>
      <c r="C187" s="233"/>
      <c r="D187" s="228" t="s">
        <v>159</v>
      </c>
      <c r="E187" s="234" t="s">
        <v>1</v>
      </c>
      <c r="F187" s="235" t="s">
        <v>216</v>
      </c>
      <c r="G187" s="233"/>
      <c r="H187" s="236">
        <v>8</v>
      </c>
      <c r="I187" s="237"/>
      <c r="J187" s="233"/>
      <c r="K187" s="233"/>
      <c r="L187" s="238"/>
      <c r="M187" s="243"/>
      <c r="N187" s="244"/>
      <c r="O187" s="244"/>
      <c r="P187" s="244"/>
      <c r="Q187" s="244"/>
      <c r="R187" s="244"/>
      <c r="S187" s="244"/>
      <c r="T187" s="245"/>
      <c r="AT187" s="242" t="s">
        <v>159</v>
      </c>
      <c r="AU187" s="242" t="s">
        <v>77</v>
      </c>
      <c r="AV187" s="12" t="s">
        <v>77</v>
      </c>
      <c r="AW187" s="12" t="s">
        <v>32</v>
      </c>
      <c r="AX187" s="12" t="s">
        <v>75</v>
      </c>
      <c r="AY187" s="242" t="s">
        <v>147</v>
      </c>
    </row>
    <row r="188" s="11" customFormat="1" ht="22.8" customHeight="1">
      <c r="B188" s="200"/>
      <c r="C188" s="201"/>
      <c r="D188" s="202" t="s">
        <v>68</v>
      </c>
      <c r="E188" s="214" t="s">
        <v>603</v>
      </c>
      <c r="F188" s="214" t="s">
        <v>604</v>
      </c>
      <c r="G188" s="201"/>
      <c r="H188" s="201"/>
      <c r="I188" s="204"/>
      <c r="J188" s="215">
        <f>BK188</f>
        <v>0</v>
      </c>
      <c r="K188" s="201"/>
      <c r="L188" s="206"/>
      <c r="M188" s="207"/>
      <c r="N188" s="208"/>
      <c r="O188" s="208"/>
      <c r="P188" s="209">
        <f>SUM(P189:P196)</f>
        <v>0</v>
      </c>
      <c r="Q188" s="208"/>
      <c r="R188" s="209">
        <f>SUM(R189:R196)</f>
        <v>0</v>
      </c>
      <c r="S188" s="208"/>
      <c r="T188" s="210">
        <f>SUM(T189:T196)</f>
        <v>0</v>
      </c>
      <c r="AR188" s="211" t="s">
        <v>75</v>
      </c>
      <c r="AT188" s="212" t="s">
        <v>68</v>
      </c>
      <c r="AU188" s="212" t="s">
        <v>75</v>
      </c>
      <c r="AY188" s="211" t="s">
        <v>147</v>
      </c>
      <c r="BK188" s="213">
        <f>SUM(BK189:BK196)</f>
        <v>0</v>
      </c>
    </row>
    <row r="189" s="1" customFormat="1" ht="16.5" customHeight="1">
      <c r="B189" s="37"/>
      <c r="C189" s="216" t="s">
        <v>284</v>
      </c>
      <c r="D189" s="216" t="s">
        <v>150</v>
      </c>
      <c r="E189" s="217" t="s">
        <v>611</v>
      </c>
      <c r="F189" s="218" t="s">
        <v>612</v>
      </c>
      <c r="G189" s="219" t="s">
        <v>270</v>
      </c>
      <c r="H189" s="220">
        <v>0.498</v>
      </c>
      <c r="I189" s="221"/>
      <c r="J189" s="222">
        <f>ROUND(I189*H189,2)</f>
        <v>0</v>
      </c>
      <c r="K189" s="218" t="s">
        <v>212</v>
      </c>
      <c r="L189" s="42"/>
      <c r="M189" s="223" t="s">
        <v>1</v>
      </c>
      <c r="N189" s="224" t="s">
        <v>40</v>
      </c>
      <c r="O189" s="78"/>
      <c r="P189" s="225">
        <f>O189*H189</f>
        <v>0</v>
      </c>
      <c r="Q189" s="225">
        <v>0</v>
      </c>
      <c r="R189" s="225">
        <f>Q189*H189</f>
        <v>0</v>
      </c>
      <c r="S189" s="225">
        <v>0</v>
      </c>
      <c r="T189" s="226">
        <f>S189*H189</f>
        <v>0</v>
      </c>
      <c r="AR189" s="16" t="s">
        <v>181</v>
      </c>
      <c r="AT189" s="16" t="s">
        <v>150</v>
      </c>
      <c r="AU189" s="16" t="s">
        <v>77</v>
      </c>
      <c r="AY189" s="16" t="s">
        <v>147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6" t="s">
        <v>75</v>
      </c>
      <c r="BK189" s="227">
        <f>ROUND(I189*H189,2)</f>
        <v>0</v>
      </c>
      <c r="BL189" s="16" t="s">
        <v>181</v>
      </c>
      <c r="BM189" s="16" t="s">
        <v>1184</v>
      </c>
    </row>
    <row r="190" s="1" customFormat="1">
      <c r="B190" s="37"/>
      <c r="C190" s="38"/>
      <c r="D190" s="228" t="s">
        <v>156</v>
      </c>
      <c r="E190" s="38"/>
      <c r="F190" s="229" t="s">
        <v>614</v>
      </c>
      <c r="G190" s="38"/>
      <c r="H190" s="38"/>
      <c r="I190" s="143"/>
      <c r="J190" s="38"/>
      <c r="K190" s="38"/>
      <c r="L190" s="42"/>
      <c r="M190" s="230"/>
      <c r="N190" s="78"/>
      <c r="O190" s="78"/>
      <c r="P190" s="78"/>
      <c r="Q190" s="78"/>
      <c r="R190" s="78"/>
      <c r="S190" s="78"/>
      <c r="T190" s="79"/>
      <c r="AT190" s="16" t="s">
        <v>156</v>
      </c>
      <c r="AU190" s="16" t="s">
        <v>77</v>
      </c>
    </row>
    <row r="191" s="1" customFormat="1">
      <c r="B191" s="37"/>
      <c r="C191" s="38"/>
      <c r="D191" s="228" t="s">
        <v>157</v>
      </c>
      <c r="E191" s="38"/>
      <c r="F191" s="231" t="s">
        <v>615</v>
      </c>
      <c r="G191" s="38"/>
      <c r="H191" s="38"/>
      <c r="I191" s="143"/>
      <c r="J191" s="38"/>
      <c r="K191" s="38"/>
      <c r="L191" s="42"/>
      <c r="M191" s="230"/>
      <c r="N191" s="78"/>
      <c r="O191" s="78"/>
      <c r="P191" s="78"/>
      <c r="Q191" s="78"/>
      <c r="R191" s="78"/>
      <c r="S191" s="78"/>
      <c r="T191" s="79"/>
      <c r="AT191" s="16" t="s">
        <v>157</v>
      </c>
      <c r="AU191" s="16" t="s">
        <v>77</v>
      </c>
    </row>
    <row r="192" s="12" customFormat="1">
      <c r="B192" s="232"/>
      <c r="C192" s="233"/>
      <c r="D192" s="228" t="s">
        <v>159</v>
      </c>
      <c r="E192" s="233"/>
      <c r="F192" s="235" t="s">
        <v>1185</v>
      </c>
      <c r="G192" s="233"/>
      <c r="H192" s="236">
        <v>0.498</v>
      </c>
      <c r="I192" s="237"/>
      <c r="J192" s="233"/>
      <c r="K192" s="233"/>
      <c r="L192" s="238"/>
      <c r="M192" s="243"/>
      <c r="N192" s="244"/>
      <c r="O192" s="244"/>
      <c r="P192" s="244"/>
      <c r="Q192" s="244"/>
      <c r="R192" s="244"/>
      <c r="S192" s="244"/>
      <c r="T192" s="245"/>
      <c r="AT192" s="242" t="s">
        <v>159</v>
      </c>
      <c r="AU192" s="242" t="s">
        <v>77</v>
      </c>
      <c r="AV192" s="12" t="s">
        <v>77</v>
      </c>
      <c r="AW192" s="12" t="s">
        <v>4</v>
      </c>
      <c r="AX192" s="12" t="s">
        <v>75</v>
      </c>
      <c r="AY192" s="242" t="s">
        <v>147</v>
      </c>
    </row>
    <row r="193" s="1" customFormat="1" ht="16.5" customHeight="1">
      <c r="B193" s="37"/>
      <c r="C193" s="216" t="s">
        <v>293</v>
      </c>
      <c r="D193" s="216" t="s">
        <v>150</v>
      </c>
      <c r="E193" s="217" t="s">
        <v>606</v>
      </c>
      <c r="F193" s="218" t="s">
        <v>607</v>
      </c>
      <c r="G193" s="219" t="s">
        <v>270</v>
      </c>
      <c r="H193" s="220">
        <v>0.249</v>
      </c>
      <c r="I193" s="221"/>
      <c r="J193" s="222">
        <f>ROUND(I193*H193,2)</f>
        <v>0</v>
      </c>
      <c r="K193" s="218" t="s">
        <v>212</v>
      </c>
      <c r="L193" s="42"/>
      <c r="M193" s="223" t="s">
        <v>1</v>
      </c>
      <c r="N193" s="224" t="s">
        <v>40</v>
      </c>
      <c r="O193" s="78"/>
      <c r="P193" s="225">
        <f>O193*H193</f>
        <v>0</v>
      </c>
      <c r="Q193" s="225">
        <v>0</v>
      </c>
      <c r="R193" s="225">
        <f>Q193*H193</f>
        <v>0</v>
      </c>
      <c r="S193" s="225">
        <v>0</v>
      </c>
      <c r="T193" s="226">
        <f>S193*H193</f>
        <v>0</v>
      </c>
      <c r="AR193" s="16" t="s">
        <v>181</v>
      </c>
      <c r="AT193" s="16" t="s">
        <v>150</v>
      </c>
      <c r="AU193" s="16" t="s">
        <v>77</v>
      </c>
      <c r="AY193" s="16" t="s">
        <v>147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6" t="s">
        <v>75</v>
      </c>
      <c r="BK193" s="227">
        <f>ROUND(I193*H193,2)</f>
        <v>0</v>
      </c>
      <c r="BL193" s="16" t="s">
        <v>181</v>
      </c>
      <c r="BM193" s="16" t="s">
        <v>1186</v>
      </c>
    </row>
    <row r="194" s="1" customFormat="1">
      <c r="B194" s="37"/>
      <c r="C194" s="38"/>
      <c r="D194" s="228" t="s">
        <v>156</v>
      </c>
      <c r="E194" s="38"/>
      <c r="F194" s="229" t="s">
        <v>609</v>
      </c>
      <c r="G194" s="38"/>
      <c r="H194" s="38"/>
      <c r="I194" s="143"/>
      <c r="J194" s="38"/>
      <c r="K194" s="38"/>
      <c r="L194" s="42"/>
      <c r="M194" s="230"/>
      <c r="N194" s="78"/>
      <c r="O194" s="78"/>
      <c r="P194" s="78"/>
      <c r="Q194" s="78"/>
      <c r="R194" s="78"/>
      <c r="S194" s="78"/>
      <c r="T194" s="79"/>
      <c r="AT194" s="16" t="s">
        <v>156</v>
      </c>
      <c r="AU194" s="16" t="s">
        <v>77</v>
      </c>
    </row>
    <row r="195" s="1" customFormat="1" ht="16.5" customHeight="1">
      <c r="B195" s="37"/>
      <c r="C195" s="216" t="s">
        <v>300</v>
      </c>
      <c r="D195" s="216" t="s">
        <v>150</v>
      </c>
      <c r="E195" s="217" t="s">
        <v>618</v>
      </c>
      <c r="F195" s="218" t="s">
        <v>619</v>
      </c>
      <c r="G195" s="219" t="s">
        <v>270</v>
      </c>
      <c r="H195" s="220">
        <v>0.498</v>
      </c>
      <c r="I195" s="221"/>
      <c r="J195" s="222">
        <f>ROUND(I195*H195,2)</f>
        <v>0</v>
      </c>
      <c r="K195" s="218" t="s">
        <v>212</v>
      </c>
      <c r="L195" s="42"/>
      <c r="M195" s="223" t="s">
        <v>1</v>
      </c>
      <c r="N195" s="224" t="s">
        <v>40</v>
      </c>
      <c r="O195" s="78"/>
      <c r="P195" s="225">
        <f>O195*H195</f>
        <v>0</v>
      </c>
      <c r="Q195" s="225">
        <v>0</v>
      </c>
      <c r="R195" s="225">
        <f>Q195*H195</f>
        <v>0</v>
      </c>
      <c r="S195" s="225">
        <v>0</v>
      </c>
      <c r="T195" s="226">
        <f>S195*H195</f>
        <v>0</v>
      </c>
      <c r="AR195" s="16" t="s">
        <v>181</v>
      </c>
      <c r="AT195" s="16" t="s">
        <v>150</v>
      </c>
      <c r="AU195" s="16" t="s">
        <v>77</v>
      </c>
      <c r="AY195" s="16" t="s">
        <v>147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6" t="s">
        <v>75</v>
      </c>
      <c r="BK195" s="227">
        <f>ROUND(I195*H195,2)</f>
        <v>0</v>
      </c>
      <c r="BL195" s="16" t="s">
        <v>181</v>
      </c>
      <c r="BM195" s="16" t="s">
        <v>1187</v>
      </c>
    </row>
    <row r="196" s="1" customFormat="1">
      <c r="B196" s="37"/>
      <c r="C196" s="38"/>
      <c r="D196" s="228" t="s">
        <v>156</v>
      </c>
      <c r="E196" s="38"/>
      <c r="F196" s="229" t="s">
        <v>621</v>
      </c>
      <c r="G196" s="38"/>
      <c r="H196" s="38"/>
      <c r="I196" s="143"/>
      <c r="J196" s="38"/>
      <c r="K196" s="38"/>
      <c r="L196" s="42"/>
      <c r="M196" s="230"/>
      <c r="N196" s="78"/>
      <c r="O196" s="78"/>
      <c r="P196" s="78"/>
      <c r="Q196" s="78"/>
      <c r="R196" s="78"/>
      <c r="S196" s="78"/>
      <c r="T196" s="79"/>
      <c r="AT196" s="16" t="s">
        <v>156</v>
      </c>
      <c r="AU196" s="16" t="s">
        <v>77</v>
      </c>
    </row>
    <row r="197" s="11" customFormat="1" ht="22.8" customHeight="1">
      <c r="B197" s="200"/>
      <c r="C197" s="201"/>
      <c r="D197" s="202" t="s">
        <v>68</v>
      </c>
      <c r="E197" s="214" t="s">
        <v>622</v>
      </c>
      <c r="F197" s="214" t="s">
        <v>623</v>
      </c>
      <c r="G197" s="201"/>
      <c r="H197" s="201"/>
      <c r="I197" s="204"/>
      <c r="J197" s="215">
        <f>BK197</f>
        <v>0</v>
      </c>
      <c r="K197" s="201"/>
      <c r="L197" s="206"/>
      <c r="M197" s="207"/>
      <c r="N197" s="208"/>
      <c r="O197" s="208"/>
      <c r="P197" s="209">
        <f>SUM(P198:P199)</f>
        <v>0</v>
      </c>
      <c r="Q197" s="208"/>
      <c r="R197" s="209">
        <f>SUM(R198:R199)</f>
        <v>0</v>
      </c>
      <c r="S197" s="208"/>
      <c r="T197" s="210">
        <f>SUM(T198:T199)</f>
        <v>0</v>
      </c>
      <c r="AR197" s="211" t="s">
        <v>75</v>
      </c>
      <c r="AT197" s="212" t="s">
        <v>68</v>
      </c>
      <c r="AU197" s="212" t="s">
        <v>75</v>
      </c>
      <c r="AY197" s="211" t="s">
        <v>147</v>
      </c>
      <c r="BK197" s="213">
        <f>SUM(BK198:BK199)</f>
        <v>0</v>
      </c>
    </row>
    <row r="198" s="1" customFormat="1" ht="16.5" customHeight="1">
      <c r="B198" s="37"/>
      <c r="C198" s="216" t="s">
        <v>7</v>
      </c>
      <c r="D198" s="216" t="s">
        <v>150</v>
      </c>
      <c r="E198" s="217" t="s">
        <v>625</v>
      </c>
      <c r="F198" s="218" t="s">
        <v>626</v>
      </c>
      <c r="G198" s="219" t="s">
        <v>270</v>
      </c>
      <c r="H198" s="220">
        <v>1.0740000000000001</v>
      </c>
      <c r="I198" s="221"/>
      <c r="J198" s="222">
        <f>ROUND(I198*H198,2)</f>
        <v>0</v>
      </c>
      <c r="K198" s="218" t="s">
        <v>212</v>
      </c>
      <c r="L198" s="42"/>
      <c r="M198" s="223" t="s">
        <v>1</v>
      </c>
      <c r="N198" s="224" t="s">
        <v>40</v>
      </c>
      <c r="O198" s="78"/>
      <c r="P198" s="225">
        <f>O198*H198</f>
        <v>0</v>
      </c>
      <c r="Q198" s="225">
        <v>0</v>
      </c>
      <c r="R198" s="225">
        <f>Q198*H198</f>
        <v>0</v>
      </c>
      <c r="S198" s="225">
        <v>0</v>
      </c>
      <c r="T198" s="226">
        <f>S198*H198</f>
        <v>0</v>
      </c>
      <c r="AR198" s="16" t="s">
        <v>181</v>
      </c>
      <c r="AT198" s="16" t="s">
        <v>150</v>
      </c>
      <c r="AU198" s="16" t="s">
        <v>77</v>
      </c>
      <c r="AY198" s="16" t="s">
        <v>147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6" t="s">
        <v>75</v>
      </c>
      <c r="BK198" s="227">
        <f>ROUND(I198*H198,2)</f>
        <v>0</v>
      </c>
      <c r="BL198" s="16" t="s">
        <v>181</v>
      </c>
      <c r="BM198" s="16" t="s">
        <v>1188</v>
      </c>
    </row>
    <row r="199" s="1" customFormat="1">
      <c r="B199" s="37"/>
      <c r="C199" s="38"/>
      <c r="D199" s="228" t="s">
        <v>156</v>
      </c>
      <c r="E199" s="38"/>
      <c r="F199" s="229" t="s">
        <v>628</v>
      </c>
      <c r="G199" s="38"/>
      <c r="H199" s="38"/>
      <c r="I199" s="143"/>
      <c r="J199" s="38"/>
      <c r="K199" s="38"/>
      <c r="L199" s="42"/>
      <c r="M199" s="230"/>
      <c r="N199" s="78"/>
      <c r="O199" s="78"/>
      <c r="P199" s="78"/>
      <c r="Q199" s="78"/>
      <c r="R199" s="78"/>
      <c r="S199" s="78"/>
      <c r="T199" s="79"/>
      <c r="AT199" s="16" t="s">
        <v>156</v>
      </c>
      <c r="AU199" s="16" t="s">
        <v>77</v>
      </c>
    </row>
    <row r="200" s="11" customFormat="1" ht="25.92" customHeight="1">
      <c r="B200" s="200"/>
      <c r="C200" s="201"/>
      <c r="D200" s="202" t="s">
        <v>68</v>
      </c>
      <c r="E200" s="203" t="s">
        <v>145</v>
      </c>
      <c r="F200" s="203" t="s">
        <v>146</v>
      </c>
      <c r="G200" s="201"/>
      <c r="H200" s="201"/>
      <c r="I200" s="204"/>
      <c r="J200" s="205">
        <f>BK200</f>
        <v>0</v>
      </c>
      <c r="K200" s="201"/>
      <c r="L200" s="206"/>
      <c r="M200" s="207"/>
      <c r="N200" s="208"/>
      <c r="O200" s="208"/>
      <c r="P200" s="209">
        <f>P201</f>
        <v>0</v>
      </c>
      <c r="Q200" s="208"/>
      <c r="R200" s="209">
        <f>R201</f>
        <v>0</v>
      </c>
      <c r="S200" s="208"/>
      <c r="T200" s="210">
        <f>T201</f>
        <v>0</v>
      </c>
      <c r="AR200" s="211" t="s">
        <v>77</v>
      </c>
      <c r="AT200" s="212" t="s">
        <v>68</v>
      </c>
      <c r="AU200" s="212" t="s">
        <v>69</v>
      </c>
      <c r="AY200" s="211" t="s">
        <v>147</v>
      </c>
      <c r="BK200" s="213">
        <f>BK201</f>
        <v>0</v>
      </c>
    </row>
    <row r="201" s="11" customFormat="1" ht="22.8" customHeight="1">
      <c r="B201" s="200"/>
      <c r="C201" s="201"/>
      <c r="D201" s="202" t="s">
        <v>68</v>
      </c>
      <c r="E201" s="214" t="s">
        <v>148</v>
      </c>
      <c r="F201" s="214" t="s">
        <v>149</v>
      </c>
      <c r="G201" s="201"/>
      <c r="H201" s="201"/>
      <c r="I201" s="204"/>
      <c r="J201" s="215">
        <f>BK201</f>
        <v>0</v>
      </c>
      <c r="K201" s="201"/>
      <c r="L201" s="206"/>
      <c r="M201" s="207"/>
      <c r="N201" s="208"/>
      <c r="O201" s="208"/>
      <c r="P201" s="209">
        <f>SUM(P202:P205)</f>
        <v>0</v>
      </c>
      <c r="Q201" s="208"/>
      <c r="R201" s="209">
        <f>SUM(R202:R205)</f>
        <v>0</v>
      </c>
      <c r="S201" s="208"/>
      <c r="T201" s="210">
        <f>SUM(T202:T205)</f>
        <v>0</v>
      </c>
      <c r="AR201" s="211" t="s">
        <v>77</v>
      </c>
      <c r="AT201" s="212" t="s">
        <v>68</v>
      </c>
      <c r="AU201" s="212" t="s">
        <v>75</v>
      </c>
      <c r="AY201" s="211" t="s">
        <v>147</v>
      </c>
      <c r="BK201" s="213">
        <f>SUM(BK202:BK205)</f>
        <v>0</v>
      </c>
    </row>
    <row r="202" s="1" customFormat="1" ht="22.5" customHeight="1">
      <c r="B202" s="37"/>
      <c r="C202" s="216" t="s">
        <v>310</v>
      </c>
      <c r="D202" s="216" t="s">
        <v>150</v>
      </c>
      <c r="E202" s="217" t="s">
        <v>151</v>
      </c>
      <c r="F202" s="218" t="s">
        <v>1189</v>
      </c>
      <c r="G202" s="219" t="s">
        <v>199</v>
      </c>
      <c r="H202" s="220">
        <v>1</v>
      </c>
      <c r="I202" s="221"/>
      <c r="J202" s="222">
        <f>ROUND(I202*H202,2)</f>
        <v>0</v>
      </c>
      <c r="K202" s="218" t="s">
        <v>1</v>
      </c>
      <c r="L202" s="42"/>
      <c r="M202" s="223" t="s">
        <v>1</v>
      </c>
      <c r="N202" s="224" t="s">
        <v>40</v>
      </c>
      <c r="O202" s="78"/>
      <c r="P202" s="225">
        <f>O202*H202</f>
        <v>0</v>
      </c>
      <c r="Q202" s="225">
        <v>0</v>
      </c>
      <c r="R202" s="225">
        <f>Q202*H202</f>
        <v>0</v>
      </c>
      <c r="S202" s="225">
        <v>0</v>
      </c>
      <c r="T202" s="226">
        <f>S202*H202</f>
        <v>0</v>
      </c>
      <c r="AR202" s="16" t="s">
        <v>154</v>
      </c>
      <c r="AT202" s="16" t="s">
        <v>150</v>
      </c>
      <c r="AU202" s="16" t="s">
        <v>77</v>
      </c>
      <c r="AY202" s="16" t="s">
        <v>147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6" t="s">
        <v>75</v>
      </c>
      <c r="BK202" s="227">
        <f>ROUND(I202*H202,2)</f>
        <v>0</v>
      </c>
      <c r="BL202" s="16" t="s">
        <v>154</v>
      </c>
      <c r="BM202" s="16" t="s">
        <v>1190</v>
      </c>
    </row>
    <row r="203" s="1" customFormat="1">
      <c r="B203" s="37"/>
      <c r="C203" s="38"/>
      <c r="D203" s="228" t="s">
        <v>156</v>
      </c>
      <c r="E203" s="38"/>
      <c r="F203" s="229" t="s">
        <v>1191</v>
      </c>
      <c r="G203" s="38"/>
      <c r="H203" s="38"/>
      <c r="I203" s="143"/>
      <c r="J203" s="38"/>
      <c r="K203" s="38"/>
      <c r="L203" s="42"/>
      <c r="M203" s="230"/>
      <c r="N203" s="78"/>
      <c r="O203" s="78"/>
      <c r="P203" s="78"/>
      <c r="Q203" s="78"/>
      <c r="R203" s="78"/>
      <c r="S203" s="78"/>
      <c r="T203" s="79"/>
      <c r="AT203" s="16" t="s">
        <v>156</v>
      </c>
      <c r="AU203" s="16" t="s">
        <v>77</v>
      </c>
    </row>
    <row r="204" s="1" customFormat="1">
      <c r="B204" s="37"/>
      <c r="C204" s="38"/>
      <c r="D204" s="228" t="s">
        <v>157</v>
      </c>
      <c r="E204" s="38"/>
      <c r="F204" s="231" t="s">
        <v>463</v>
      </c>
      <c r="G204" s="38"/>
      <c r="H204" s="38"/>
      <c r="I204" s="143"/>
      <c r="J204" s="38"/>
      <c r="K204" s="38"/>
      <c r="L204" s="42"/>
      <c r="M204" s="230"/>
      <c r="N204" s="78"/>
      <c r="O204" s="78"/>
      <c r="P204" s="78"/>
      <c r="Q204" s="78"/>
      <c r="R204" s="78"/>
      <c r="S204" s="78"/>
      <c r="T204" s="79"/>
      <c r="AT204" s="16" t="s">
        <v>157</v>
      </c>
      <c r="AU204" s="16" t="s">
        <v>77</v>
      </c>
    </row>
    <row r="205" s="12" customFormat="1">
      <c r="B205" s="232"/>
      <c r="C205" s="233"/>
      <c r="D205" s="228" t="s">
        <v>159</v>
      </c>
      <c r="E205" s="234" t="s">
        <v>1</v>
      </c>
      <c r="F205" s="235" t="s">
        <v>75</v>
      </c>
      <c r="G205" s="233"/>
      <c r="H205" s="236">
        <v>1</v>
      </c>
      <c r="I205" s="237"/>
      <c r="J205" s="233"/>
      <c r="K205" s="233"/>
      <c r="L205" s="238"/>
      <c r="M205" s="239"/>
      <c r="N205" s="240"/>
      <c r="O205" s="240"/>
      <c r="P205" s="240"/>
      <c r="Q205" s="240"/>
      <c r="R205" s="240"/>
      <c r="S205" s="240"/>
      <c r="T205" s="241"/>
      <c r="AT205" s="242" t="s">
        <v>159</v>
      </c>
      <c r="AU205" s="242" t="s">
        <v>77</v>
      </c>
      <c r="AV205" s="12" t="s">
        <v>77</v>
      </c>
      <c r="AW205" s="12" t="s">
        <v>32</v>
      </c>
      <c r="AX205" s="12" t="s">
        <v>75</v>
      </c>
      <c r="AY205" s="242" t="s">
        <v>147</v>
      </c>
    </row>
    <row r="206" s="1" customFormat="1" ht="6.96" customHeight="1">
      <c r="B206" s="56"/>
      <c r="C206" s="57"/>
      <c r="D206" s="57"/>
      <c r="E206" s="57"/>
      <c r="F206" s="57"/>
      <c r="G206" s="57"/>
      <c r="H206" s="57"/>
      <c r="I206" s="167"/>
      <c r="J206" s="57"/>
      <c r="K206" s="57"/>
      <c r="L206" s="42"/>
    </row>
  </sheetData>
  <sheetProtection sheet="1" autoFilter="0" formatColumns="0" formatRows="0" objects="1" scenarios="1" spinCount="100000" saltValue="8Cr+aGhS3Ab8KUk8usWlb7qV4wa2DDkUrmWCrHTl4iakoEmfe28bV9xkcI4mCuWk+756n+4ykOi2em4vJX9xoQ==" hashValue="KXQ+RwbtsnBHj20KEXeH9Do0OLr+19+Zjkozin4UKKh7p8xm8jgiMO+INkApHGGZNbg7Chz6C9cnOrRXLiMSkg==" algorithmName="SHA-512" password="CE88"/>
  <autoFilter ref="C99:K205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6:H86"/>
    <mergeCell ref="E90:H90"/>
    <mergeCell ref="E88:H88"/>
    <mergeCell ref="E92:H9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104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19"/>
      <c r="AT3" s="16" t="s">
        <v>77</v>
      </c>
    </row>
    <row r="4" ht="24.96" customHeight="1">
      <c r="B4" s="19"/>
      <c r="D4" s="140" t="s">
        <v>120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1" t="s">
        <v>16</v>
      </c>
      <c r="L6" s="19"/>
    </row>
    <row r="7" ht="16.5" customHeight="1">
      <c r="B7" s="19"/>
      <c r="E7" s="142" t="str">
        <f>'Rekapitulace stavby'!K6</f>
        <v>ČOV Lipník nad Bečvou - povodňová čerpací stanice</v>
      </c>
      <c r="F7" s="141"/>
      <c r="G7" s="141"/>
      <c r="H7" s="141"/>
      <c r="L7" s="19"/>
    </row>
    <row r="8">
      <c r="B8" s="19"/>
      <c r="D8" s="141" t="s">
        <v>121</v>
      </c>
      <c r="L8" s="19"/>
    </row>
    <row r="9" ht="16.5" customHeight="1">
      <c r="B9" s="19"/>
      <c r="E9" s="142" t="s">
        <v>122</v>
      </c>
      <c r="L9" s="19"/>
    </row>
    <row r="10" ht="12" customHeight="1">
      <c r="B10" s="19"/>
      <c r="D10" s="141" t="s">
        <v>123</v>
      </c>
      <c r="L10" s="19"/>
    </row>
    <row r="11" s="1" customFormat="1" ht="16.5" customHeight="1">
      <c r="B11" s="42"/>
      <c r="E11" s="141" t="s">
        <v>1060</v>
      </c>
      <c r="F11" s="1"/>
      <c r="G11" s="1"/>
      <c r="H11" s="1"/>
      <c r="I11" s="143"/>
      <c r="L11" s="42"/>
    </row>
    <row r="12" s="1" customFormat="1" ht="12" customHeight="1">
      <c r="B12" s="42"/>
      <c r="D12" s="141" t="s">
        <v>1061</v>
      </c>
      <c r="I12" s="143"/>
      <c r="L12" s="42"/>
    </row>
    <row r="13" s="1" customFormat="1" ht="36.96" customHeight="1">
      <c r="B13" s="42"/>
      <c r="E13" s="144" t="s">
        <v>1192</v>
      </c>
      <c r="F13" s="1"/>
      <c r="G13" s="1"/>
      <c r="H13" s="1"/>
      <c r="I13" s="143"/>
      <c r="L13" s="42"/>
    </row>
    <row r="14" s="1" customFormat="1">
      <c r="B14" s="42"/>
      <c r="I14" s="143"/>
      <c r="L14" s="42"/>
    </row>
    <row r="15" s="1" customFormat="1" ht="12" customHeight="1">
      <c r="B15" s="42"/>
      <c r="D15" s="141" t="s">
        <v>18</v>
      </c>
      <c r="F15" s="16" t="s">
        <v>1</v>
      </c>
      <c r="I15" s="145" t="s">
        <v>19</v>
      </c>
      <c r="J15" s="16" t="s">
        <v>1</v>
      </c>
      <c r="L15" s="42"/>
    </row>
    <row r="16" s="1" customFormat="1" ht="12" customHeight="1">
      <c r="B16" s="42"/>
      <c r="D16" s="141" t="s">
        <v>20</v>
      </c>
      <c r="F16" s="16" t="s">
        <v>21</v>
      </c>
      <c r="I16" s="145" t="s">
        <v>22</v>
      </c>
      <c r="J16" s="146" t="str">
        <f>'Rekapitulace stavby'!AN8</f>
        <v>29. 5. 2019</v>
      </c>
      <c r="L16" s="42"/>
    </row>
    <row r="17" s="1" customFormat="1" ht="10.8" customHeight="1">
      <c r="B17" s="42"/>
      <c r="I17" s="143"/>
      <c r="L17" s="42"/>
    </row>
    <row r="18" s="1" customFormat="1" ht="12" customHeight="1">
      <c r="B18" s="42"/>
      <c r="D18" s="141" t="s">
        <v>24</v>
      </c>
      <c r="I18" s="145" t="s">
        <v>25</v>
      </c>
      <c r="J18" s="16" t="s">
        <v>1</v>
      </c>
      <c r="L18" s="42"/>
    </row>
    <row r="19" s="1" customFormat="1" ht="18" customHeight="1">
      <c r="B19" s="42"/>
      <c r="E19" s="16" t="s">
        <v>26</v>
      </c>
      <c r="I19" s="145" t="s">
        <v>27</v>
      </c>
      <c r="J19" s="16" t="s">
        <v>1</v>
      </c>
      <c r="L19" s="42"/>
    </row>
    <row r="20" s="1" customFormat="1" ht="6.96" customHeight="1">
      <c r="B20" s="42"/>
      <c r="I20" s="143"/>
      <c r="L20" s="42"/>
    </row>
    <row r="21" s="1" customFormat="1" ht="12" customHeight="1">
      <c r="B21" s="42"/>
      <c r="D21" s="141" t="s">
        <v>28</v>
      </c>
      <c r="I21" s="145" t="s">
        <v>25</v>
      </c>
      <c r="J21" s="32" t="str">
        <f>'Rekapitulace stavby'!AN13</f>
        <v>Vyplň údaj</v>
      </c>
      <c r="L21" s="42"/>
    </row>
    <row r="22" s="1" customFormat="1" ht="18" customHeight="1">
      <c r="B22" s="42"/>
      <c r="E22" s="32" t="str">
        <f>'Rekapitulace stavby'!E14</f>
        <v>Vyplň údaj</v>
      </c>
      <c r="F22" s="16"/>
      <c r="G22" s="16"/>
      <c r="H22" s="16"/>
      <c r="I22" s="145" t="s">
        <v>27</v>
      </c>
      <c r="J22" s="32" t="str">
        <f>'Rekapitulace stavby'!AN14</f>
        <v>Vyplň údaj</v>
      </c>
      <c r="L22" s="42"/>
    </row>
    <row r="23" s="1" customFormat="1" ht="6.96" customHeight="1">
      <c r="B23" s="42"/>
      <c r="I23" s="143"/>
      <c r="L23" s="42"/>
    </row>
    <row r="24" s="1" customFormat="1" ht="12" customHeight="1">
      <c r="B24" s="42"/>
      <c r="D24" s="141" t="s">
        <v>30</v>
      </c>
      <c r="I24" s="145" t="s">
        <v>25</v>
      </c>
      <c r="J24" s="16" t="s">
        <v>1</v>
      </c>
      <c r="L24" s="42"/>
    </row>
    <row r="25" s="1" customFormat="1" ht="18" customHeight="1">
      <c r="B25" s="42"/>
      <c r="E25" s="16" t="s">
        <v>31</v>
      </c>
      <c r="I25" s="145" t="s">
        <v>27</v>
      </c>
      <c r="J25" s="16" t="s">
        <v>1</v>
      </c>
      <c r="L25" s="42"/>
    </row>
    <row r="26" s="1" customFormat="1" ht="6.96" customHeight="1">
      <c r="B26" s="42"/>
      <c r="I26" s="143"/>
      <c r="L26" s="42"/>
    </row>
    <row r="27" s="1" customFormat="1" ht="12" customHeight="1">
      <c r="B27" s="42"/>
      <c r="D27" s="141" t="s">
        <v>33</v>
      </c>
      <c r="I27" s="145" t="s">
        <v>25</v>
      </c>
      <c r="J27" s="16" t="str">
        <f>IF('Rekapitulace stavby'!AN19="","",'Rekapitulace stavby'!AN19)</f>
        <v/>
      </c>
      <c r="L27" s="42"/>
    </row>
    <row r="28" s="1" customFormat="1" ht="18" customHeight="1">
      <c r="B28" s="42"/>
      <c r="E28" s="16" t="str">
        <f>IF('Rekapitulace stavby'!E20="","",'Rekapitulace stavby'!E20)</f>
        <v xml:space="preserve"> </v>
      </c>
      <c r="I28" s="145" t="s">
        <v>27</v>
      </c>
      <c r="J28" s="16" t="str">
        <f>IF('Rekapitulace stavby'!AN20="","",'Rekapitulace stavby'!AN20)</f>
        <v/>
      </c>
      <c r="L28" s="42"/>
    </row>
    <row r="29" s="1" customFormat="1" ht="6.96" customHeight="1">
      <c r="B29" s="42"/>
      <c r="I29" s="143"/>
      <c r="L29" s="42"/>
    </row>
    <row r="30" s="1" customFormat="1" ht="12" customHeight="1">
      <c r="B30" s="42"/>
      <c r="D30" s="141" t="s">
        <v>34</v>
      </c>
      <c r="I30" s="143"/>
      <c r="L30" s="42"/>
    </row>
    <row r="31" s="7" customFormat="1" ht="16.5" customHeight="1">
      <c r="B31" s="147"/>
      <c r="E31" s="148" t="s">
        <v>1</v>
      </c>
      <c r="F31" s="148"/>
      <c r="G31" s="148"/>
      <c r="H31" s="148"/>
      <c r="I31" s="149"/>
      <c r="L31" s="147"/>
    </row>
    <row r="32" s="1" customFormat="1" ht="6.96" customHeight="1">
      <c r="B32" s="42"/>
      <c r="I32" s="143"/>
      <c r="L32" s="42"/>
    </row>
    <row r="33" s="1" customFormat="1" ht="6.96" customHeight="1">
      <c r="B33" s="42"/>
      <c r="D33" s="70"/>
      <c r="E33" s="70"/>
      <c r="F33" s="70"/>
      <c r="G33" s="70"/>
      <c r="H33" s="70"/>
      <c r="I33" s="150"/>
      <c r="J33" s="70"/>
      <c r="K33" s="70"/>
      <c r="L33" s="42"/>
    </row>
    <row r="34" s="1" customFormat="1" ht="25.44" customHeight="1">
      <c r="B34" s="42"/>
      <c r="D34" s="151" t="s">
        <v>35</v>
      </c>
      <c r="I34" s="143"/>
      <c r="J34" s="152">
        <f>ROUND(J102, 2)</f>
        <v>0</v>
      </c>
      <c r="L34" s="42"/>
    </row>
    <row r="35" s="1" customFormat="1" ht="6.96" customHeight="1">
      <c r="B35" s="42"/>
      <c r="D35" s="70"/>
      <c r="E35" s="70"/>
      <c r="F35" s="70"/>
      <c r="G35" s="70"/>
      <c r="H35" s="70"/>
      <c r="I35" s="150"/>
      <c r="J35" s="70"/>
      <c r="K35" s="70"/>
      <c r="L35" s="42"/>
    </row>
    <row r="36" s="1" customFormat="1" ht="14.4" customHeight="1">
      <c r="B36" s="42"/>
      <c r="F36" s="153" t="s">
        <v>37</v>
      </c>
      <c r="I36" s="154" t="s">
        <v>36</v>
      </c>
      <c r="J36" s="153" t="s">
        <v>38</v>
      </c>
      <c r="L36" s="42"/>
    </row>
    <row r="37" s="1" customFormat="1" ht="14.4" customHeight="1">
      <c r="B37" s="42"/>
      <c r="D37" s="141" t="s">
        <v>39</v>
      </c>
      <c r="E37" s="141" t="s">
        <v>40</v>
      </c>
      <c r="F37" s="155">
        <f>ROUND((SUM(BE102:BE337)),  2)</f>
        <v>0</v>
      </c>
      <c r="I37" s="156">
        <v>0.20999999999999999</v>
      </c>
      <c r="J37" s="155">
        <f>ROUND(((SUM(BE102:BE337))*I37),  2)</f>
        <v>0</v>
      </c>
      <c r="L37" s="42"/>
    </row>
    <row r="38" s="1" customFormat="1" ht="14.4" customHeight="1">
      <c r="B38" s="42"/>
      <c r="E38" s="141" t="s">
        <v>41</v>
      </c>
      <c r="F38" s="155">
        <f>ROUND((SUM(BF102:BF337)),  2)</f>
        <v>0</v>
      </c>
      <c r="I38" s="156">
        <v>0.14999999999999999</v>
      </c>
      <c r="J38" s="155">
        <f>ROUND(((SUM(BF102:BF337))*I38),  2)</f>
        <v>0</v>
      </c>
      <c r="L38" s="42"/>
    </row>
    <row r="39" hidden="1" s="1" customFormat="1" ht="14.4" customHeight="1">
      <c r="B39" s="42"/>
      <c r="E39" s="141" t="s">
        <v>42</v>
      </c>
      <c r="F39" s="155">
        <f>ROUND((SUM(BG102:BG337)),  2)</f>
        <v>0</v>
      </c>
      <c r="I39" s="156">
        <v>0.20999999999999999</v>
      </c>
      <c r="J39" s="155">
        <f>0</f>
        <v>0</v>
      </c>
      <c r="L39" s="42"/>
    </row>
    <row r="40" hidden="1" s="1" customFormat="1" ht="14.4" customHeight="1">
      <c r="B40" s="42"/>
      <c r="E40" s="141" t="s">
        <v>43</v>
      </c>
      <c r="F40" s="155">
        <f>ROUND((SUM(BH102:BH337)),  2)</f>
        <v>0</v>
      </c>
      <c r="I40" s="156">
        <v>0.14999999999999999</v>
      </c>
      <c r="J40" s="155">
        <f>0</f>
        <v>0</v>
      </c>
      <c r="L40" s="42"/>
    </row>
    <row r="41" hidden="1" s="1" customFormat="1" ht="14.4" customHeight="1">
      <c r="B41" s="42"/>
      <c r="E41" s="141" t="s">
        <v>44</v>
      </c>
      <c r="F41" s="155">
        <f>ROUND((SUM(BI102:BI337)),  2)</f>
        <v>0</v>
      </c>
      <c r="I41" s="156">
        <v>0</v>
      </c>
      <c r="J41" s="155">
        <f>0</f>
        <v>0</v>
      </c>
      <c r="L41" s="42"/>
    </row>
    <row r="42" s="1" customFormat="1" ht="6.96" customHeight="1">
      <c r="B42" s="42"/>
      <c r="I42" s="143"/>
      <c r="L42" s="42"/>
    </row>
    <row r="43" s="1" customFormat="1" ht="25.44" customHeight="1">
      <c r="B43" s="42"/>
      <c r="C43" s="157"/>
      <c r="D43" s="158" t="s">
        <v>45</v>
      </c>
      <c r="E43" s="159"/>
      <c r="F43" s="159"/>
      <c r="G43" s="160" t="s">
        <v>46</v>
      </c>
      <c r="H43" s="161" t="s">
        <v>47</v>
      </c>
      <c r="I43" s="162"/>
      <c r="J43" s="163">
        <f>SUM(J34:J41)</f>
        <v>0</v>
      </c>
      <c r="K43" s="164"/>
      <c r="L43" s="42"/>
    </row>
    <row r="44" s="1" customFormat="1" ht="14.4" customHeight="1"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42"/>
    </row>
    <row r="48" s="1" customFormat="1" ht="6.96" customHeight="1">
      <c r="B48" s="168"/>
      <c r="C48" s="169"/>
      <c r="D48" s="169"/>
      <c r="E48" s="169"/>
      <c r="F48" s="169"/>
      <c r="G48" s="169"/>
      <c r="H48" s="169"/>
      <c r="I48" s="170"/>
      <c r="J48" s="169"/>
      <c r="K48" s="169"/>
      <c r="L48" s="42"/>
    </row>
    <row r="49" s="1" customFormat="1" ht="24.96" customHeight="1">
      <c r="B49" s="37"/>
      <c r="C49" s="22" t="s">
        <v>125</v>
      </c>
      <c r="D49" s="38"/>
      <c r="E49" s="38"/>
      <c r="F49" s="38"/>
      <c r="G49" s="38"/>
      <c r="H49" s="38"/>
      <c r="I49" s="143"/>
      <c r="J49" s="38"/>
      <c r="K49" s="38"/>
      <c r="L49" s="42"/>
    </row>
    <row r="50" s="1" customFormat="1" ht="6.96" customHeight="1">
      <c r="B50" s="37"/>
      <c r="C50" s="38"/>
      <c r="D50" s="38"/>
      <c r="E50" s="38"/>
      <c r="F50" s="38"/>
      <c r="G50" s="38"/>
      <c r="H50" s="38"/>
      <c r="I50" s="143"/>
      <c r="J50" s="38"/>
      <c r="K50" s="38"/>
      <c r="L50" s="42"/>
    </row>
    <row r="51" s="1" customFormat="1" ht="12" customHeight="1">
      <c r="B51" s="37"/>
      <c r="C51" s="31" t="s">
        <v>16</v>
      </c>
      <c r="D51" s="38"/>
      <c r="E51" s="38"/>
      <c r="F51" s="38"/>
      <c r="G51" s="38"/>
      <c r="H51" s="38"/>
      <c r="I51" s="143"/>
      <c r="J51" s="38"/>
      <c r="K51" s="38"/>
      <c r="L51" s="42"/>
    </row>
    <row r="52" s="1" customFormat="1" ht="16.5" customHeight="1">
      <c r="B52" s="37"/>
      <c r="C52" s="38"/>
      <c r="D52" s="38"/>
      <c r="E52" s="171" t="str">
        <f>E7</f>
        <v>ČOV Lipník nad Bečvou - povodňová čerpací stanice</v>
      </c>
      <c r="F52" s="31"/>
      <c r="G52" s="31"/>
      <c r="H52" s="31"/>
      <c r="I52" s="143"/>
      <c r="J52" s="38"/>
      <c r="K52" s="38"/>
      <c r="L52" s="42"/>
    </row>
    <row r="53" ht="12" customHeight="1">
      <c r="B53" s="20"/>
      <c r="C53" s="31" t="s">
        <v>121</v>
      </c>
      <c r="D53" s="21"/>
      <c r="E53" s="21"/>
      <c r="F53" s="21"/>
      <c r="G53" s="21"/>
      <c r="H53" s="21"/>
      <c r="I53" s="136"/>
      <c r="J53" s="21"/>
      <c r="K53" s="21"/>
      <c r="L53" s="19"/>
    </row>
    <row r="54" ht="16.5" customHeight="1">
      <c r="B54" s="20"/>
      <c r="C54" s="21"/>
      <c r="D54" s="21"/>
      <c r="E54" s="171" t="s">
        <v>122</v>
      </c>
      <c r="F54" s="21"/>
      <c r="G54" s="21"/>
      <c r="H54" s="21"/>
      <c r="I54" s="136"/>
      <c r="J54" s="21"/>
      <c r="K54" s="21"/>
      <c r="L54" s="19"/>
    </row>
    <row r="55" ht="12" customHeight="1">
      <c r="B55" s="20"/>
      <c r="C55" s="31" t="s">
        <v>123</v>
      </c>
      <c r="D55" s="21"/>
      <c r="E55" s="21"/>
      <c r="F55" s="21"/>
      <c r="G55" s="21"/>
      <c r="H55" s="21"/>
      <c r="I55" s="136"/>
      <c r="J55" s="21"/>
      <c r="K55" s="21"/>
      <c r="L55" s="19"/>
    </row>
    <row r="56" s="1" customFormat="1" ht="16.5" customHeight="1">
      <c r="B56" s="37"/>
      <c r="C56" s="38"/>
      <c r="D56" s="38"/>
      <c r="E56" s="31" t="s">
        <v>1060</v>
      </c>
      <c r="F56" s="38"/>
      <c r="G56" s="38"/>
      <c r="H56" s="38"/>
      <c r="I56" s="143"/>
      <c r="J56" s="38"/>
      <c r="K56" s="38"/>
      <c r="L56" s="42"/>
    </row>
    <row r="57" s="1" customFormat="1" ht="12" customHeight="1">
      <c r="B57" s="37"/>
      <c r="C57" s="31" t="s">
        <v>1061</v>
      </c>
      <c r="D57" s="38"/>
      <c r="E57" s="38"/>
      <c r="F57" s="38"/>
      <c r="G57" s="38"/>
      <c r="H57" s="38"/>
      <c r="I57" s="143"/>
      <c r="J57" s="38"/>
      <c r="K57" s="38"/>
      <c r="L57" s="42"/>
    </row>
    <row r="58" s="1" customFormat="1" ht="16.5" customHeight="1">
      <c r="B58" s="37"/>
      <c r="C58" s="38"/>
      <c r="D58" s="38"/>
      <c r="E58" s="63" t="str">
        <f>E13</f>
        <v xml:space="preserve">0003 - SO 05.3 Výšková úprava poklopu stávající šachty Š3 na odlehčovací stoce </v>
      </c>
      <c r="F58" s="38"/>
      <c r="G58" s="38"/>
      <c r="H58" s="38"/>
      <c r="I58" s="143"/>
      <c r="J58" s="38"/>
      <c r="K58" s="38"/>
      <c r="L58" s="42"/>
    </row>
    <row r="59" s="1" customFormat="1" ht="6.96" customHeight="1">
      <c r="B59" s="37"/>
      <c r="C59" s="38"/>
      <c r="D59" s="38"/>
      <c r="E59" s="38"/>
      <c r="F59" s="38"/>
      <c r="G59" s="38"/>
      <c r="H59" s="38"/>
      <c r="I59" s="143"/>
      <c r="J59" s="38"/>
      <c r="K59" s="38"/>
      <c r="L59" s="42"/>
    </row>
    <row r="60" s="1" customFormat="1" ht="12" customHeight="1">
      <c r="B60" s="37"/>
      <c r="C60" s="31" t="s">
        <v>20</v>
      </c>
      <c r="D60" s="38"/>
      <c r="E60" s="38"/>
      <c r="F60" s="26" t="str">
        <f>F16</f>
        <v xml:space="preserve"> </v>
      </c>
      <c r="G60" s="38"/>
      <c r="H60" s="38"/>
      <c r="I60" s="145" t="s">
        <v>22</v>
      </c>
      <c r="J60" s="66" t="str">
        <f>IF(J16="","",J16)</f>
        <v>29. 5. 2019</v>
      </c>
      <c r="K60" s="38"/>
      <c r="L60" s="42"/>
    </row>
    <row r="61" s="1" customFormat="1" ht="6.96" customHeight="1">
      <c r="B61" s="37"/>
      <c r="C61" s="38"/>
      <c r="D61" s="38"/>
      <c r="E61" s="38"/>
      <c r="F61" s="38"/>
      <c r="G61" s="38"/>
      <c r="H61" s="38"/>
      <c r="I61" s="143"/>
      <c r="J61" s="38"/>
      <c r="K61" s="38"/>
      <c r="L61" s="42"/>
    </row>
    <row r="62" s="1" customFormat="1" ht="24.9" customHeight="1">
      <c r="B62" s="37"/>
      <c r="C62" s="31" t="s">
        <v>24</v>
      </c>
      <c r="D62" s="38"/>
      <c r="E62" s="38"/>
      <c r="F62" s="26" t="str">
        <f>E19</f>
        <v>Vodovody a kanalizace Přerov, a.s.</v>
      </c>
      <c r="G62" s="38"/>
      <c r="H62" s="38"/>
      <c r="I62" s="145" t="s">
        <v>30</v>
      </c>
      <c r="J62" s="35" t="str">
        <f>E25</f>
        <v>Sweco Hydroprojekt a.s., divize Morava</v>
      </c>
      <c r="K62" s="38"/>
      <c r="L62" s="42"/>
    </row>
    <row r="63" s="1" customFormat="1" ht="13.65" customHeight="1">
      <c r="B63" s="37"/>
      <c r="C63" s="31" t="s">
        <v>28</v>
      </c>
      <c r="D63" s="38"/>
      <c r="E63" s="38"/>
      <c r="F63" s="26" t="str">
        <f>IF(E22="","",E22)</f>
        <v>Vyplň údaj</v>
      </c>
      <c r="G63" s="38"/>
      <c r="H63" s="38"/>
      <c r="I63" s="145" t="s">
        <v>33</v>
      </c>
      <c r="J63" s="35" t="str">
        <f>E28</f>
        <v xml:space="preserve"> </v>
      </c>
      <c r="K63" s="38"/>
      <c r="L63" s="42"/>
    </row>
    <row r="64" s="1" customFormat="1" ht="10.32" customHeight="1">
      <c r="B64" s="37"/>
      <c r="C64" s="38"/>
      <c r="D64" s="38"/>
      <c r="E64" s="38"/>
      <c r="F64" s="38"/>
      <c r="G64" s="38"/>
      <c r="H64" s="38"/>
      <c r="I64" s="143"/>
      <c r="J64" s="38"/>
      <c r="K64" s="38"/>
      <c r="L64" s="42"/>
    </row>
    <row r="65" s="1" customFormat="1" ht="29.28" customHeight="1">
      <c r="B65" s="37"/>
      <c r="C65" s="172" t="s">
        <v>126</v>
      </c>
      <c r="D65" s="173"/>
      <c r="E65" s="173"/>
      <c r="F65" s="173"/>
      <c r="G65" s="173"/>
      <c r="H65" s="173"/>
      <c r="I65" s="174"/>
      <c r="J65" s="175" t="s">
        <v>127</v>
      </c>
      <c r="K65" s="173"/>
      <c r="L65" s="42"/>
    </row>
    <row r="66" s="1" customFormat="1" ht="10.32" customHeight="1">
      <c r="B66" s="37"/>
      <c r="C66" s="38"/>
      <c r="D66" s="38"/>
      <c r="E66" s="38"/>
      <c r="F66" s="38"/>
      <c r="G66" s="38"/>
      <c r="H66" s="38"/>
      <c r="I66" s="143"/>
      <c r="J66" s="38"/>
      <c r="K66" s="38"/>
      <c r="L66" s="42"/>
    </row>
    <row r="67" s="1" customFormat="1" ht="22.8" customHeight="1">
      <c r="B67" s="37"/>
      <c r="C67" s="176" t="s">
        <v>128</v>
      </c>
      <c r="D67" s="38"/>
      <c r="E67" s="38"/>
      <c r="F67" s="38"/>
      <c r="G67" s="38"/>
      <c r="H67" s="38"/>
      <c r="I67" s="143"/>
      <c r="J67" s="97">
        <f>J102</f>
        <v>0</v>
      </c>
      <c r="K67" s="38"/>
      <c r="L67" s="42"/>
      <c r="AU67" s="16" t="s">
        <v>129</v>
      </c>
    </row>
    <row r="68" s="8" customFormat="1" ht="24.96" customHeight="1">
      <c r="B68" s="177"/>
      <c r="C68" s="178"/>
      <c r="D68" s="179" t="s">
        <v>162</v>
      </c>
      <c r="E68" s="180"/>
      <c r="F68" s="180"/>
      <c r="G68" s="180"/>
      <c r="H68" s="180"/>
      <c r="I68" s="181"/>
      <c r="J68" s="182">
        <f>J103</f>
        <v>0</v>
      </c>
      <c r="K68" s="178"/>
      <c r="L68" s="183"/>
    </row>
    <row r="69" s="9" customFormat="1" ht="19.92" customHeight="1">
      <c r="B69" s="184"/>
      <c r="C69" s="121"/>
      <c r="D69" s="185" t="s">
        <v>164</v>
      </c>
      <c r="E69" s="186"/>
      <c r="F69" s="186"/>
      <c r="G69" s="186"/>
      <c r="H69" s="186"/>
      <c r="I69" s="187"/>
      <c r="J69" s="188">
        <f>J104</f>
        <v>0</v>
      </c>
      <c r="K69" s="121"/>
      <c r="L69" s="189"/>
    </row>
    <row r="70" s="9" customFormat="1" ht="19.92" customHeight="1">
      <c r="B70" s="184"/>
      <c r="C70" s="121"/>
      <c r="D70" s="185" t="s">
        <v>165</v>
      </c>
      <c r="E70" s="186"/>
      <c r="F70" s="186"/>
      <c r="G70" s="186"/>
      <c r="H70" s="186"/>
      <c r="I70" s="187"/>
      <c r="J70" s="188">
        <f>J185</f>
        <v>0</v>
      </c>
      <c r="K70" s="121"/>
      <c r="L70" s="189"/>
    </row>
    <row r="71" s="9" customFormat="1" ht="19.92" customHeight="1">
      <c r="B71" s="184"/>
      <c r="C71" s="121"/>
      <c r="D71" s="185" t="s">
        <v>166</v>
      </c>
      <c r="E71" s="186"/>
      <c r="F71" s="186"/>
      <c r="G71" s="186"/>
      <c r="H71" s="186"/>
      <c r="I71" s="187"/>
      <c r="J71" s="188">
        <f>J200</f>
        <v>0</v>
      </c>
      <c r="K71" s="121"/>
      <c r="L71" s="189"/>
    </row>
    <row r="72" s="9" customFormat="1" ht="19.92" customHeight="1">
      <c r="B72" s="184"/>
      <c r="C72" s="121"/>
      <c r="D72" s="185" t="s">
        <v>167</v>
      </c>
      <c r="E72" s="186"/>
      <c r="F72" s="186"/>
      <c r="G72" s="186"/>
      <c r="H72" s="186"/>
      <c r="I72" s="187"/>
      <c r="J72" s="188">
        <f>J230</f>
        <v>0</v>
      </c>
      <c r="K72" s="121"/>
      <c r="L72" s="189"/>
    </row>
    <row r="73" s="9" customFormat="1" ht="19.92" customHeight="1">
      <c r="B73" s="184"/>
      <c r="C73" s="121"/>
      <c r="D73" s="185" t="s">
        <v>168</v>
      </c>
      <c r="E73" s="186"/>
      <c r="F73" s="186"/>
      <c r="G73" s="186"/>
      <c r="H73" s="186"/>
      <c r="I73" s="187"/>
      <c r="J73" s="188">
        <f>J245</f>
        <v>0</v>
      </c>
      <c r="K73" s="121"/>
      <c r="L73" s="189"/>
    </row>
    <row r="74" s="9" customFormat="1" ht="19.92" customHeight="1">
      <c r="B74" s="184"/>
      <c r="C74" s="121"/>
      <c r="D74" s="185" t="s">
        <v>169</v>
      </c>
      <c r="E74" s="186"/>
      <c r="F74" s="186"/>
      <c r="G74" s="186"/>
      <c r="H74" s="186"/>
      <c r="I74" s="187"/>
      <c r="J74" s="188">
        <f>J279</f>
        <v>0</v>
      </c>
      <c r="K74" s="121"/>
      <c r="L74" s="189"/>
    </row>
    <row r="75" s="9" customFormat="1" ht="19.92" customHeight="1">
      <c r="B75" s="184"/>
      <c r="C75" s="121"/>
      <c r="D75" s="185" t="s">
        <v>170</v>
      </c>
      <c r="E75" s="186"/>
      <c r="F75" s="186"/>
      <c r="G75" s="186"/>
      <c r="H75" s="186"/>
      <c r="I75" s="187"/>
      <c r="J75" s="188">
        <f>J304</f>
        <v>0</v>
      </c>
      <c r="K75" s="121"/>
      <c r="L75" s="189"/>
    </row>
    <row r="76" s="9" customFormat="1" ht="19.92" customHeight="1">
      <c r="B76" s="184"/>
      <c r="C76" s="121"/>
      <c r="D76" s="185" t="s">
        <v>171</v>
      </c>
      <c r="E76" s="186"/>
      <c r="F76" s="186"/>
      <c r="G76" s="186"/>
      <c r="H76" s="186"/>
      <c r="I76" s="187"/>
      <c r="J76" s="188">
        <f>J313</f>
        <v>0</v>
      </c>
      <c r="K76" s="121"/>
      <c r="L76" s="189"/>
    </row>
    <row r="77" s="8" customFormat="1" ht="24.96" customHeight="1">
      <c r="B77" s="177"/>
      <c r="C77" s="178"/>
      <c r="D77" s="179" t="s">
        <v>130</v>
      </c>
      <c r="E77" s="180"/>
      <c r="F77" s="180"/>
      <c r="G77" s="180"/>
      <c r="H77" s="180"/>
      <c r="I77" s="181"/>
      <c r="J77" s="182">
        <f>J316</f>
        <v>0</v>
      </c>
      <c r="K77" s="178"/>
      <c r="L77" s="183"/>
    </row>
    <row r="78" s="9" customFormat="1" ht="19.92" customHeight="1">
      <c r="B78" s="184"/>
      <c r="C78" s="121"/>
      <c r="D78" s="185" t="s">
        <v>131</v>
      </c>
      <c r="E78" s="186"/>
      <c r="F78" s="186"/>
      <c r="G78" s="186"/>
      <c r="H78" s="186"/>
      <c r="I78" s="187"/>
      <c r="J78" s="188">
        <f>J317</f>
        <v>0</v>
      </c>
      <c r="K78" s="121"/>
      <c r="L78" s="189"/>
    </row>
    <row r="79" s="1" customFormat="1" ht="21.84" customHeight="1">
      <c r="B79" s="37"/>
      <c r="C79" s="38"/>
      <c r="D79" s="38"/>
      <c r="E79" s="38"/>
      <c r="F79" s="38"/>
      <c r="G79" s="38"/>
      <c r="H79" s="38"/>
      <c r="I79" s="143"/>
      <c r="J79" s="38"/>
      <c r="K79" s="38"/>
      <c r="L79" s="42"/>
    </row>
    <row r="80" s="1" customFormat="1" ht="6.96" customHeight="1">
      <c r="B80" s="56"/>
      <c r="C80" s="57"/>
      <c r="D80" s="57"/>
      <c r="E80" s="57"/>
      <c r="F80" s="57"/>
      <c r="G80" s="57"/>
      <c r="H80" s="57"/>
      <c r="I80" s="167"/>
      <c r="J80" s="57"/>
      <c r="K80" s="57"/>
      <c r="L80" s="42"/>
    </row>
    <row r="84" s="1" customFormat="1" ht="6.96" customHeight="1">
      <c r="B84" s="58"/>
      <c r="C84" s="59"/>
      <c r="D84" s="59"/>
      <c r="E84" s="59"/>
      <c r="F84" s="59"/>
      <c r="G84" s="59"/>
      <c r="H84" s="59"/>
      <c r="I84" s="170"/>
      <c r="J84" s="59"/>
      <c r="K84" s="59"/>
      <c r="L84" s="42"/>
    </row>
    <row r="85" s="1" customFormat="1" ht="24.96" customHeight="1">
      <c r="B85" s="37"/>
      <c r="C85" s="22" t="s">
        <v>132</v>
      </c>
      <c r="D85" s="38"/>
      <c r="E85" s="38"/>
      <c r="F85" s="38"/>
      <c r="G85" s="38"/>
      <c r="H85" s="38"/>
      <c r="I85" s="143"/>
      <c r="J85" s="38"/>
      <c r="K85" s="38"/>
      <c r="L85" s="42"/>
    </row>
    <row r="86" s="1" customFormat="1" ht="6.96" customHeight="1">
      <c r="B86" s="37"/>
      <c r="C86" s="38"/>
      <c r="D86" s="38"/>
      <c r="E86" s="38"/>
      <c r="F86" s="38"/>
      <c r="G86" s="38"/>
      <c r="H86" s="38"/>
      <c r="I86" s="143"/>
      <c r="J86" s="38"/>
      <c r="K86" s="38"/>
      <c r="L86" s="42"/>
    </row>
    <row r="87" s="1" customFormat="1" ht="12" customHeight="1">
      <c r="B87" s="37"/>
      <c r="C87" s="31" t="s">
        <v>16</v>
      </c>
      <c r="D87" s="38"/>
      <c r="E87" s="38"/>
      <c r="F87" s="38"/>
      <c r="G87" s="38"/>
      <c r="H87" s="38"/>
      <c r="I87" s="143"/>
      <c r="J87" s="38"/>
      <c r="K87" s="38"/>
      <c r="L87" s="42"/>
    </row>
    <row r="88" s="1" customFormat="1" ht="16.5" customHeight="1">
      <c r="B88" s="37"/>
      <c r="C88" s="38"/>
      <c r="D88" s="38"/>
      <c r="E88" s="171" t="str">
        <f>E7</f>
        <v>ČOV Lipník nad Bečvou - povodňová čerpací stanice</v>
      </c>
      <c r="F88" s="31"/>
      <c r="G88" s="31"/>
      <c r="H88" s="31"/>
      <c r="I88" s="143"/>
      <c r="J88" s="38"/>
      <c r="K88" s="38"/>
      <c r="L88" s="42"/>
    </row>
    <row r="89" ht="12" customHeight="1">
      <c r="B89" s="20"/>
      <c r="C89" s="31" t="s">
        <v>121</v>
      </c>
      <c r="D89" s="21"/>
      <c r="E89" s="21"/>
      <c r="F89" s="21"/>
      <c r="G89" s="21"/>
      <c r="H89" s="21"/>
      <c r="I89" s="136"/>
      <c r="J89" s="21"/>
      <c r="K89" s="21"/>
      <c r="L89" s="19"/>
    </row>
    <row r="90" ht="16.5" customHeight="1">
      <c r="B90" s="20"/>
      <c r="C90" s="21"/>
      <c r="D90" s="21"/>
      <c r="E90" s="171" t="s">
        <v>122</v>
      </c>
      <c r="F90" s="21"/>
      <c r="G90" s="21"/>
      <c r="H90" s="21"/>
      <c r="I90" s="136"/>
      <c r="J90" s="21"/>
      <c r="K90" s="21"/>
      <c r="L90" s="19"/>
    </row>
    <row r="91" ht="12" customHeight="1">
      <c r="B91" s="20"/>
      <c r="C91" s="31" t="s">
        <v>123</v>
      </c>
      <c r="D91" s="21"/>
      <c r="E91" s="21"/>
      <c r="F91" s="21"/>
      <c r="G91" s="21"/>
      <c r="H91" s="21"/>
      <c r="I91" s="136"/>
      <c r="J91" s="21"/>
      <c r="K91" s="21"/>
      <c r="L91" s="19"/>
    </row>
    <row r="92" s="1" customFormat="1" ht="16.5" customHeight="1">
      <c r="B92" s="37"/>
      <c r="C92" s="38"/>
      <c r="D92" s="38"/>
      <c r="E92" s="31" t="s">
        <v>1060</v>
      </c>
      <c r="F92" s="38"/>
      <c r="G92" s="38"/>
      <c r="H92" s="38"/>
      <c r="I92" s="143"/>
      <c r="J92" s="38"/>
      <c r="K92" s="38"/>
      <c r="L92" s="42"/>
    </row>
    <row r="93" s="1" customFormat="1" ht="12" customHeight="1">
      <c r="B93" s="37"/>
      <c r="C93" s="31" t="s">
        <v>1061</v>
      </c>
      <c r="D93" s="38"/>
      <c r="E93" s="38"/>
      <c r="F93" s="38"/>
      <c r="G93" s="38"/>
      <c r="H93" s="38"/>
      <c r="I93" s="143"/>
      <c r="J93" s="38"/>
      <c r="K93" s="38"/>
      <c r="L93" s="42"/>
    </row>
    <row r="94" s="1" customFormat="1" ht="16.5" customHeight="1">
      <c r="B94" s="37"/>
      <c r="C94" s="38"/>
      <c r="D94" s="38"/>
      <c r="E94" s="63" t="str">
        <f>E13</f>
        <v xml:space="preserve">0003 - SO 05.3 Výšková úprava poklopu stávající šachty Š3 na odlehčovací stoce </v>
      </c>
      <c r="F94" s="38"/>
      <c r="G94" s="38"/>
      <c r="H94" s="38"/>
      <c r="I94" s="143"/>
      <c r="J94" s="38"/>
      <c r="K94" s="38"/>
      <c r="L94" s="42"/>
    </row>
    <row r="95" s="1" customFormat="1" ht="6.96" customHeight="1">
      <c r="B95" s="37"/>
      <c r="C95" s="38"/>
      <c r="D95" s="38"/>
      <c r="E95" s="38"/>
      <c r="F95" s="38"/>
      <c r="G95" s="38"/>
      <c r="H95" s="38"/>
      <c r="I95" s="143"/>
      <c r="J95" s="38"/>
      <c r="K95" s="38"/>
      <c r="L95" s="42"/>
    </row>
    <row r="96" s="1" customFormat="1" ht="12" customHeight="1">
      <c r="B96" s="37"/>
      <c r="C96" s="31" t="s">
        <v>20</v>
      </c>
      <c r="D96" s="38"/>
      <c r="E96" s="38"/>
      <c r="F96" s="26" t="str">
        <f>F16</f>
        <v xml:space="preserve"> </v>
      </c>
      <c r="G96" s="38"/>
      <c r="H96" s="38"/>
      <c r="I96" s="145" t="s">
        <v>22</v>
      </c>
      <c r="J96" s="66" t="str">
        <f>IF(J16="","",J16)</f>
        <v>29. 5. 2019</v>
      </c>
      <c r="K96" s="38"/>
      <c r="L96" s="42"/>
    </row>
    <row r="97" s="1" customFormat="1" ht="6.96" customHeight="1">
      <c r="B97" s="37"/>
      <c r="C97" s="38"/>
      <c r="D97" s="38"/>
      <c r="E97" s="38"/>
      <c r="F97" s="38"/>
      <c r="G97" s="38"/>
      <c r="H97" s="38"/>
      <c r="I97" s="143"/>
      <c r="J97" s="38"/>
      <c r="K97" s="38"/>
      <c r="L97" s="42"/>
    </row>
    <row r="98" s="1" customFormat="1" ht="24.9" customHeight="1">
      <c r="B98" s="37"/>
      <c r="C98" s="31" t="s">
        <v>24</v>
      </c>
      <c r="D98" s="38"/>
      <c r="E98" s="38"/>
      <c r="F98" s="26" t="str">
        <f>E19</f>
        <v>Vodovody a kanalizace Přerov, a.s.</v>
      </c>
      <c r="G98" s="38"/>
      <c r="H98" s="38"/>
      <c r="I98" s="145" t="s">
        <v>30</v>
      </c>
      <c r="J98" s="35" t="str">
        <f>E25</f>
        <v>Sweco Hydroprojekt a.s., divize Morava</v>
      </c>
      <c r="K98" s="38"/>
      <c r="L98" s="42"/>
    </row>
    <row r="99" s="1" customFormat="1" ht="13.65" customHeight="1">
      <c r="B99" s="37"/>
      <c r="C99" s="31" t="s">
        <v>28</v>
      </c>
      <c r="D99" s="38"/>
      <c r="E99" s="38"/>
      <c r="F99" s="26" t="str">
        <f>IF(E22="","",E22)</f>
        <v>Vyplň údaj</v>
      </c>
      <c r="G99" s="38"/>
      <c r="H99" s="38"/>
      <c r="I99" s="145" t="s">
        <v>33</v>
      </c>
      <c r="J99" s="35" t="str">
        <f>E28</f>
        <v xml:space="preserve"> </v>
      </c>
      <c r="K99" s="38"/>
      <c r="L99" s="42"/>
    </row>
    <row r="100" s="1" customFormat="1" ht="10.32" customHeight="1">
      <c r="B100" s="37"/>
      <c r="C100" s="38"/>
      <c r="D100" s="38"/>
      <c r="E100" s="38"/>
      <c r="F100" s="38"/>
      <c r="G100" s="38"/>
      <c r="H100" s="38"/>
      <c r="I100" s="143"/>
      <c r="J100" s="38"/>
      <c r="K100" s="38"/>
      <c r="L100" s="42"/>
    </row>
    <row r="101" s="10" customFormat="1" ht="29.28" customHeight="1">
      <c r="B101" s="190"/>
      <c r="C101" s="191" t="s">
        <v>133</v>
      </c>
      <c r="D101" s="192" t="s">
        <v>54</v>
      </c>
      <c r="E101" s="192" t="s">
        <v>50</v>
      </c>
      <c r="F101" s="192" t="s">
        <v>51</v>
      </c>
      <c r="G101" s="192" t="s">
        <v>134</v>
      </c>
      <c r="H101" s="192" t="s">
        <v>135</v>
      </c>
      <c r="I101" s="193" t="s">
        <v>136</v>
      </c>
      <c r="J101" s="192" t="s">
        <v>127</v>
      </c>
      <c r="K101" s="194" t="s">
        <v>137</v>
      </c>
      <c r="L101" s="195"/>
      <c r="M101" s="87" t="s">
        <v>1</v>
      </c>
      <c r="N101" s="88" t="s">
        <v>39</v>
      </c>
      <c r="O101" s="88" t="s">
        <v>138</v>
      </c>
      <c r="P101" s="88" t="s">
        <v>139</v>
      </c>
      <c r="Q101" s="88" t="s">
        <v>140</v>
      </c>
      <c r="R101" s="88" t="s">
        <v>141</v>
      </c>
      <c r="S101" s="88" t="s">
        <v>142</v>
      </c>
      <c r="T101" s="89" t="s">
        <v>143</v>
      </c>
    </row>
    <row r="102" s="1" customFormat="1" ht="22.8" customHeight="1">
      <c r="B102" s="37"/>
      <c r="C102" s="94" t="s">
        <v>144</v>
      </c>
      <c r="D102" s="38"/>
      <c r="E102" s="38"/>
      <c r="F102" s="38"/>
      <c r="G102" s="38"/>
      <c r="H102" s="38"/>
      <c r="I102" s="143"/>
      <c r="J102" s="196">
        <f>BK102</f>
        <v>0</v>
      </c>
      <c r="K102" s="38"/>
      <c r="L102" s="42"/>
      <c r="M102" s="90"/>
      <c r="N102" s="91"/>
      <c r="O102" s="91"/>
      <c r="P102" s="197">
        <f>P103+P316</f>
        <v>0</v>
      </c>
      <c r="Q102" s="91"/>
      <c r="R102" s="197">
        <f>R103+R316</f>
        <v>13.169797559999999</v>
      </c>
      <c r="S102" s="91"/>
      <c r="T102" s="198">
        <f>T103+T316</f>
        <v>0.86399999999999999</v>
      </c>
      <c r="AT102" s="16" t="s">
        <v>68</v>
      </c>
      <c r="AU102" s="16" t="s">
        <v>129</v>
      </c>
      <c r="BK102" s="199">
        <f>BK103+BK316</f>
        <v>0</v>
      </c>
    </row>
    <row r="103" s="11" customFormat="1" ht="25.92" customHeight="1">
      <c r="B103" s="200"/>
      <c r="C103" s="201"/>
      <c r="D103" s="202" t="s">
        <v>68</v>
      </c>
      <c r="E103" s="203" t="s">
        <v>175</v>
      </c>
      <c r="F103" s="203" t="s">
        <v>175</v>
      </c>
      <c r="G103" s="201"/>
      <c r="H103" s="201"/>
      <c r="I103" s="204"/>
      <c r="J103" s="205">
        <f>BK103</f>
        <v>0</v>
      </c>
      <c r="K103" s="201"/>
      <c r="L103" s="206"/>
      <c r="M103" s="207"/>
      <c r="N103" s="208"/>
      <c r="O103" s="208"/>
      <c r="P103" s="209">
        <f>P104+P185+P200+P230+P245+P279+P304+P313</f>
        <v>0</v>
      </c>
      <c r="Q103" s="208"/>
      <c r="R103" s="209">
        <f>R104+R185+R200+R230+R245+R279+R304+R313</f>
        <v>13.169797559999999</v>
      </c>
      <c r="S103" s="208"/>
      <c r="T103" s="210">
        <f>T104+T185+T200+T230+T245+T279+T304+T313</f>
        <v>0.86399999999999999</v>
      </c>
      <c r="AR103" s="211" t="s">
        <v>75</v>
      </c>
      <c r="AT103" s="212" t="s">
        <v>68</v>
      </c>
      <c r="AU103" s="212" t="s">
        <v>69</v>
      </c>
      <c r="AY103" s="211" t="s">
        <v>147</v>
      </c>
      <c r="BK103" s="213">
        <f>BK104+BK185+BK200+BK230+BK245+BK279+BK304+BK313</f>
        <v>0</v>
      </c>
    </row>
    <row r="104" s="11" customFormat="1" ht="22.8" customHeight="1">
      <c r="B104" s="200"/>
      <c r="C104" s="201"/>
      <c r="D104" s="202" t="s">
        <v>68</v>
      </c>
      <c r="E104" s="214" t="s">
        <v>75</v>
      </c>
      <c r="F104" s="214" t="s">
        <v>201</v>
      </c>
      <c r="G104" s="201"/>
      <c r="H104" s="201"/>
      <c r="I104" s="204"/>
      <c r="J104" s="215">
        <f>BK104</f>
        <v>0</v>
      </c>
      <c r="K104" s="201"/>
      <c r="L104" s="206"/>
      <c r="M104" s="207"/>
      <c r="N104" s="208"/>
      <c r="O104" s="208"/>
      <c r="P104" s="209">
        <f>SUM(P105:P184)</f>
        <v>0</v>
      </c>
      <c r="Q104" s="208"/>
      <c r="R104" s="209">
        <f>SUM(R105:R184)</f>
        <v>0.13441656000000002</v>
      </c>
      <c r="S104" s="208"/>
      <c r="T104" s="210">
        <f>SUM(T105:T184)</f>
        <v>0</v>
      </c>
      <c r="AR104" s="211" t="s">
        <v>75</v>
      </c>
      <c r="AT104" s="212" t="s">
        <v>68</v>
      </c>
      <c r="AU104" s="212" t="s">
        <v>75</v>
      </c>
      <c r="AY104" s="211" t="s">
        <v>147</v>
      </c>
      <c r="BK104" s="213">
        <f>SUM(BK105:BK184)</f>
        <v>0</v>
      </c>
    </row>
    <row r="105" s="1" customFormat="1" ht="16.5" customHeight="1">
      <c r="B105" s="37"/>
      <c r="C105" s="216" t="s">
        <v>75</v>
      </c>
      <c r="D105" s="216" t="s">
        <v>150</v>
      </c>
      <c r="E105" s="217" t="s">
        <v>223</v>
      </c>
      <c r="F105" s="218" t="s">
        <v>224</v>
      </c>
      <c r="G105" s="219" t="s">
        <v>225</v>
      </c>
      <c r="H105" s="220">
        <v>5.4210000000000003</v>
      </c>
      <c r="I105" s="221"/>
      <c r="J105" s="222">
        <f>ROUND(I105*H105,2)</f>
        <v>0</v>
      </c>
      <c r="K105" s="218" t="s">
        <v>212</v>
      </c>
      <c r="L105" s="42"/>
      <c r="M105" s="223" t="s">
        <v>1</v>
      </c>
      <c r="N105" s="224" t="s">
        <v>40</v>
      </c>
      <c r="O105" s="78"/>
      <c r="P105" s="225">
        <f>O105*H105</f>
        <v>0</v>
      </c>
      <c r="Q105" s="225">
        <v>0</v>
      </c>
      <c r="R105" s="225">
        <f>Q105*H105</f>
        <v>0</v>
      </c>
      <c r="S105" s="225">
        <v>0</v>
      </c>
      <c r="T105" s="226">
        <f>S105*H105</f>
        <v>0</v>
      </c>
      <c r="AR105" s="16" t="s">
        <v>181</v>
      </c>
      <c r="AT105" s="16" t="s">
        <v>150</v>
      </c>
      <c r="AU105" s="16" t="s">
        <v>77</v>
      </c>
      <c r="AY105" s="16" t="s">
        <v>147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6" t="s">
        <v>75</v>
      </c>
      <c r="BK105" s="227">
        <f>ROUND(I105*H105,2)</f>
        <v>0</v>
      </c>
      <c r="BL105" s="16" t="s">
        <v>181</v>
      </c>
      <c r="BM105" s="16" t="s">
        <v>1136</v>
      </c>
    </row>
    <row r="106" s="1" customFormat="1">
      <c r="B106" s="37"/>
      <c r="C106" s="38"/>
      <c r="D106" s="228" t="s">
        <v>156</v>
      </c>
      <c r="E106" s="38"/>
      <c r="F106" s="229" t="s">
        <v>227</v>
      </c>
      <c r="G106" s="38"/>
      <c r="H106" s="38"/>
      <c r="I106" s="143"/>
      <c r="J106" s="38"/>
      <c r="K106" s="38"/>
      <c r="L106" s="42"/>
      <c r="M106" s="230"/>
      <c r="N106" s="78"/>
      <c r="O106" s="78"/>
      <c r="P106" s="78"/>
      <c r="Q106" s="78"/>
      <c r="R106" s="78"/>
      <c r="S106" s="78"/>
      <c r="T106" s="79"/>
      <c r="AT106" s="16" t="s">
        <v>156</v>
      </c>
      <c r="AU106" s="16" t="s">
        <v>77</v>
      </c>
    </row>
    <row r="107" s="1" customFormat="1">
      <c r="B107" s="37"/>
      <c r="C107" s="38"/>
      <c r="D107" s="228" t="s">
        <v>157</v>
      </c>
      <c r="E107" s="38"/>
      <c r="F107" s="231" t="s">
        <v>1193</v>
      </c>
      <c r="G107" s="38"/>
      <c r="H107" s="38"/>
      <c r="I107" s="143"/>
      <c r="J107" s="38"/>
      <c r="K107" s="38"/>
      <c r="L107" s="42"/>
      <c r="M107" s="230"/>
      <c r="N107" s="78"/>
      <c r="O107" s="78"/>
      <c r="P107" s="78"/>
      <c r="Q107" s="78"/>
      <c r="R107" s="78"/>
      <c r="S107" s="78"/>
      <c r="T107" s="79"/>
      <c r="AT107" s="16" t="s">
        <v>157</v>
      </c>
      <c r="AU107" s="16" t="s">
        <v>77</v>
      </c>
    </row>
    <row r="108" s="12" customFormat="1">
      <c r="B108" s="232"/>
      <c r="C108" s="233"/>
      <c r="D108" s="228" t="s">
        <v>159</v>
      </c>
      <c r="E108" s="234" t="s">
        <v>1</v>
      </c>
      <c r="F108" s="235" t="s">
        <v>1194</v>
      </c>
      <c r="G108" s="233"/>
      <c r="H108" s="236">
        <v>1.4510000000000001</v>
      </c>
      <c r="I108" s="237"/>
      <c r="J108" s="233"/>
      <c r="K108" s="233"/>
      <c r="L108" s="238"/>
      <c r="M108" s="243"/>
      <c r="N108" s="244"/>
      <c r="O108" s="244"/>
      <c r="P108" s="244"/>
      <c r="Q108" s="244"/>
      <c r="R108" s="244"/>
      <c r="S108" s="244"/>
      <c r="T108" s="245"/>
      <c r="AT108" s="242" t="s">
        <v>159</v>
      </c>
      <c r="AU108" s="242" t="s">
        <v>77</v>
      </c>
      <c r="AV108" s="12" t="s">
        <v>77</v>
      </c>
      <c r="AW108" s="12" t="s">
        <v>32</v>
      </c>
      <c r="AX108" s="12" t="s">
        <v>69</v>
      </c>
      <c r="AY108" s="242" t="s">
        <v>147</v>
      </c>
    </row>
    <row r="109" s="12" customFormat="1">
      <c r="B109" s="232"/>
      <c r="C109" s="233"/>
      <c r="D109" s="228" t="s">
        <v>159</v>
      </c>
      <c r="E109" s="234" t="s">
        <v>1</v>
      </c>
      <c r="F109" s="235" t="s">
        <v>1195</v>
      </c>
      <c r="G109" s="233"/>
      <c r="H109" s="236">
        <v>3.9700000000000002</v>
      </c>
      <c r="I109" s="237"/>
      <c r="J109" s="233"/>
      <c r="K109" s="233"/>
      <c r="L109" s="238"/>
      <c r="M109" s="243"/>
      <c r="N109" s="244"/>
      <c r="O109" s="244"/>
      <c r="P109" s="244"/>
      <c r="Q109" s="244"/>
      <c r="R109" s="244"/>
      <c r="S109" s="244"/>
      <c r="T109" s="245"/>
      <c r="AT109" s="242" t="s">
        <v>159</v>
      </c>
      <c r="AU109" s="242" t="s">
        <v>77</v>
      </c>
      <c r="AV109" s="12" t="s">
        <v>77</v>
      </c>
      <c r="AW109" s="12" t="s">
        <v>32</v>
      </c>
      <c r="AX109" s="12" t="s">
        <v>69</v>
      </c>
      <c r="AY109" s="242" t="s">
        <v>147</v>
      </c>
    </row>
    <row r="110" s="14" customFormat="1">
      <c r="B110" s="256"/>
      <c r="C110" s="257"/>
      <c r="D110" s="228" t="s">
        <v>159</v>
      </c>
      <c r="E110" s="258" t="s">
        <v>1</v>
      </c>
      <c r="F110" s="259" t="s">
        <v>266</v>
      </c>
      <c r="G110" s="257"/>
      <c r="H110" s="260">
        <v>5.4210000000000003</v>
      </c>
      <c r="I110" s="261"/>
      <c r="J110" s="257"/>
      <c r="K110" s="257"/>
      <c r="L110" s="262"/>
      <c r="M110" s="263"/>
      <c r="N110" s="264"/>
      <c r="O110" s="264"/>
      <c r="P110" s="264"/>
      <c r="Q110" s="264"/>
      <c r="R110" s="264"/>
      <c r="S110" s="264"/>
      <c r="T110" s="265"/>
      <c r="AT110" s="266" t="s">
        <v>159</v>
      </c>
      <c r="AU110" s="266" t="s">
        <v>77</v>
      </c>
      <c r="AV110" s="14" t="s">
        <v>181</v>
      </c>
      <c r="AW110" s="14" t="s">
        <v>32</v>
      </c>
      <c r="AX110" s="14" t="s">
        <v>75</v>
      </c>
      <c r="AY110" s="266" t="s">
        <v>147</v>
      </c>
    </row>
    <row r="111" s="1" customFormat="1" ht="16.5" customHeight="1">
      <c r="B111" s="37"/>
      <c r="C111" s="216" t="s">
        <v>77</v>
      </c>
      <c r="D111" s="216" t="s">
        <v>150</v>
      </c>
      <c r="E111" s="217" t="s">
        <v>230</v>
      </c>
      <c r="F111" s="218" t="s">
        <v>231</v>
      </c>
      <c r="G111" s="219" t="s">
        <v>225</v>
      </c>
      <c r="H111" s="220">
        <v>49.728000000000002</v>
      </c>
      <c r="I111" s="221"/>
      <c r="J111" s="222">
        <f>ROUND(I111*H111,2)</f>
        <v>0</v>
      </c>
      <c r="K111" s="218" t="s">
        <v>212</v>
      </c>
      <c r="L111" s="42"/>
      <c r="M111" s="223" t="s">
        <v>1</v>
      </c>
      <c r="N111" s="224" t="s">
        <v>40</v>
      </c>
      <c r="O111" s="78"/>
      <c r="P111" s="225">
        <f>O111*H111</f>
        <v>0</v>
      </c>
      <c r="Q111" s="225">
        <v>0</v>
      </c>
      <c r="R111" s="225">
        <f>Q111*H111</f>
        <v>0</v>
      </c>
      <c r="S111" s="225">
        <v>0</v>
      </c>
      <c r="T111" s="226">
        <f>S111*H111</f>
        <v>0</v>
      </c>
      <c r="AR111" s="16" t="s">
        <v>181</v>
      </c>
      <c r="AT111" s="16" t="s">
        <v>150</v>
      </c>
      <c r="AU111" s="16" t="s">
        <v>77</v>
      </c>
      <c r="AY111" s="16" t="s">
        <v>147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6" t="s">
        <v>75</v>
      </c>
      <c r="BK111" s="227">
        <f>ROUND(I111*H111,2)</f>
        <v>0</v>
      </c>
      <c r="BL111" s="16" t="s">
        <v>181</v>
      </c>
      <c r="BM111" s="16" t="s">
        <v>1196</v>
      </c>
    </row>
    <row r="112" s="1" customFormat="1">
      <c r="B112" s="37"/>
      <c r="C112" s="38"/>
      <c r="D112" s="228" t="s">
        <v>156</v>
      </c>
      <c r="E112" s="38"/>
      <c r="F112" s="229" t="s">
        <v>233</v>
      </c>
      <c r="G112" s="38"/>
      <c r="H112" s="38"/>
      <c r="I112" s="143"/>
      <c r="J112" s="38"/>
      <c r="K112" s="38"/>
      <c r="L112" s="42"/>
      <c r="M112" s="230"/>
      <c r="N112" s="78"/>
      <c r="O112" s="78"/>
      <c r="P112" s="78"/>
      <c r="Q112" s="78"/>
      <c r="R112" s="78"/>
      <c r="S112" s="78"/>
      <c r="T112" s="79"/>
      <c r="AT112" s="16" t="s">
        <v>156</v>
      </c>
      <c r="AU112" s="16" t="s">
        <v>77</v>
      </c>
    </row>
    <row r="113" s="1" customFormat="1">
      <c r="B113" s="37"/>
      <c r="C113" s="38"/>
      <c r="D113" s="228" t="s">
        <v>157</v>
      </c>
      <c r="E113" s="38"/>
      <c r="F113" s="231" t="s">
        <v>1193</v>
      </c>
      <c r="G113" s="38"/>
      <c r="H113" s="38"/>
      <c r="I113" s="143"/>
      <c r="J113" s="38"/>
      <c r="K113" s="38"/>
      <c r="L113" s="42"/>
      <c r="M113" s="230"/>
      <c r="N113" s="78"/>
      <c r="O113" s="78"/>
      <c r="P113" s="78"/>
      <c r="Q113" s="78"/>
      <c r="R113" s="78"/>
      <c r="S113" s="78"/>
      <c r="T113" s="79"/>
      <c r="AT113" s="16" t="s">
        <v>157</v>
      </c>
      <c r="AU113" s="16" t="s">
        <v>77</v>
      </c>
    </row>
    <row r="114" s="12" customFormat="1">
      <c r="B114" s="232"/>
      <c r="C114" s="233"/>
      <c r="D114" s="228" t="s">
        <v>159</v>
      </c>
      <c r="E114" s="234" t="s">
        <v>1</v>
      </c>
      <c r="F114" s="235" t="s">
        <v>1197</v>
      </c>
      <c r="G114" s="233"/>
      <c r="H114" s="236">
        <v>49.728000000000002</v>
      </c>
      <c r="I114" s="237"/>
      <c r="J114" s="233"/>
      <c r="K114" s="233"/>
      <c r="L114" s="238"/>
      <c r="M114" s="243"/>
      <c r="N114" s="244"/>
      <c r="O114" s="244"/>
      <c r="P114" s="244"/>
      <c r="Q114" s="244"/>
      <c r="R114" s="244"/>
      <c r="S114" s="244"/>
      <c r="T114" s="245"/>
      <c r="AT114" s="242" t="s">
        <v>159</v>
      </c>
      <c r="AU114" s="242" t="s">
        <v>77</v>
      </c>
      <c r="AV114" s="12" t="s">
        <v>77</v>
      </c>
      <c r="AW114" s="12" t="s">
        <v>32</v>
      </c>
      <c r="AX114" s="12" t="s">
        <v>75</v>
      </c>
      <c r="AY114" s="242" t="s">
        <v>147</v>
      </c>
    </row>
    <row r="115" s="1" customFormat="1" ht="16.5" customHeight="1">
      <c r="B115" s="37"/>
      <c r="C115" s="216" t="s">
        <v>97</v>
      </c>
      <c r="D115" s="216" t="s">
        <v>150</v>
      </c>
      <c r="E115" s="217" t="s">
        <v>236</v>
      </c>
      <c r="F115" s="218" t="s">
        <v>237</v>
      </c>
      <c r="G115" s="219" t="s">
        <v>225</v>
      </c>
      <c r="H115" s="220">
        <v>24.864000000000001</v>
      </c>
      <c r="I115" s="221"/>
      <c r="J115" s="222">
        <f>ROUND(I115*H115,2)</f>
        <v>0</v>
      </c>
      <c r="K115" s="218" t="s">
        <v>212</v>
      </c>
      <c r="L115" s="42"/>
      <c r="M115" s="223" t="s">
        <v>1</v>
      </c>
      <c r="N115" s="224" t="s">
        <v>40</v>
      </c>
      <c r="O115" s="78"/>
      <c r="P115" s="225">
        <f>O115*H115</f>
        <v>0</v>
      </c>
      <c r="Q115" s="225">
        <v>0</v>
      </c>
      <c r="R115" s="225">
        <f>Q115*H115</f>
        <v>0</v>
      </c>
      <c r="S115" s="225">
        <v>0</v>
      </c>
      <c r="T115" s="226">
        <f>S115*H115</f>
        <v>0</v>
      </c>
      <c r="AR115" s="16" t="s">
        <v>181</v>
      </c>
      <c r="AT115" s="16" t="s">
        <v>150</v>
      </c>
      <c r="AU115" s="16" t="s">
        <v>77</v>
      </c>
      <c r="AY115" s="16" t="s">
        <v>147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16" t="s">
        <v>75</v>
      </c>
      <c r="BK115" s="227">
        <f>ROUND(I115*H115,2)</f>
        <v>0</v>
      </c>
      <c r="BL115" s="16" t="s">
        <v>181</v>
      </c>
      <c r="BM115" s="16" t="s">
        <v>1198</v>
      </c>
    </row>
    <row r="116" s="1" customFormat="1">
      <c r="B116" s="37"/>
      <c r="C116" s="38"/>
      <c r="D116" s="228" t="s">
        <v>156</v>
      </c>
      <c r="E116" s="38"/>
      <c r="F116" s="229" t="s">
        <v>239</v>
      </c>
      <c r="G116" s="38"/>
      <c r="H116" s="38"/>
      <c r="I116" s="143"/>
      <c r="J116" s="38"/>
      <c r="K116" s="38"/>
      <c r="L116" s="42"/>
      <c r="M116" s="230"/>
      <c r="N116" s="78"/>
      <c r="O116" s="78"/>
      <c r="P116" s="78"/>
      <c r="Q116" s="78"/>
      <c r="R116" s="78"/>
      <c r="S116" s="78"/>
      <c r="T116" s="79"/>
      <c r="AT116" s="16" t="s">
        <v>156</v>
      </c>
      <c r="AU116" s="16" t="s">
        <v>77</v>
      </c>
    </row>
    <row r="117" s="12" customFormat="1">
      <c r="B117" s="232"/>
      <c r="C117" s="233"/>
      <c r="D117" s="228" t="s">
        <v>159</v>
      </c>
      <c r="E117" s="234" t="s">
        <v>1</v>
      </c>
      <c r="F117" s="235" t="s">
        <v>1199</v>
      </c>
      <c r="G117" s="233"/>
      <c r="H117" s="236">
        <v>24.864000000000001</v>
      </c>
      <c r="I117" s="237"/>
      <c r="J117" s="233"/>
      <c r="K117" s="233"/>
      <c r="L117" s="238"/>
      <c r="M117" s="243"/>
      <c r="N117" s="244"/>
      <c r="O117" s="244"/>
      <c r="P117" s="244"/>
      <c r="Q117" s="244"/>
      <c r="R117" s="244"/>
      <c r="S117" s="244"/>
      <c r="T117" s="245"/>
      <c r="AT117" s="242" t="s">
        <v>159</v>
      </c>
      <c r="AU117" s="242" t="s">
        <v>77</v>
      </c>
      <c r="AV117" s="12" t="s">
        <v>77</v>
      </c>
      <c r="AW117" s="12" t="s">
        <v>32</v>
      </c>
      <c r="AX117" s="12" t="s">
        <v>75</v>
      </c>
      <c r="AY117" s="242" t="s">
        <v>147</v>
      </c>
    </row>
    <row r="118" s="1" customFormat="1" ht="16.5" customHeight="1">
      <c r="B118" s="37"/>
      <c r="C118" s="216" t="s">
        <v>181</v>
      </c>
      <c r="D118" s="216" t="s">
        <v>150</v>
      </c>
      <c r="E118" s="217" t="s">
        <v>1200</v>
      </c>
      <c r="F118" s="218" t="s">
        <v>1201</v>
      </c>
      <c r="G118" s="219" t="s">
        <v>180</v>
      </c>
      <c r="H118" s="220">
        <v>30.274000000000001</v>
      </c>
      <c r="I118" s="221"/>
      <c r="J118" s="222">
        <f>ROUND(I118*H118,2)</f>
        <v>0</v>
      </c>
      <c r="K118" s="218" t="s">
        <v>212</v>
      </c>
      <c r="L118" s="42"/>
      <c r="M118" s="223" t="s">
        <v>1</v>
      </c>
      <c r="N118" s="224" t="s">
        <v>40</v>
      </c>
      <c r="O118" s="78"/>
      <c r="P118" s="225">
        <f>O118*H118</f>
        <v>0</v>
      </c>
      <c r="Q118" s="225">
        <v>0.0044400000000000004</v>
      </c>
      <c r="R118" s="225">
        <f>Q118*H118</f>
        <v>0.13441656000000002</v>
      </c>
      <c r="S118" s="225">
        <v>0</v>
      </c>
      <c r="T118" s="226">
        <f>S118*H118</f>
        <v>0</v>
      </c>
      <c r="AR118" s="16" t="s">
        <v>181</v>
      </c>
      <c r="AT118" s="16" t="s">
        <v>150</v>
      </c>
      <c r="AU118" s="16" t="s">
        <v>77</v>
      </c>
      <c r="AY118" s="16" t="s">
        <v>147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6" t="s">
        <v>75</v>
      </c>
      <c r="BK118" s="227">
        <f>ROUND(I118*H118,2)</f>
        <v>0</v>
      </c>
      <c r="BL118" s="16" t="s">
        <v>181</v>
      </c>
      <c r="BM118" s="16" t="s">
        <v>1202</v>
      </c>
    </row>
    <row r="119" s="1" customFormat="1">
      <c r="B119" s="37"/>
      <c r="C119" s="38"/>
      <c r="D119" s="228" t="s">
        <v>156</v>
      </c>
      <c r="E119" s="38"/>
      <c r="F119" s="229" t="s">
        <v>1203</v>
      </c>
      <c r="G119" s="38"/>
      <c r="H119" s="38"/>
      <c r="I119" s="143"/>
      <c r="J119" s="38"/>
      <c r="K119" s="38"/>
      <c r="L119" s="42"/>
      <c r="M119" s="230"/>
      <c r="N119" s="78"/>
      <c r="O119" s="78"/>
      <c r="P119" s="78"/>
      <c r="Q119" s="78"/>
      <c r="R119" s="78"/>
      <c r="S119" s="78"/>
      <c r="T119" s="79"/>
      <c r="AT119" s="16" t="s">
        <v>156</v>
      </c>
      <c r="AU119" s="16" t="s">
        <v>77</v>
      </c>
    </row>
    <row r="120" s="1" customFormat="1">
      <c r="B120" s="37"/>
      <c r="C120" s="38"/>
      <c r="D120" s="228" t="s">
        <v>157</v>
      </c>
      <c r="E120" s="38"/>
      <c r="F120" s="231" t="s">
        <v>1193</v>
      </c>
      <c r="G120" s="38"/>
      <c r="H120" s="38"/>
      <c r="I120" s="143"/>
      <c r="J120" s="38"/>
      <c r="K120" s="38"/>
      <c r="L120" s="42"/>
      <c r="M120" s="230"/>
      <c r="N120" s="78"/>
      <c r="O120" s="78"/>
      <c r="P120" s="78"/>
      <c r="Q120" s="78"/>
      <c r="R120" s="78"/>
      <c r="S120" s="78"/>
      <c r="T120" s="79"/>
      <c r="AT120" s="16" t="s">
        <v>157</v>
      </c>
      <c r="AU120" s="16" t="s">
        <v>77</v>
      </c>
    </row>
    <row r="121" s="12" customFormat="1">
      <c r="B121" s="232"/>
      <c r="C121" s="233"/>
      <c r="D121" s="228" t="s">
        <v>159</v>
      </c>
      <c r="E121" s="234" t="s">
        <v>1</v>
      </c>
      <c r="F121" s="235" t="s">
        <v>1204</v>
      </c>
      <c r="G121" s="233"/>
      <c r="H121" s="236">
        <v>30.274000000000001</v>
      </c>
      <c r="I121" s="237"/>
      <c r="J121" s="233"/>
      <c r="K121" s="233"/>
      <c r="L121" s="238"/>
      <c r="M121" s="243"/>
      <c r="N121" s="244"/>
      <c r="O121" s="244"/>
      <c r="P121" s="244"/>
      <c r="Q121" s="244"/>
      <c r="R121" s="244"/>
      <c r="S121" s="244"/>
      <c r="T121" s="245"/>
      <c r="AT121" s="242" t="s">
        <v>159</v>
      </c>
      <c r="AU121" s="242" t="s">
        <v>77</v>
      </c>
      <c r="AV121" s="12" t="s">
        <v>77</v>
      </c>
      <c r="AW121" s="12" t="s">
        <v>32</v>
      </c>
      <c r="AX121" s="12" t="s">
        <v>75</v>
      </c>
      <c r="AY121" s="242" t="s">
        <v>147</v>
      </c>
    </row>
    <row r="122" s="1" customFormat="1" ht="16.5" customHeight="1">
      <c r="B122" s="37"/>
      <c r="C122" s="216" t="s">
        <v>196</v>
      </c>
      <c r="D122" s="216" t="s">
        <v>150</v>
      </c>
      <c r="E122" s="217" t="s">
        <v>1205</v>
      </c>
      <c r="F122" s="218" t="s">
        <v>1206</v>
      </c>
      <c r="G122" s="219" t="s">
        <v>180</v>
      </c>
      <c r="H122" s="220">
        <v>30.274000000000001</v>
      </c>
      <c r="I122" s="221"/>
      <c r="J122" s="222">
        <f>ROUND(I122*H122,2)</f>
        <v>0</v>
      </c>
      <c r="K122" s="218" t="s">
        <v>212</v>
      </c>
      <c r="L122" s="42"/>
      <c r="M122" s="223" t="s">
        <v>1</v>
      </c>
      <c r="N122" s="224" t="s">
        <v>40</v>
      </c>
      <c r="O122" s="78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AR122" s="16" t="s">
        <v>181</v>
      </c>
      <c r="AT122" s="16" t="s">
        <v>150</v>
      </c>
      <c r="AU122" s="16" t="s">
        <v>77</v>
      </c>
      <c r="AY122" s="16" t="s">
        <v>147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6" t="s">
        <v>75</v>
      </c>
      <c r="BK122" s="227">
        <f>ROUND(I122*H122,2)</f>
        <v>0</v>
      </c>
      <c r="BL122" s="16" t="s">
        <v>181</v>
      </c>
      <c r="BM122" s="16" t="s">
        <v>1207</v>
      </c>
    </row>
    <row r="123" s="1" customFormat="1">
      <c r="B123" s="37"/>
      <c r="C123" s="38"/>
      <c r="D123" s="228" t="s">
        <v>156</v>
      </c>
      <c r="E123" s="38"/>
      <c r="F123" s="229" t="s">
        <v>1208</v>
      </c>
      <c r="G123" s="38"/>
      <c r="H123" s="38"/>
      <c r="I123" s="143"/>
      <c r="J123" s="38"/>
      <c r="K123" s="38"/>
      <c r="L123" s="42"/>
      <c r="M123" s="230"/>
      <c r="N123" s="78"/>
      <c r="O123" s="78"/>
      <c r="P123" s="78"/>
      <c r="Q123" s="78"/>
      <c r="R123" s="78"/>
      <c r="S123" s="78"/>
      <c r="T123" s="79"/>
      <c r="AT123" s="16" t="s">
        <v>156</v>
      </c>
      <c r="AU123" s="16" t="s">
        <v>77</v>
      </c>
    </row>
    <row r="124" s="1" customFormat="1" ht="16.5" customHeight="1">
      <c r="B124" s="37"/>
      <c r="C124" s="216" t="s">
        <v>202</v>
      </c>
      <c r="D124" s="216" t="s">
        <v>150</v>
      </c>
      <c r="E124" s="217" t="s">
        <v>285</v>
      </c>
      <c r="F124" s="218" t="s">
        <v>286</v>
      </c>
      <c r="G124" s="219" t="s">
        <v>225</v>
      </c>
      <c r="H124" s="220">
        <v>10.843</v>
      </c>
      <c r="I124" s="221"/>
      <c r="J124" s="222">
        <f>ROUND(I124*H124,2)</f>
        <v>0</v>
      </c>
      <c r="K124" s="218" t="s">
        <v>212</v>
      </c>
      <c r="L124" s="42"/>
      <c r="M124" s="223" t="s">
        <v>1</v>
      </c>
      <c r="N124" s="224" t="s">
        <v>40</v>
      </c>
      <c r="O124" s="78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AR124" s="16" t="s">
        <v>181</v>
      </c>
      <c r="AT124" s="16" t="s">
        <v>150</v>
      </c>
      <c r="AU124" s="16" t="s">
        <v>77</v>
      </c>
      <c r="AY124" s="16" t="s">
        <v>147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6" t="s">
        <v>75</v>
      </c>
      <c r="BK124" s="227">
        <f>ROUND(I124*H124,2)</f>
        <v>0</v>
      </c>
      <c r="BL124" s="16" t="s">
        <v>181</v>
      </c>
      <c r="BM124" s="16" t="s">
        <v>1151</v>
      </c>
    </row>
    <row r="125" s="1" customFormat="1">
      <c r="B125" s="37"/>
      <c r="C125" s="38"/>
      <c r="D125" s="228" t="s">
        <v>156</v>
      </c>
      <c r="E125" s="38"/>
      <c r="F125" s="229" t="s">
        <v>288</v>
      </c>
      <c r="G125" s="38"/>
      <c r="H125" s="38"/>
      <c r="I125" s="143"/>
      <c r="J125" s="38"/>
      <c r="K125" s="38"/>
      <c r="L125" s="42"/>
      <c r="M125" s="230"/>
      <c r="N125" s="78"/>
      <c r="O125" s="78"/>
      <c r="P125" s="78"/>
      <c r="Q125" s="78"/>
      <c r="R125" s="78"/>
      <c r="S125" s="78"/>
      <c r="T125" s="79"/>
      <c r="AT125" s="16" t="s">
        <v>156</v>
      </c>
      <c r="AU125" s="16" t="s">
        <v>77</v>
      </c>
    </row>
    <row r="126" s="13" customFormat="1">
      <c r="B126" s="246"/>
      <c r="C126" s="247"/>
      <c r="D126" s="228" t="s">
        <v>159</v>
      </c>
      <c r="E126" s="248" t="s">
        <v>1</v>
      </c>
      <c r="F126" s="249" t="s">
        <v>289</v>
      </c>
      <c r="G126" s="247"/>
      <c r="H126" s="248" t="s">
        <v>1</v>
      </c>
      <c r="I126" s="250"/>
      <c r="J126" s="247"/>
      <c r="K126" s="247"/>
      <c r="L126" s="251"/>
      <c r="M126" s="252"/>
      <c r="N126" s="253"/>
      <c r="O126" s="253"/>
      <c r="P126" s="253"/>
      <c r="Q126" s="253"/>
      <c r="R126" s="253"/>
      <c r="S126" s="253"/>
      <c r="T126" s="254"/>
      <c r="AT126" s="255" t="s">
        <v>159</v>
      </c>
      <c r="AU126" s="255" t="s">
        <v>77</v>
      </c>
      <c r="AV126" s="13" t="s">
        <v>75</v>
      </c>
      <c r="AW126" s="13" t="s">
        <v>32</v>
      </c>
      <c r="AX126" s="13" t="s">
        <v>69</v>
      </c>
      <c r="AY126" s="255" t="s">
        <v>147</v>
      </c>
    </row>
    <row r="127" s="12" customFormat="1">
      <c r="B127" s="232"/>
      <c r="C127" s="233"/>
      <c r="D127" s="228" t="s">
        <v>159</v>
      </c>
      <c r="E127" s="234" t="s">
        <v>1</v>
      </c>
      <c r="F127" s="235" t="s">
        <v>1209</v>
      </c>
      <c r="G127" s="233"/>
      <c r="H127" s="236">
        <v>5.4210000000000003</v>
      </c>
      <c r="I127" s="237"/>
      <c r="J127" s="233"/>
      <c r="K127" s="233"/>
      <c r="L127" s="238"/>
      <c r="M127" s="243"/>
      <c r="N127" s="244"/>
      <c r="O127" s="244"/>
      <c r="P127" s="244"/>
      <c r="Q127" s="244"/>
      <c r="R127" s="244"/>
      <c r="S127" s="244"/>
      <c r="T127" s="245"/>
      <c r="AT127" s="242" t="s">
        <v>159</v>
      </c>
      <c r="AU127" s="242" t="s">
        <v>77</v>
      </c>
      <c r="AV127" s="12" t="s">
        <v>77</v>
      </c>
      <c r="AW127" s="12" t="s">
        <v>32</v>
      </c>
      <c r="AX127" s="12" t="s">
        <v>69</v>
      </c>
      <c r="AY127" s="242" t="s">
        <v>147</v>
      </c>
    </row>
    <row r="128" s="13" customFormat="1">
      <c r="B128" s="246"/>
      <c r="C128" s="247"/>
      <c r="D128" s="228" t="s">
        <v>159</v>
      </c>
      <c r="E128" s="248" t="s">
        <v>1</v>
      </c>
      <c r="F128" s="249" t="s">
        <v>291</v>
      </c>
      <c r="G128" s="247"/>
      <c r="H128" s="248" t="s">
        <v>1</v>
      </c>
      <c r="I128" s="250"/>
      <c r="J128" s="247"/>
      <c r="K128" s="247"/>
      <c r="L128" s="251"/>
      <c r="M128" s="252"/>
      <c r="N128" s="253"/>
      <c r="O128" s="253"/>
      <c r="P128" s="253"/>
      <c r="Q128" s="253"/>
      <c r="R128" s="253"/>
      <c r="S128" s="253"/>
      <c r="T128" s="254"/>
      <c r="AT128" s="255" t="s">
        <v>159</v>
      </c>
      <c r="AU128" s="255" t="s">
        <v>77</v>
      </c>
      <c r="AV128" s="13" t="s">
        <v>75</v>
      </c>
      <c r="AW128" s="13" t="s">
        <v>32</v>
      </c>
      <c r="AX128" s="13" t="s">
        <v>69</v>
      </c>
      <c r="AY128" s="255" t="s">
        <v>147</v>
      </c>
    </row>
    <row r="129" s="12" customFormat="1">
      <c r="B129" s="232"/>
      <c r="C129" s="233"/>
      <c r="D129" s="228" t="s">
        <v>159</v>
      </c>
      <c r="E129" s="234" t="s">
        <v>1</v>
      </c>
      <c r="F129" s="235" t="s">
        <v>1210</v>
      </c>
      <c r="G129" s="233"/>
      <c r="H129" s="236">
        <v>1.4510000000000001</v>
      </c>
      <c r="I129" s="237"/>
      <c r="J129" s="233"/>
      <c r="K129" s="233"/>
      <c r="L129" s="238"/>
      <c r="M129" s="243"/>
      <c r="N129" s="244"/>
      <c r="O129" s="244"/>
      <c r="P129" s="244"/>
      <c r="Q129" s="244"/>
      <c r="R129" s="244"/>
      <c r="S129" s="244"/>
      <c r="T129" s="245"/>
      <c r="AT129" s="242" t="s">
        <v>159</v>
      </c>
      <c r="AU129" s="242" t="s">
        <v>77</v>
      </c>
      <c r="AV129" s="12" t="s">
        <v>77</v>
      </c>
      <c r="AW129" s="12" t="s">
        <v>32</v>
      </c>
      <c r="AX129" s="12" t="s">
        <v>69</v>
      </c>
      <c r="AY129" s="242" t="s">
        <v>147</v>
      </c>
    </row>
    <row r="130" s="12" customFormat="1">
      <c r="B130" s="232"/>
      <c r="C130" s="233"/>
      <c r="D130" s="228" t="s">
        <v>159</v>
      </c>
      <c r="E130" s="234" t="s">
        <v>1</v>
      </c>
      <c r="F130" s="235" t="s">
        <v>1211</v>
      </c>
      <c r="G130" s="233"/>
      <c r="H130" s="236">
        <v>3.9710000000000001</v>
      </c>
      <c r="I130" s="237"/>
      <c r="J130" s="233"/>
      <c r="K130" s="233"/>
      <c r="L130" s="238"/>
      <c r="M130" s="243"/>
      <c r="N130" s="244"/>
      <c r="O130" s="244"/>
      <c r="P130" s="244"/>
      <c r="Q130" s="244"/>
      <c r="R130" s="244"/>
      <c r="S130" s="244"/>
      <c r="T130" s="245"/>
      <c r="AT130" s="242" t="s">
        <v>159</v>
      </c>
      <c r="AU130" s="242" t="s">
        <v>77</v>
      </c>
      <c r="AV130" s="12" t="s">
        <v>77</v>
      </c>
      <c r="AW130" s="12" t="s">
        <v>32</v>
      </c>
      <c r="AX130" s="12" t="s">
        <v>69</v>
      </c>
      <c r="AY130" s="242" t="s">
        <v>147</v>
      </c>
    </row>
    <row r="131" s="14" customFormat="1">
      <c r="B131" s="256"/>
      <c r="C131" s="257"/>
      <c r="D131" s="228" t="s">
        <v>159</v>
      </c>
      <c r="E131" s="258" t="s">
        <v>1</v>
      </c>
      <c r="F131" s="259" t="s">
        <v>266</v>
      </c>
      <c r="G131" s="257"/>
      <c r="H131" s="260">
        <v>10.843</v>
      </c>
      <c r="I131" s="261"/>
      <c r="J131" s="257"/>
      <c r="K131" s="257"/>
      <c r="L131" s="262"/>
      <c r="M131" s="263"/>
      <c r="N131" s="264"/>
      <c r="O131" s="264"/>
      <c r="P131" s="264"/>
      <c r="Q131" s="264"/>
      <c r="R131" s="264"/>
      <c r="S131" s="264"/>
      <c r="T131" s="265"/>
      <c r="AT131" s="266" t="s">
        <v>159</v>
      </c>
      <c r="AU131" s="266" t="s">
        <v>77</v>
      </c>
      <c r="AV131" s="14" t="s">
        <v>181</v>
      </c>
      <c r="AW131" s="14" t="s">
        <v>32</v>
      </c>
      <c r="AX131" s="14" t="s">
        <v>75</v>
      </c>
      <c r="AY131" s="266" t="s">
        <v>147</v>
      </c>
    </row>
    <row r="132" s="1" customFormat="1" ht="16.5" customHeight="1">
      <c r="B132" s="37"/>
      <c r="C132" s="216" t="s">
        <v>208</v>
      </c>
      <c r="D132" s="216" t="s">
        <v>150</v>
      </c>
      <c r="E132" s="217" t="s">
        <v>294</v>
      </c>
      <c r="F132" s="218" t="s">
        <v>295</v>
      </c>
      <c r="G132" s="219" t="s">
        <v>225</v>
      </c>
      <c r="H132" s="220">
        <v>1.0880000000000001</v>
      </c>
      <c r="I132" s="221"/>
      <c r="J132" s="222">
        <f>ROUND(I132*H132,2)</f>
        <v>0</v>
      </c>
      <c r="K132" s="218" t="s">
        <v>1</v>
      </c>
      <c r="L132" s="42"/>
      <c r="M132" s="223" t="s">
        <v>1</v>
      </c>
      <c r="N132" s="224" t="s">
        <v>40</v>
      </c>
      <c r="O132" s="78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AR132" s="16" t="s">
        <v>181</v>
      </c>
      <c r="AT132" s="16" t="s">
        <v>150</v>
      </c>
      <c r="AU132" s="16" t="s">
        <v>77</v>
      </c>
      <c r="AY132" s="16" t="s">
        <v>147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6" t="s">
        <v>75</v>
      </c>
      <c r="BK132" s="227">
        <f>ROUND(I132*H132,2)</f>
        <v>0</v>
      </c>
      <c r="BL132" s="16" t="s">
        <v>181</v>
      </c>
      <c r="BM132" s="16" t="s">
        <v>1153</v>
      </c>
    </row>
    <row r="133" s="1" customFormat="1">
      <c r="B133" s="37"/>
      <c r="C133" s="38"/>
      <c r="D133" s="228" t="s">
        <v>156</v>
      </c>
      <c r="E133" s="38"/>
      <c r="F133" s="229" t="s">
        <v>288</v>
      </c>
      <c r="G133" s="38"/>
      <c r="H133" s="38"/>
      <c r="I133" s="143"/>
      <c r="J133" s="38"/>
      <c r="K133" s="38"/>
      <c r="L133" s="42"/>
      <c r="M133" s="230"/>
      <c r="N133" s="78"/>
      <c r="O133" s="78"/>
      <c r="P133" s="78"/>
      <c r="Q133" s="78"/>
      <c r="R133" s="78"/>
      <c r="S133" s="78"/>
      <c r="T133" s="79"/>
      <c r="AT133" s="16" t="s">
        <v>156</v>
      </c>
      <c r="AU133" s="16" t="s">
        <v>77</v>
      </c>
    </row>
    <row r="134" s="13" customFormat="1">
      <c r="B134" s="246"/>
      <c r="C134" s="247"/>
      <c r="D134" s="228" t="s">
        <v>159</v>
      </c>
      <c r="E134" s="248" t="s">
        <v>1</v>
      </c>
      <c r="F134" s="249" t="s">
        <v>289</v>
      </c>
      <c r="G134" s="247"/>
      <c r="H134" s="248" t="s">
        <v>1</v>
      </c>
      <c r="I134" s="250"/>
      <c r="J134" s="247"/>
      <c r="K134" s="247"/>
      <c r="L134" s="251"/>
      <c r="M134" s="252"/>
      <c r="N134" s="253"/>
      <c r="O134" s="253"/>
      <c r="P134" s="253"/>
      <c r="Q134" s="253"/>
      <c r="R134" s="253"/>
      <c r="S134" s="253"/>
      <c r="T134" s="254"/>
      <c r="AT134" s="255" t="s">
        <v>159</v>
      </c>
      <c r="AU134" s="255" t="s">
        <v>77</v>
      </c>
      <c r="AV134" s="13" t="s">
        <v>75</v>
      </c>
      <c r="AW134" s="13" t="s">
        <v>32</v>
      </c>
      <c r="AX134" s="13" t="s">
        <v>69</v>
      </c>
      <c r="AY134" s="255" t="s">
        <v>147</v>
      </c>
    </row>
    <row r="135" s="12" customFormat="1">
      <c r="B135" s="232"/>
      <c r="C135" s="233"/>
      <c r="D135" s="228" t="s">
        <v>159</v>
      </c>
      <c r="E135" s="234" t="s">
        <v>1</v>
      </c>
      <c r="F135" s="235" t="s">
        <v>1154</v>
      </c>
      <c r="G135" s="233"/>
      <c r="H135" s="236">
        <v>0.54400000000000004</v>
      </c>
      <c r="I135" s="237"/>
      <c r="J135" s="233"/>
      <c r="K135" s="233"/>
      <c r="L135" s="238"/>
      <c r="M135" s="243"/>
      <c r="N135" s="244"/>
      <c r="O135" s="244"/>
      <c r="P135" s="244"/>
      <c r="Q135" s="244"/>
      <c r="R135" s="244"/>
      <c r="S135" s="244"/>
      <c r="T135" s="245"/>
      <c r="AT135" s="242" t="s">
        <v>159</v>
      </c>
      <c r="AU135" s="242" t="s">
        <v>77</v>
      </c>
      <c r="AV135" s="12" t="s">
        <v>77</v>
      </c>
      <c r="AW135" s="12" t="s">
        <v>32</v>
      </c>
      <c r="AX135" s="12" t="s">
        <v>69</v>
      </c>
      <c r="AY135" s="242" t="s">
        <v>147</v>
      </c>
    </row>
    <row r="136" s="13" customFormat="1">
      <c r="B136" s="246"/>
      <c r="C136" s="247"/>
      <c r="D136" s="228" t="s">
        <v>159</v>
      </c>
      <c r="E136" s="248" t="s">
        <v>1</v>
      </c>
      <c r="F136" s="249" t="s">
        <v>1155</v>
      </c>
      <c r="G136" s="247"/>
      <c r="H136" s="248" t="s">
        <v>1</v>
      </c>
      <c r="I136" s="250"/>
      <c r="J136" s="247"/>
      <c r="K136" s="247"/>
      <c r="L136" s="251"/>
      <c r="M136" s="252"/>
      <c r="N136" s="253"/>
      <c r="O136" s="253"/>
      <c r="P136" s="253"/>
      <c r="Q136" s="253"/>
      <c r="R136" s="253"/>
      <c r="S136" s="253"/>
      <c r="T136" s="254"/>
      <c r="AT136" s="255" t="s">
        <v>159</v>
      </c>
      <c r="AU136" s="255" t="s">
        <v>77</v>
      </c>
      <c r="AV136" s="13" t="s">
        <v>75</v>
      </c>
      <c r="AW136" s="13" t="s">
        <v>32</v>
      </c>
      <c r="AX136" s="13" t="s">
        <v>69</v>
      </c>
      <c r="AY136" s="255" t="s">
        <v>147</v>
      </c>
    </row>
    <row r="137" s="12" customFormat="1">
      <c r="B137" s="232"/>
      <c r="C137" s="233"/>
      <c r="D137" s="228" t="s">
        <v>159</v>
      </c>
      <c r="E137" s="234" t="s">
        <v>1</v>
      </c>
      <c r="F137" s="235" t="s">
        <v>1154</v>
      </c>
      <c r="G137" s="233"/>
      <c r="H137" s="236">
        <v>0.54400000000000004</v>
      </c>
      <c r="I137" s="237"/>
      <c r="J137" s="233"/>
      <c r="K137" s="233"/>
      <c r="L137" s="238"/>
      <c r="M137" s="243"/>
      <c r="N137" s="244"/>
      <c r="O137" s="244"/>
      <c r="P137" s="244"/>
      <c r="Q137" s="244"/>
      <c r="R137" s="244"/>
      <c r="S137" s="244"/>
      <c r="T137" s="245"/>
      <c r="AT137" s="242" t="s">
        <v>159</v>
      </c>
      <c r="AU137" s="242" t="s">
        <v>77</v>
      </c>
      <c r="AV137" s="12" t="s">
        <v>77</v>
      </c>
      <c r="AW137" s="12" t="s">
        <v>32</v>
      </c>
      <c r="AX137" s="12" t="s">
        <v>69</v>
      </c>
      <c r="AY137" s="242" t="s">
        <v>147</v>
      </c>
    </row>
    <row r="138" s="14" customFormat="1">
      <c r="B138" s="256"/>
      <c r="C138" s="257"/>
      <c r="D138" s="228" t="s">
        <v>159</v>
      </c>
      <c r="E138" s="258" t="s">
        <v>1</v>
      </c>
      <c r="F138" s="259" t="s">
        <v>266</v>
      </c>
      <c r="G138" s="257"/>
      <c r="H138" s="260">
        <v>1.0880000000000001</v>
      </c>
      <c r="I138" s="261"/>
      <c r="J138" s="257"/>
      <c r="K138" s="257"/>
      <c r="L138" s="262"/>
      <c r="M138" s="263"/>
      <c r="N138" s="264"/>
      <c r="O138" s="264"/>
      <c r="P138" s="264"/>
      <c r="Q138" s="264"/>
      <c r="R138" s="264"/>
      <c r="S138" s="264"/>
      <c r="T138" s="265"/>
      <c r="AT138" s="266" t="s">
        <v>159</v>
      </c>
      <c r="AU138" s="266" t="s">
        <v>77</v>
      </c>
      <c r="AV138" s="14" t="s">
        <v>181</v>
      </c>
      <c r="AW138" s="14" t="s">
        <v>32</v>
      </c>
      <c r="AX138" s="14" t="s">
        <v>75</v>
      </c>
      <c r="AY138" s="266" t="s">
        <v>147</v>
      </c>
    </row>
    <row r="139" s="1" customFormat="1" ht="16.5" customHeight="1">
      <c r="B139" s="37"/>
      <c r="C139" s="216" t="s">
        <v>216</v>
      </c>
      <c r="D139" s="216" t="s">
        <v>150</v>
      </c>
      <c r="E139" s="217" t="s">
        <v>301</v>
      </c>
      <c r="F139" s="218" t="s">
        <v>302</v>
      </c>
      <c r="G139" s="219" t="s">
        <v>225</v>
      </c>
      <c r="H139" s="220">
        <v>8.1449999999999996</v>
      </c>
      <c r="I139" s="221"/>
      <c r="J139" s="222">
        <f>ROUND(I139*H139,2)</f>
        <v>0</v>
      </c>
      <c r="K139" s="218" t="s">
        <v>212</v>
      </c>
      <c r="L139" s="42"/>
      <c r="M139" s="223" t="s">
        <v>1</v>
      </c>
      <c r="N139" s="224" t="s">
        <v>40</v>
      </c>
      <c r="O139" s="78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AR139" s="16" t="s">
        <v>181</v>
      </c>
      <c r="AT139" s="16" t="s">
        <v>150</v>
      </c>
      <c r="AU139" s="16" t="s">
        <v>77</v>
      </c>
      <c r="AY139" s="16" t="s">
        <v>147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6" t="s">
        <v>75</v>
      </c>
      <c r="BK139" s="227">
        <f>ROUND(I139*H139,2)</f>
        <v>0</v>
      </c>
      <c r="BL139" s="16" t="s">
        <v>181</v>
      </c>
      <c r="BM139" s="16" t="s">
        <v>1212</v>
      </c>
    </row>
    <row r="140" s="1" customFormat="1">
      <c r="B140" s="37"/>
      <c r="C140" s="38"/>
      <c r="D140" s="228" t="s">
        <v>156</v>
      </c>
      <c r="E140" s="38"/>
      <c r="F140" s="229" t="s">
        <v>304</v>
      </c>
      <c r="G140" s="38"/>
      <c r="H140" s="38"/>
      <c r="I140" s="143"/>
      <c r="J140" s="38"/>
      <c r="K140" s="38"/>
      <c r="L140" s="42"/>
      <c r="M140" s="230"/>
      <c r="N140" s="78"/>
      <c r="O140" s="78"/>
      <c r="P140" s="78"/>
      <c r="Q140" s="78"/>
      <c r="R140" s="78"/>
      <c r="S140" s="78"/>
      <c r="T140" s="79"/>
      <c r="AT140" s="16" t="s">
        <v>156</v>
      </c>
      <c r="AU140" s="16" t="s">
        <v>77</v>
      </c>
    </row>
    <row r="141" s="1" customFormat="1" ht="16.5" customHeight="1">
      <c r="B141" s="37"/>
      <c r="C141" s="216" t="s">
        <v>222</v>
      </c>
      <c r="D141" s="216" t="s">
        <v>150</v>
      </c>
      <c r="E141" s="217" t="s">
        <v>305</v>
      </c>
      <c r="F141" s="218" t="s">
        <v>306</v>
      </c>
      <c r="G141" s="219" t="s">
        <v>225</v>
      </c>
      <c r="H141" s="220">
        <v>5.4219999999999997</v>
      </c>
      <c r="I141" s="221"/>
      <c r="J141" s="222">
        <f>ROUND(I141*H141,2)</f>
        <v>0</v>
      </c>
      <c r="K141" s="218" t="s">
        <v>212</v>
      </c>
      <c r="L141" s="42"/>
      <c r="M141" s="223" t="s">
        <v>1</v>
      </c>
      <c r="N141" s="224" t="s">
        <v>40</v>
      </c>
      <c r="O141" s="78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AR141" s="16" t="s">
        <v>181</v>
      </c>
      <c r="AT141" s="16" t="s">
        <v>150</v>
      </c>
      <c r="AU141" s="16" t="s">
        <v>77</v>
      </c>
      <c r="AY141" s="16" t="s">
        <v>147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6" t="s">
        <v>75</v>
      </c>
      <c r="BK141" s="227">
        <f>ROUND(I141*H141,2)</f>
        <v>0</v>
      </c>
      <c r="BL141" s="16" t="s">
        <v>181</v>
      </c>
      <c r="BM141" s="16" t="s">
        <v>1156</v>
      </c>
    </row>
    <row r="142" s="1" customFormat="1">
      <c r="B142" s="37"/>
      <c r="C142" s="38"/>
      <c r="D142" s="228" t="s">
        <v>156</v>
      </c>
      <c r="E142" s="38"/>
      <c r="F142" s="229" t="s">
        <v>308</v>
      </c>
      <c r="G142" s="38"/>
      <c r="H142" s="38"/>
      <c r="I142" s="143"/>
      <c r="J142" s="38"/>
      <c r="K142" s="38"/>
      <c r="L142" s="42"/>
      <c r="M142" s="230"/>
      <c r="N142" s="78"/>
      <c r="O142" s="78"/>
      <c r="P142" s="78"/>
      <c r="Q142" s="78"/>
      <c r="R142" s="78"/>
      <c r="S142" s="78"/>
      <c r="T142" s="79"/>
      <c r="AT142" s="16" t="s">
        <v>156</v>
      </c>
      <c r="AU142" s="16" t="s">
        <v>77</v>
      </c>
    </row>
    <row r="143" s="13" customFormat="1">
      <c r="B143" s="246"/>
      <c r="C143" s="247"/>
      <c r="D143" s="228" t="s">
        <v>159</v>
      </c>
      <c r="E143" s="248" t="s">
        <v>1</v>
      </c>
      <c r="F143" s="249" t="s">
        <v>309</v>
      </c>
      <c r="G143" s="247"/>
      <c r="H143" s="248" t="s">
        <v>1</v>
      </c>
      <c r="I143" s="250"/>
      <c r="J143" s="247"/>
      <c r="K143" s="247"/>
      <c r="L143" s="251"/>
      <c r="M143" s="252"/>
      <c r="N143" s="253"/>
      <c r="O143" s="253"/>
      <c r="P143" s="253"/>
      <c r="Q143" s="253"/>
      <c r="R143" s="253"/>
      <c r="S143" s="253"/>
      <c r="T143" s="254"/>
      <c r="AT143" s="255" t="s">
        <v>159</v>
      </c>
      <c r="AU143" s="255" t="s">
        <v>77</v>
      </c>
      <c r="AV143" s="13" t="s">
        <v>75</v>
      </c>
      <c r="AW143" s="13" t="s">
        <v>32</v>
      </c>
      <c r="AX143" s="13" t="s">
        <v>69</v>
      </c>
      <c r="AY143" s="255" t="s">
        <v>147</v>
      </c>
    </row>
    <row r="144" s="12" customFormat="1">
      <c r="B144" s="232"/>
      <c r="C144" s="233"/>
      <c r="D144" s="228" t="s">
        <v>159</v>
      </c>
      <c r="E144" s="234" t="s">
        <v>1</v>
      </c>
      <c r="F144" s="235" t="s">
        <v>1210</v>
      </c>
      <c r="G144" s="233"/>
      <c r="H144" s="236">
        <v>1.4510000000000001</v>
      </c>
      <c r="I144" s="237"/>
      <c r="J144" s="233"/>
      <c r="K144" s="233"/>
      <c r="L144" s="238"/>
      <c r="M144" s="243"/>
      <c r="N144" s="244"/>
      <c r="O144" s="244"/>
      <c r="P144" s="244"/>
      <c r="Q144" s="244"/>
      <c r="R144" s="244"/>
      <c r="S144" s="244"/>
      <c r="T144" s="245"/>
      <c r="AT144" s="242" t="s">
        <v>159</v>
      </c>
      <c r="AU144" s="242" t="s">
        <v>77</v>
      </c>
      <c r="AV144" s="12" t="s">
        <v>77</v>
      </c>
      <c r="AW144" s="12" t="s">
        <v>32</v>
      </c>
      <c r="AX144" s="12" t="s">
        <v>69</v>
      </c>
      <c r="AY144" s="242" t="s">
        <v>147</v>
      </c>
    </row>
    <row r="145" s="12" customFormat="1">
      <c r="B145" s="232"/>
      <c r="C145" s="233"/>
      <c r="D145" s="228" t="s">
        <v>159</v>
      </c>
      <c r="E145" s="234" t="s">
        <v>1</v>
      </c>
      <c r="F145" s="235" t="s">
        <v>1211</v>
      </c>
      <c r="G145" s="233"/>
      <c r="H145" s="236">
        <v>3.9710000000000001</v>
      </c>
      <c r="I145" s="237"/>
      <c r="J145" s="233"/>
      <c r="K145" s="233"/>
      <c r="L145" s="238"/>
      <c r="M145" s="243"/>
      <c r="N145" s="244"/>
      <c r="O145" s="244"/>
      <c r="P145" s="244"/>
      <c r="Q145" s="244"/>
      <c r="R145" s="244"/>
      <c r="S145" s="244"/>
      <c r="T145" s="245"/>
      <c r="AT145" s="242" t="s">
        <v>159</v>
      </c>
      <c r="AU145" s="242" t="s">
        <v>77</v>
      </c>
      <c r="AV145" s="12" t="s">
        <v>77</v>
      </c>
      <c r="AW145" s="12" t="s">
        <v>32</v>
      </c>
      <c r="AX145" s="12" t="s">
        <v>69</v>
      </c>
      <c r="AY145" s="242" t="s">
        <v>147</v>
      </c>
    </row>
    <row r="146" s="14" customFormat="1">
      <c r="B146" s="256"/>
      <c r="C146" s="257"/>
      <c r="D146" s="228" t="s">
        <v>159</v>
      </c>
      <c r="E146" s="258" t="s">
        <v>1</v>
      </c>
      <c r="F146" s="259" t="s">
        <v>266</v>
      </c>
      <c r="G146" s="257"/>
      <c r="H146" s="260">
        <v>5.4220000000000006</v>
      </c>
      <c r="I146" s="261"/>
      <c r="J146" s="257"/>
      <c r="K146" s="257"/>
      <c r="L146" s="262"/>
      <c r="M146" s="263"/>
      <c r="N146" s="264"/>
      <c r="O146" s="264"/>
      <c r="P146" s="264"/>
      <c r="Q146" s="264"/>
      <c r="R146" s="264"/>
      <c r="S146" s="264"/>
      <c r="T146" s="265"/>
      <c r="AT146" s="266" t="s">
        <v>159</v>
      </c>
      <c r="AU146" s="266" t="s">
        <v>77</v>
      </c>
      <c r="AV146" s="14" t="s">
        <v>181</v>
      </c>
      <c r="AW146" s="14" t="s">
        <v>32</v>
      </c>
      <c r="AX146" s="14" t="s">
        <v>75</v>
      </c>
      <c r="AY146" s="266" t="s">
        <v>147</v>
      </c>
    </row>
    <row r="147" s="1" customFormat="1" ht="16.5" customHeight="1">
      <c r="B147" s="37"/>
      <c r="C147" s="216" t="s">
        <v>229</v>
      </c>
      <c r="D147" s="216" t="s">
        <v>150</v>
      </c>
      <c r="E147" s="217" t="s">
        <v>311</v>
      </c>
      <c r="F147" s="218" t="s">
        <v>312</v>
      </c>
      <c r="G147" s="219" t="s">
        <v>225</v>
      </c>
      <c r="H147" s="220">
        <v>41.582999999999998</v>
      </c>
      <c r="I147" s="221"/>
      <c r="J147" s="222">
        <f>ROUND(I147*H147,2)</f>
        <v>0</v>
      </c>
      <c r="K147" s="218" t="s">
        <v>1</v>
      </c>
      <c r="L147" s="42"/>
      <c r="M147" s="223" t="s">
        <v>1</v>
      </c>
      <c r="N147" s="224" t="s">
        <v>40</v>
      </c>
      <c r="O147" s="78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AR147" s="16" t="s">
        <v>181</v>
      </c>
      <c r="AT147" s="16" t="s">
        <v>150</v>
      </c>
      <c r="AU147" s="16" t="s">
        <v>77</v>
      </c>
      <c r="AY147" s="16" t="s">
        <v>147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6" t="s">
        <v>75</v>
      </c>
      <c r="BK147" s="227">
        <f>ROUND(I147*H147,2)</f>
        <v>0</v>
      </c>
      <c r="BL147" s="16" t="s">
        <v>181</v>
      </c>
      <c r="BM147" s="16" t="s">
        <v>1158</v>
      </c>
    </row>
    <row r="148" s="1" customFormat="1">
      <c r="B148" s="37"/>
      <c r="C148" s="38"/>
      <c r="D148" s="228" t="s">
        <v>156</v>
      </c>
      <c r="E148" s="38"/>
      <c r="F148" s="229" t="s">
        <v>308</v>
      </c>
      <c r="G148" s="38"/>
      <c r="H148" s="38"/>
      <c r="I148" s="143"/>
      <c r="J148" s="38"/>
      <c r="K148" s="38"/>
      <c r="L148" s="42"/>
      <c r="M148" s="230"/>
      <c r="N148" s="78"/>
      <c r="O148" s="78"/>
      <c r="P148" s="78"/>
      <c r="Q148" s="78"/>
      <c r="R148" s="78"/>
      <c r="S148" s="78"/>
      <c r="T148" s="79"/>
      <c r="AT148" s="16" t="s">
        <v>156</v>
      </c>
      <c r="AU148" s="16" t="s">
        <v>77</v>
      </c>
    </row>
    <row r="149" s="13" customFormat="1">
      <c r="B149" s="246"/>
      <c r="C149" s="247"/>
      <c r="D149" s="228" t="s">
        <v>159</v>
      </c>
      <c r="E149" s="248" t="s">
        <v>1</v>
      </c>
      <c r="F149" s="249" t="s">
        <v>314</v>
      </c>
      <c r="G149" s="247"/>
      <c r="H149" s="248" t="s">
        <v>1</v>
      </c>
      <c r="I149" s="250"/>
      <c r="J149" s="247"/>
      <c r="K149" s="247"/>
      <c r="L149" s="251"/>
      <c r="M149" s="252"/>
      <c r="N149" s="253"/>
      <c r="O149" s="253"/>
      <c r="P149" s="253"/>
      <c r="Q149" s="253"/>
      <c r="R149" s="253"/>
      <c r="S149" s="253"/>
      <c r="T149" s="254"/>
      <c r="AT149" s="255" t="s">
        <v>159</v>
      </c>
      <c r="AU149" s="255" t="s">
        <v>77</v>
      </c>
      <c r="AV149" s="13" t="s">
        <v>75</v>
      </c>
      <c r="AW149" s="13" t="s">
        <v>32</v>
      </c>
      <c r="AX149" s="13" t="s">
        <v>69</v>
      </c>
      <c r="AY149" s="255" t="s">
        <v>147</v>
      </c>
    </row>
    <row r="150" s="12" customFormat="1">
      <c r="B150" s="232"/>
      <c r="C150" s="233"/>
      <c r="D150" s="228" t="s">
        <v>159</v>
      </c>
      <c r="E150" s="234" t="s">
        <v>1</v>
      </c>
      <c r="F150" s="235" t="s">
        <v>1213</v>
      </c>
      <c r="G150" s="233"/>
      <c r="H150" s="236">
        <v>41.582999999999998</v>
      </c>
      <c r="I150" s="237"/>
      <c r="J150" s="233"/>
      <c r="K150" s="233"/>
      <c r="L150" s="238"/>
      <c r="M150" s="243"/>
      <c r="N150" s="244"/>
      <c r="O150" s="244"/>
      <c r="P150" s="244"/>
      <c r="Q150" s="244"/>
      <c r="R150" s="244"/>
      <c r="S150" s="244"/>
      <c r="T150" s="245"/>
      <c r="AT150" s="242" t="s">
        <v>159</v>
      </c>
      <c r="AU150" s="242" t="s">
        <v>77</v>
      </c>
      <c r="AV150" s="12" t="s">
        <v>77</v>
      </c>
      <c r="AW150" s="12" t="s">
        <v>32</v>
      </c>
      <c r="AX150" s="12" t="s">
        <v>75</v>
      </c>
      <c r="AY150" s="242" t="s">
        <v>147</v>
      </c>
    </row>
    <row r="151" s="1" customFormat="1" ht="16.5" customHeight="1">
      <c r="B151" s="37"/>
      <c r="C151" s="216" t="s">
        <v>235</v>
      </c>
      <c r="D151" s="216" t="s">
        <v>150</v>
      </c>
      <c r="E151" s="217" t="s">
        <v>319</v>
      </c>
      <c r="F151" s="218" t="s">
        <v>320</v>
      </c>
      <c r="G151" s="219" t="s">
        <v>225</v>
      </c>
      <c r="H151" s="220">
        <v>8.1449999999999996</v>
      </c>
      <c r="I151" s="221"/>
      <c r="J151" s="222">
        <f>ROUND(I151*H151,2)</f>
        <v>0</v>
      </c>
      <c r="K151" s="218" t="s">
        <v>1</v>
      </c>
      <c r="L151" s="42"/>
      <c r="M151" s="223" t="s">
        <v>1</v>
      </c>
      <c r="N151" s="224" t="s">
        <v>40</v>
      </c>
      <c r="O151" s="78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AR151" s="16" t="s">
        <v>181</v>
      </c>
      <c r="AT151" s="16" t="s">
        <v>150</v>
      </c>
      <c r="AU151" s="16" t="s">
        <v>77</v>
      </c>
      <c r="AY151" s="16" t="s">
        <v>147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6" t="s">
        <v>75</v>
      </c>
      <c r="BK151" s="227">
        <f>ROUND(I151*H151,2)</f>
        <v>0</v>
      </c>
      <c r="BL151" s="16" t="s">
        <v>181</v>
      </c>
      <c r="BM151" s="16" t="s">
        <v>1214</v>
      </c>
    </row>
    <row r="152" s="1" customFormat="1">
      <c r="B152" s="37"/>
      <c r="C152" s="38"/>
      <c r="D152" s="228" t="s">
        <v>156</v>
      </c>
      <c r="E152" s="38"/>
      <c r="F152" s="229" t="s">
        <v>308</v>
      </c>
      <c r="G152" s="38"/>
      <c r="H152" s="38"/>
      <c r="I152" s="143"/>
      <c r="J152" s="38"/>
      <c r="K152" s="38"/>
      <c r="L152" s="42"/>
      <c r="M152" s="230"/>
      <c r="N152" s="78"/>
      <c r="O152" s="78"/>
      <c r="P152" s="78"/>
      <c r="Q152" s="78"/>
      <c r="R152" s="78"/>
      <c r="S152" s="78"/>
      <c r="T152" s="79"/>
      <c r="AT152" s="16" t="s">
        <v>156</v>
      </c>
      <c r="AU152" s="16" t="s">
        <v>77</v>
      </c>
    </row>
    <row r="153" s="13" customFormat="1">
      <c r="B153" s="246"/>
      <c r="C153" s="247"/>
      <c r="D153" s="228" t="s">
        <v>159</v>
      </c>
      <c r="E153" s="248" t="s">
        <v>1</v>
      </c>
      <c r="F153" s="249" t="s">
        <v>322</v>
      </c>
      <c r="G153" s="247"/>
      <c r="H153" s="248" t="s">
        <v>1</v>
      </c>
      <c r="I153" s="250"/>
      <c r="J153" s="247"/>
      <c r="K153" s="247"/>
      <c r="L153" s="251"/>
      <c r="M153" s="252"/>
      <c r="N153" s="253"/>
      <c r="O153" s="253"/>
      <c r="P153" s="253"/>
      <c r="Q153" s="253"/>
      <c r="R153" s="253"/>
      <c r="S153" s="253"/>
      <c r="T153" s="254"/>
      <c r="AT153" s="255" t="s">
        <v>159</v>
      </c>
      <c r="AU153" s="255" t="s">
        <v>77</v>
      </c>
      <c r="AV153" s="13" t="s">
        <v>75</v>
      </c>
      <c r="AW153" s="13" t="s">
        <v>32</v>
      </c>
      <c r="AX153" s="13" t="s">
        <v>69</v>
      </c>
      <c r="AY153" s="255" t="s">
        <v>147</v>
      </c>
    </row>
    <row r="154" s="12" customFormat="1">
      <c r="B154" s="232"/>
      <c r="C154" s="233"/>
      <c r="D154" s="228" t="s">
        <v>159</v>
      </c>
      <c r="E154" s="234" t="s">
        <v>1</v>
      </c>
      <c r="F154" s="235" t="s">
        <v>1215</v>
      </c>
      <c r="G154" s="233"/>
      <c r="H154" s="236">
        <v>49.728000000000002</v>
      </c>
      <c r="I154" s="237"/>
      <c r="J154" s="233"/>
      <c r="K154" s="233"/>
      <c r="L154" s="238"/>
      <c r="M154" s="243"/>
      <c r="N154" s="244"/>
      <c r="O154" s="244"/>
      <c r="P154" s="244"/>
      <c r="Q154" s="244"/>
      <c r="R154" s="244"/>
      <c r="S154" s="244"/>
      <c r="T154" s="245"/>
      <c r="AT154" s="242" t="s">
        <v>159</v>
      </c>
      <c r="AU154" s="242" t="s">
        <v>77</v>
      </c>
      <c r="AV154" s="12" t="s">
        <v>77</v>
      </c>
      <c r="AW154" s="12" t="s">
        <v>32</v>
      </c>
      <c r="AX154" s="12" t="s">
        <v>69</v>
      </c>
      <c r="AY154" s="242" t="s">
        <v>147</v>
      </c>
    </row>
    <row r="155" s="13" customFormat="1">
      <c r="B155" s="246"/>
      <c r="C155" s="247"/>
      <c r="D155" s="228" t="s">
        <v>159</v>
      </c>
      <c r="E155" s="248" t="s">
        <v>1</v>
      </c>
      <c r="F155" s="249" t="s">
        <v>314</v>
      </c>
      <c r="G155" s="247"/>
      <c r="H155" s="248" t="s">
        <v>1</v>
      </c>
      <c r="I155" s="250"/>
      <c r="J155" s="247"/>
      <c r="K155" s="247"/>
      <c r="L155" s="251"/>
      <c r="M155" s="252"/>
      <c r="N155" s="253"/>
      <c r="O155" s="253"/>
      <c r="P155" s="253"/>
      <c r="Q155" s="253"/>
      <c r="R155" s="253"/>
      <c r="S155" s="253"/>
      <c r="T155" s="254"/>
      <c r="AT155" s="255" t="s">
        <v>159</v>
      </c>
      <c r="AU155" s="255" t="s">
        <v>77</v>
      </c>
      <c r="AV155" s="13" t="s">
        <v>75</v>
      </c>
      <c r="AW155" s="13" t="s">
        <v>32</v>
      </c>
      <c r="AX155" s="13" t="s">
        <v>69</v>
      </c>
      <c r="AY155" s="255" t="s">
        <v>147</v>
      </c>
    </row>
    <row r="156" s="12" customFormat="1">
      <c r="B156" s="232"/>
      <c r="C156" s="233"/>
      <c r="D156" s="228" t="s">
        <v>159</v>
      </c>
      <c r="E156" s="234" t="s">
        <v>1</v>
      </c>
      <c r="F156" s="235" t="s">
        <v>1216</v>
      </c>
      <c r="G156" s="233"/>
      <c r="H156" s="236">
        <v>-41.582999999999998</v>
      </c>
      <c r="I156" s="237"/>
      <c r="J156" s="233"/>
      <c r="K156" s="233"/>
      <c r="L156" s="238"/>
      <c r="M156" s="243"/>
      <c r="N156" s="244"/>
      <c r="O156" s="244"/>
      <c r="P156" s="244"/>
      <c r="Q156" s="244"/>
      <c r="R156" s="244"/>
      <c r="S156" s="244"/>
      <c r="T156" s="245"/>
      <c r="AT156" s="242" t="s">
        <v>159</v>
      </c>
      <c r="AU156" s="242" t="s">
        <v>77</v>
      </c>
      <c r="AV156" s="12" t="s">
        <v>77</v>
      </c>
      <c r="AW156" s="12" t="s">
        <v>32</v>
      </c>
      <c r="AX156" s="12" t="s">
        <v>69</v>
      </c>
      <c r="AY156" s="242" t="s">
        <v>147</v>
      </c>
    </row>
    <row r="157" s="14" customFormat="1">
      <c r="B157" s="256"/>
      <c r="C157" s="257"/>
      <c r="D157" s="228" t="s">
        <v>159</v>
      </c>
      <c r="E157" s="258" t="s">
        <v>1</v>
      </c>
      <c r="F157" s="259" t="s">
        <v>266</v>
      </c>
      <c r="G157" s="257"/>
      <c r="H157" s="260">
        <v>8.1449999999999996</v>
      </c>
      <c r="I157" s="261"/>
      <c r="J157" s="257"/>
      <c r="K157" s="257"/>
      <c r="L157" s="262"/>
      <c r="M157" s="263"/>
      <c r="N157" s="264"/>
      <c r="O157" s="264"/>
      <c r="P157" s="264"/>
      <c r="Q157" s="264"/>
      <c r="R157" s="264"/>
      <c r="S157" s="264"/>
      <c r="T157" s="265"/>
      <c r="AT157" s="266" t="s">
        <v>159</v>
      </c>
      <c r="AU157" s="266" t="s">
        <v>77</v>
      </c>
      <c r="AV157" s="14" t="s">
        <v>181</v>
      </c>
      <c r="AW157" s="14" t="s">
        <v>32</v>
      </c>
      <c r="AX157" s="14" t="s">
        <v>75</v>
      </c>
      <c r="AY157" s="266" t="s">
        <v>147</v>
      </c>
    </row>
    <row r="158" s="1" customFormat="1" ht="16.5" customHeight="1">
      <c r="B158" s="37"/>
      <c r="C158" s="216" t="s">
        <v>241</v>
      </c>
      <c r="D158" s="216" t="s">
        <v>150</v>
      </c>
      <c r="E158" s="217" t="s">
        <v>326</v>
      </c>
      <c r="F158" s="218" t="s">
        <v>327</v>
      </c>
      <c r="G158" s="219" t="s">
        <v>270</v>
      </c>
      <c r="H158" s="220">
        <v>14.661</v>
      </c>
      <c r="I158" s="221"/>
      <c r="J158" s="222">
        <f>ROUND(I158*H158,2)</f>
        <v>0</v>
      </c>
      <c r="K158" s="218" t="s">
        <v>212</v>
      </c>
      <c r="L158" s="42"/>
      <c r="M158" s="223" t="s">
        <v>1</v>
      </c>
      <c r="N158" s="224" t="s">
        <v>40</v>
      </c>
      <c r="O158" s="78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AR158" s="16" t="s">
        <v>181</v>
      </c>
      <c r="AT158" s="16" t="s">
        <v>150</v>
      </c>
      <c r="AU158" s="16" t="s">
        <v>77</v>
      </c>
      <c r="AY158" s="16" t="s">
        <v>147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6" t="s">
        <v>75</v>
      </c>
      <c r="BK158" s="227">
        <f>ROUND(I158*H158,2)</f>
        <v>0</v>
      </c>
      <c r="BL158" s="16" t="s">
        <v>181</v>
      </c>
      <c r="BM158" s="16" t="s">
        <v>1217</v>
      </c>
    </row>
    <row r="159" s="1" customFormat="1">
      <c r="B159" s="37"/>
      <c r="C159" s="38"/>
      <c r="D159" s="228" t="s">
        <v>156</v>
      </c>
      <c r="E159" s="38"/>
      <c r="F159" s="229" t="s">
        <v>329</v>
      </c>
      <c r="G159" s="38"/>
      <c r="H159" s="38"/>
      <c r="I159" s="143"/>
      <c r="J159" s="38"/>
      <c r="K159" s="38"/>
      <c r="L159" s="42"/>
      <c r="M159" s="230"/>
      <c r="N159" s="78"/>
      <c r="O159" s="78"/>
      <c r="P159" s="78"/>
      <c r="Q159" s="78"/>
      <c r="R159" s="78"/>
      <c r="S159" s="78"/>
      <c r="T159" s="79"/>
      <c r="AT159" s="16" t="s">
        <v>156</v>
      </c>
      <c r="AU159" s="16" t="s">
        <v>77</v>
      </c>
    </row>
    <row r="160" s="12" customFormat="1">
      <c r="B160" s="232"/>
      <c r="C160" s="233"/>
      <c r="D160" s="228" t="s">
        <v>159</v>
      </c>
      <c r="E160" s="233"/>
      <c r="F160" s="235" t="s">
        <v>1218</v>
      </c>
      <c r="G160" s="233"/>
      <c r="H160" s="236">
        <v>14.661</v>
      </c>
      <c r="I160" s="237"/>
      <c r="J160" s="233"/>
      <c r="K160" s="233"/>
      <c r="L160" s="238"/>
      <c r="M160" s="243"/>
      <c r="N160" s="244"/>
      <c r="O160" s="244"/>
      <c r="P160" s="244"/>
      <c r="Q160" s="244"/>
      <c r="R160" s="244"/>
      <c r="S160" s="244"/>
      <c r="T160" s="245"/>
      <c r="AT160" s="242" t="s">
        <v>159</v>
      </c>
      <c r="AU160" s="242" t="s">
        <v>77</v>
      </c>
      <c r="AV160" s="12" t="s">
        <v>77</v>
      </c>
      <c r="AW160" s="12" t="s">
        <v>4</v>
      </c>
      <c r="AX160" s="12" t="s">
        <v>75</v>
      </c>
      <c r="AY160" s="242" t="s">
        <v>147</v>
      </c>
    </row>
    <row r="161" s="1" customFormat="1" ht="16.5" customHeight="1">
      <c r="B161" s="37"/>
      <c r="C161" s="216" t="s">
        <v>247</v>
      </c>
      <c r="D161" s="216" t="s">
        <v>150</v>
      </c>
      <c r="E161" s="217" t="s">
        <v>332</v>
      </c>
      <c r="F161" s="218" t="s">
        <v>333</v>
      </c>
      <c r="G161" s="219" t="s">
        <v>225</v>
      </c>
      <c r="H161" s="220">
        <v>41.582999999999998</v>
      </c>
      <c r="I161" s="221"/>
      <c r="J161" s="222">
        <f>ROUND(I161*H161,2)</f>
        <v>0</v>
      </c>
      <c r="K161" s="218" t="s">
        <v>212</v>
      </c>
      <c r="L161" s="42"/>
      <c r="M161" s="223" t="s">
        <v>1</v>
      </c>
      <c r="N161" s="224" t="s">
        <v>40</v>
      </c>
      <c r="O161" s="78"/>
      <c r="P161" s="225">
        <f>O161*H161</f>
        <v>0</v>
      </c>
      <c r="Q161" s="225">
        <v>0</v>
      </c>
      <c r="R161" s="225">
        <f>Q161*H161</f>
        <v>0</v>
      </c>
      <c r="S161" s="225">
        <v>0</v>
      </c>
      <c r="T161" s="226">
        <f>S161*H161</f>
        <v>0</v>
      </c>
      <c r="AR161" s="16" t="s">
        <v>181</v>
      </c>
      <c r="AT161" s="16" t="s">
        <v>150</v>
      </c>
      <c r="AU161" s="16" t="s">
        <v>77</v>
      </c>
      <c r="AY161" s="16" t="s">
        <v>147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6" t="s">
        <v>75</v>
      </c>
      <c r="BK161" s="227">
        <f>ROUND(I161*H161,2)</f>
        <v>0</v>
      </c>
      <c r="BL161" s="16" t="s">
        <v>181</v>
      </c>
      <c r="BM161" s="16" t="s">
        <v>1159</v>
      </c>
    </row>
    <row r="162" s="1" customFormat="1">
      <c r="B162" s="37"/>
      <c r="C162" s="38"/>
      <c r="D162" s="228" t="s">
        <v>156</v>
      </c>
      <c r="E162" s="38"/>
      <c r="F162" s="229" t="s">
        <v>335</v>
      </c>
      <c r="G162" s="38"/>
      <c r="H162" s="38"/>
      <c r="I162" s="143"/>
      <c r="J162" s="38"/>
      <c r="K162" s="38"/>
      <c r="L162" s="42"/>
      <c r="M162" s="230"/>
      <c r="N162" s="78"/>
      <c r="O162" s="78"/>
      <c r="P162" s="78"/>
      <c r="Q162" s="78"/>
      <c r="R162" s="78"/>
      <c r="S162" s="78"/>
      <c r="T162" s="79"/>
      <c r="AT162" s="16" t="s">
        <v>156</v>
      </c>
      <c r="AU162" s="16" t="s">
        <v>77</v>
      </c>
    </row>
    <row r="163" s="13" customFormat="1">
      <c r="B163" s="246"/>
      <c r="C163" s="247"/>
      <c r="D163" s="228" t="s">
        <v>159</v>
      </c>
      <c r="E163" s="248" t="s">
        <v>1</v>
      </c>
      <c r="F163" s="249" t="s">
        <v>322</v>
      </c>
      <c r="G163" s="247"/>
      <c r="H163" s="248" t="s">
        <v>1</v>
      </c>
      <c r="I163" s="250"/>
      <c r="J163" s="247"/>
      <c r="K163" s="247"/>
      <c r="L163" s="251"/>
      <c r="M163" s="252"/>
      <c r="N163" s="253"/>
      <c r="O163" s="253"/>
      <c r="P163" s="253"/>
      <c r="Q163" s="253"/>
      <c r="R163" s="253"/>
      <c r="S163" s="253"/>
      <c r="T163" s="254"/>
      <c r="AT163" s="255" t="s">
        <v>159</v>
      </c>
      <c r="AU163" s="255" t="s">
        <v>77</v>
      </c>
      <c r="AV163" s="13" t="s">
        <v>75</v>
      </c>
      <c r="AW163" s="13" t="s">
        <v>32</v>
      </c>
      <c r="AX163" s="13" t="s">
        <v>69</v>
      </c>
      <c r="AY163" s="255" t="s">
        <v>147</v>
      </c>
    </row>
    <row r="164" s="12" customFormat="1">
      <c r="B164" s="232"/>
      <c r="C164" s="233"/>
      <c r="D164" s="228" t="s">
        <v>159</v>
      </c>
      <c r="E164" s="234" t="s">
        <v>1</v>
      </c>
      <c r="F164" s="235" t="s">
        <v>1215</v>
      </c>
      <c r="G164" s="233"/>
      <c r="H164" s="236">
        <v>49.728000000000002</v>
      </c>
      <c r="I164" s="237"/>
      <c r="J164" s="233"/>
      <c r="K164" s="233"/>
      <c r="L164" s="238"/>
      <c r="M164" s="243"/>
      <c r="N164" s="244"/>
      <c r="O164" s="244"/>
      <c r="P164" s="244"/>
      <c r="Q164" s="244"/>
      <c r="R164" s="244"/>
      <c r="S164" s="244"/>
      <c r="T164" s="245"/>
      <c r="AT164" s="242" t="s">
        <v>159</v>
      </c>
      <c r="AU164" s="242" t="s">
        <v>77</v>
      </c>
      <c r="AV164" s="12" t="s">
        <v>77</v>
      </c>
      <c r="AW164" s="12" t="s">
        <v>32</v>
      </c>
      <c r="AX164" s="12" t="s">
        <v>69</v>
      </c>
      <c r="AY164" s="242" t="s">
        <v>147</v>
      </c>
    </row>
    <row r="165" s="13" customFormat="1">
      <c r="B165" s="246"/>
      <c r="C165" s="247"/>
      <c r="D165" s="228" t="s">
        <v>159</v>
      </c>
      <c r="E165" s="248" t="s">
        <v>1</v>
      </c>
      <c r="F165" s="249" t="s">
        <v>1219</v>
      </c>
      <c r="G165" s="247"/>
      <c r="H165" s="248" t="s">
        <v>1</v>
      </c>
      <c r="I165" s="250"/>
      <c r="J165" s="247"/>
      <c r="K165" s="247"/>
      <c r="L165" s="251"/>
      <c r="M165" s="252"/>
      <c r="N165" s="253"/>
      <c r="O165" s="253"/>
      <c r="P165" s="253"/>
      <c r="Q165" s="253"/>
      <c r="R165" s="253"/>
      <c r="S165" s="253"/>
      <c r="T165" s="254"/>
      <c r="AT165" s="255" t="s">
        <v>159</v>
      </c>
      <c r="AU165" s="255" t="s">
        <v>77</v>
      </c>
      <c r="AV165" s="13" t="s">
        <v>75</v>
      </c>
      <c r="AW165" s="13" t="s">
        <v>32</v>
      </c>
      <c r="AX165" s="13" t="s">
        <v>69</v>
      </c>
      <c r="AY165" s="255" t="s">
        <v>147</v>
      </c>
    </row>
    <row r="166" s="12" customFormat="1">
      <c r="B166" s="232"/>
      <c r="C166" s="233"/>
      <c r="D166" s="228" t="s">
        <v>159</v>
      </c>
      <c r="E166" s="234" t="s">
        <v>1</v>
      </c>
      <c r="F166" s="235" t="s">
        <v>1220</v>
      </c>
      <c r="G166" s="233"/>
      <c r="H166" s="236">
        <v>-2.2930000000000001</v>
      </c>
      <c r="I166" s="237"/>
      <c r="J166" s="233"/>
      <c r="K166" s="233"/>
      <c r="L166" s="238"/>
      <c r="M166" s="243"/>
      <c r="N166" s="244"/>
      <c r="O166" s="244"/>
      <c r="P166" s="244"/>
      <c r="Q166" s="244"/>
      <c r="R166" s="244"/>
      <c r="S166" s="244"/>
      <c r="T166" s="245"/>
      <c r="AT166" s="242" t="s">
        <v>159</v>
      </c>
      <c r="AU166" s="242" t="s">
        <v>77</v>
      </c>
      <c r="AV166" s="12" t="s">
        <v>77</v>
      </c>
      <c r="AW166" s="12" t="s">
        <v>32</v>
      </c>
      <c r="AX166" s="12" t="s">
        <v>69</v>
      </c>
      <c r="AY166" s="242" t="s">
        <v>147</v>
      </c>
    </row>
    <row r="167" s="13" customFormat="1">
      <c r="B167" s="246"/>
      <c r="C167" s="247"/>
      <c r="D167" s="228" t="s">
        <v>159</v>
      </c>
      <c r="E167" s="248" t="s">
        <v>1</v>
      </c>
      <c r="F167" s="249" t="s">
        <v>1221</v>
      </c>
      <c r="G167" s="247"/>
      <c r="H167" s="248" t="s">
        <v>1</v>
      </c>
      <c r="I167" s="250"/>
      <c r="J167" s="247"/>
      <c r="K167" s="247"/>
      <c r="L167" s="251"/>
      <c r="M167" s="252"/>
      <c r="N167" s="253"/>
      <c r="O167" s="253"/>
      <c r="P167" s="253"/>
      <c r="Q167" s="253"/>
      <c r="R167" s="253"/>
      <c r="S167" s="253"/>
      <c r="T167" s="254"/>
      <c r="AT167" s="255" t="s">
        <v>159</v>
      </c>
      <c r="AU167" s="255" t="s">
        <v>77</v>
      </c>
      <c r="AV167" s="13" t="s">
        <v>75</v>
      </c>
      <c r="AW167" s="13" t="s">
        <v>32</v>
      </c>
      <c r="AX167" s="13" t="s">
        <v>69</v>
      </c>
      <c r="AY167" s="255" t="s">
        <v>147</v>
      </c>
    </row>
    <row r="168" s="12" customFormat="1">
      <c r="B168" s="232"/>
      <c r="C168" s="233"/>
      <c r="D168" s="228" t="s">
        <v>159</v>
      </c>
      <c r="E168" s="234" t="s">
        <v>1</v>
      </c>
      <c r="F168" s="235" t="s">
        <v>1222</v>
      </c>
      <c r="G168" s="233"/>
      <c r="H168" s="236">
        <v>-5.8520000000000003</v>
      </c>
      <c r="I168" s="237"/>
      <c r="J168" s="233"/>
      <c r="K168" s="233"/>
      <c r="L168" s="238"/>
      <c r="M168" s="243"/>
      <c r="N168" s="244"/>
      <c r="O168" s="244"/>
      <c r="P168" s="244"/>
      <c r="Q168" s="244"/>
      <c r="R168" s="244"/>
      <c r="S168" s="244"/>
      <c r="T168" s="245"/>
      <c r="AT168" s="242" t="s">
        <v>159</v>
      </c>
      <c r="AU168" s="242" t="s">
        <v>77</v>
      </c>
      <c r="AV168" s="12" t="s">
        <v>77</v>
      </c>
      <c r="AW168" s="12" t="s">
        <v>32</v>
      </c>
      <c r="AX168" s="12" t="s">
        <v>69</v>
      </c>
      <c r="AY168" s="242" t="s">
        <v>147</v>
      </c>
    </row>
    <row r="169" s="14" customFormat="1">
      <c r="B169" s="256"/>
      <c r="C169" s="257"/>
      <c r="D169" s="228" t="s">
        <v>159</v>
      </c>
      <c r="E169" s="258" t="s">
        <v>1</v>
      </c>
      <c r="F169" s="259" t="s">
        <v>266</v>
      </c>
      <c r="G169" s="257"/>
      <c r="H169" s="260">
        <v>41.582999999999998</v>
      </c>
      <c r="I169" s="261"/>
      <c r="J169" s="257"/>
      <c r="K169" s="257"/>
      <c r="L169" s="262"/>
      <c r="M169" s="263"/>
      <c r="N169" s="264"/>
      <c r="O169" s="264"/>
      <c r="P169" s="264"/>
      <c r="Q169" s="264"/>
      <c r="R169" s="264"/>
      <c r="S169" s="264"/>
      <c r="T169" s="265"/>
      <c r="AT169" s="266" t="s">
        <v>159</v>
      </c>
      <c r="AU169" s="266" t="s">
        <v>77</v>
      </c>
      <c r="AV169" s="14" t="s">
        <v>181</v>
      </c>
      <c r="AW169" s="14" t="s">
        <v>32</v>
      </c>
      <c r="AX169" s="14" t="s">
        <v>75</v>
      </c>
      <c r="AY169" s="266" t="s">
        <v>147</v>
      </c>
    </row>
    <row r="170" s="1" customFormat="1" ht="16.5" customHeight="1">
      <c r="B170" s="37"/>
      <c r="C170" s="216" t="s">
        <v>253</v>
      </c>
      <c r="D170" s="216" t="s">
        <v>150</v>
      </c>
      <c r="E170" s="217" t="s">
        <v>353</v>
      </c>
      <c r="F170" s="218" t="s">
        <v>354</v>
      </c>
      <c r="G170" s="219" t="s">
        <v>180</v>
      </c>
      <c r="H170" s="220">
        <v>9.6720000000000006</v>
      </c>
      <c r="I170" s="221"/>
      <c r="J170" s="222">
        <f>ROUND(I170*H170,2)</f>
        <v>0</v>
      </c>
      <c r="K170" s="218" t="s">
        <v>1</v>
      </c>
      <c r="L170" s="42"/>
      <c r="M170" s="223" t="s">
        <v>1</v>
      </c>
      <c r="N170" s="224" t="s">
        <v>40</v>
      </c>
      <c r="O170" s="78"/>
      <c r="P170" s="225">
        <f>O170*H170</f>
        <v>0</v>
      </c>
      <c r="Q170" s="225">
        <v>0</v>
      </c>
      <c r="R170" s="225">
        <f>Q170*H170</f>
        <v>0</v>
      </c>
      <c r="S170" s="225">
        <v>0</v>
      </c>
      <c r="T170" s="226">
        <f>S170*H170</f>
        <v>0</v>
      </c>
      <c r="AR170" s="16" t="s">
        <v>181</v>
      </c>
      <c r="AT170" s="16" t="s">
        <v>150</v>
      </c>
      <c r="AU170" s="16" t="s">
        <v>77</v>
      </c>
      <c r="AY170" s="16" t="s">
        <v>147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6" t="s">
        <v>75</v>
      </c>
      <c r="BK170" s="227">
        <f>ROUND(I170*H170,2)</f>
        <v>0</v>
      </c>
      <c r="BL170" s="16" t="s">
        <v>181</v>
      </c>
      <c r="BM170" s="16" t="s">
        <v>1160</v>
      </c>
    </row>
    <row r="171" s="1" customFormat="1">
      <c r="B171" s="37"/>
      <c r="C171" s="38"/>
      <c r="D171" s="228" t="s">
        <v>156</v>
      </c>
      <c r="E171" s="38"/>
      <c r="F171" s="229" t="s">
        <v>354</v>
      </c>
      <c r="G171" s="38"/>
      <c r="H171" s="38"/>
      <c r="I171" s="143"/>
      <c r="J171" s="38"/>
      <c r="K171" s="38"/>
      <c r="L171" s="42"/>
      <c r="M171" s="230"/>
      <c r="N171" s="78"/>
      <c r="O171" s="78"/>
      <c r="P171" s="78"/>
      <c r="Q171" s="78"/>
      <c r="R171" s="78"/>
      <c r="S171" s="78"/>
      <c r="T171" s="79"/>
      <c r="AT171" s="16" t="s">
        <v>156</v>
      </c>
      <c r="AU171" s="16" t="s">
        <v>77</v>
      </c>
    </row>
    <row r="172" s="1" customFormat="1" ht="16.5" customHeight="1">
      <c r="B172" s="37"/>
      <c r="C172" s="216" t="s">
        <v>8</v>
      </c>
      <c r="D172" s="216" t="s">
        <v>150</v>
      </c>
      <c r="E172" s="217" t="s">
        <v>357</v>
      </c>
      <c r="F172" s="218" t="s">
        <v>358</v>
      </c>
      <c r="G172" s="219" t="s">
        <v>180</v>
      </c>
      <c r="H172" s="220">
        <v>9.6720000000000006</v>
      </c>
      <c r="I172" s="221"/>
      <c r="J172" s="222">
        <f>ROUND(I172*H172,2)</f>
        <v>0</v>
      </c>
      <c r="K172" s="218" t="s">
        <v>212</v>
      </c>
      <c r="L172" s="42"/>
      <c r="M172" s="223" t="s">
        <v>1</v>
      </c>
      <c r="N172" s="224" t="s">
        <v>40</v>
      </c>
      <c r="O172" s="78"/>
      <c r="P172" s="225">
        <f>O172*H172</f>
        <v>0</v>
      </c>
      <c r="Q172" s="225">
        <v>0</v>
      </c>
      <c r="R172" s="225">
        <f>Q172*H172</f>
        <v>0</v>
      </c>
      <c r="S172" s="225">
        <v>0</v>
      </c>
      <c r="T172" s="226">
        <f>S172*H172</f>
        <v>0</v>
      </c>
      <c r="AR172" s="16" t="s">
        <v>181</v>
      </c>
      <c r="AT172" s="16" t="s">
        <v>150</v>
      </c>
      <c r="AU172" s="16" t="s">
        <v>77</v>
      </c>
      <c r="AY172" s="16" t="s">
        <v>147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6" t="s">
        <v>75</v>
      </c>
      <c r="BK172" s="227">
        <f>ROUND(I172*H172,2)</f>
        <v>0</v>
      </c>
      <c r="BL172" s="16" t="s">
        <v>181</v>
      </c>
      <c r="BM172" s="16" t="s">
        <v>1161</v>
      </c>
    </row>
    <row r="173" s="1" customFormat="1">
      <c r="B173" s="37"/>
      <c r="C173" s="38"/>
      <c r="D173" s="228" t="s">
        <v>156</v>
      </c>
      <c r="E173" s="38"/>
      <c r="F173" s="229" t="s">
        <v>360</v>
      </c>
      <c r="G173" s="38"/>
      <c r="H173" s="38"/>
      <c r="I173" s="143"/>
      <c r="J173" s="38"/>
      <c r="K173" s="38"/>
      <c r="L173" s="42"/>
      <c r="M173" s="230"/>
      <c r="N173" s="78"/>
      <c r="O173" s="78"/>
      <c r="P173" s="78"/>
      <c r="Q173" s="78"/>
      <c r="R173" s="78"/>
      <c r="S173" s="78"/>
      <c r="T173" s="79"/>
      <c r="AT173" s="16" t="s">
        <v>156</v>
      </c>
      <c r="AU173" s="16" t="s">
        <v>77</v>
      </c>
    </row>
    <row r="174" s="1" customFormat="1">
      <c r="B174" s="37"/>
      <c r="C174" s="38"/>
      <c r="D174" s="228" t="s">
        <v>157</v>
      </c>
      <c r="E174" s="38"/>
      <c r="F174" s="231" t="s">
        <v>1193</v>
      </c>
      <c r="G174" s="38"/>
      <c r="H174" s="38"/>
      <c r="I174" s="143"/>
      <c r="J174" s="38"/>
      <c r="K174" s="38"/>
      <c r="L174" s="42"/>
      <c r="M174" s="230"/>
      <c r="N174" s="78"/>
      <c r="O174" s="78"/>
      <c r="P174" s="78"/>
      <c r="Q174" s="78"/>
      <c r="R174" s="78"/>
      <c r="S174" s="78"/>
      <c r="T174" s="79"/>
      <c r="AT174" s="16" t="s">
        <v>157</v>
      </c>
      <c r="AU174" s="16" t="s">
        <v>77</v>
      </c>
    </row>
    <row r="175" s="13" customFormat="1">
      <c r="B175" s="246"/>
      <c r="C175" s="247"/>
      <c r="D175" s="228" t="s">
        <v>159</v>
      </c>
      <c r="E175" s="248" t="s">
        <v>1</v>
      </c>
      <c r="F175" s="249" t="s">
        <v>363</v>
      </c>
      <c r="G175" s="247"/>
      <c r="H175" s="248" t="s">
        <v>1</v>
      </c>
      <c r="I175" s="250"/>
      <c r="J175" s="247"/>
      <c r="K175" s="247"/>
      <c r="L175" s="251"/>
      <c r="M175" s="252"/>
      <c r="N175" s="253"/>
      <c r="O175" s="253"/>
      <c r="P175" s="253"/>
      <c r="Q175" s="253"/>
      <c r="R175" s="253"/>
      <c r="S175" s="253"/>
      <c r="T175" s="254"/>
      <c r="AT175" s="255" t="s">
        <v>159</v>
      </c>
      <c r="AU175" s="255" t="s">
        <v>77</v>
      </c>
      <c r="AV175" s="13" t="s">
        <v>75</v>
      </c>
      <c r="AW175" s="13" t="s">
        <v>32</v>
      </c>
      <c r="AX175" s="13" t="s">
        <v>69</v>
      </c>
      <c r="AY175" s="255" t="s">
        <v>147</v>
      </c>
    </row>
    <row r="176" s="12" customFormat="1">
      <c r="B176" s="232"/>
      <c r="C176" s="233"/>
      <c r="D176" s="228" t="s">
        <v>159</v>
      </c>
      <c r="E176" s="234" t="s">
        <v>1</v>
      </c>
      <c r="F176" s="235" t="s">
        <v>1223</v>
      </c>
      <c r="G176" s="233"/>
      <c r="H176" s="236">
        <v>9.6720000000000006</v>
      </c>
      <c r="I176" s="237"/>
      <c r="J176" s="233"/>
      <c r="K176" s="233"/>
      <c r="L176" s="238"/>
      <c r="M176" s="243"/>
      <c r="N176" s="244"/>
      <c r="O176" s="244"/>
      <c r="P176" s="244"/>
      <c r="Q176" s="244"/>
      <c r="R176" s="244"/>
      <c r="S176" s="244"/>
      <c r="T176" s="245"/>
      <c r="AT176" s="242" t="s">
        <v>159</v>
      </c>
      <c r="AU176" s="242" t="s">
        <v>77</v>
      </c>
      <c r="AV176" s="12" t="s">
        <v>77</v>
      </c>
      <c r="AW176" s="12" t="s">
        <v>32</v>
      </c>
      <c r="AX176" s="12" t="s">
        <v>75</v>
      </c>
      <c r="AY176" s="242" t="s">
        <v>147</v>
      </c>
    </row>
    <row r="177" s="1" customFormat="1" ht="16.5" customHeight="1">
      <c r="B177" s="37"/>
      <c r="C177" s="216" t="s">
        <v>154</v>
      </c>
      <c r="D177" s="216" t="s">
        <v>150</v>
      </c>
      <c r="E177" s="217" t="s">
        <v>1224</v>
      </c>
      <c r="F177" s="218" t="s">
        <v>1225</v>
      </c>
      <c r="G177" s="219" t="s">
        <v>180</v>
      </c>
      <c r="H177" s="220">
        <v>26.469999999999999</v>
      </c>
      <c r="I177" s="221"/>
      <c r="J177" s="222">
        <f>ROUND(I177*H177,2)</f>
        <v>0</v>
      </c>
      <c r="K177" s="218" t="s">
        <v>1</v>
      </c>
      <c r="L177" s="42"/>
      <c r="M177" s="223" t="s">
        <v>1</v>
      </c>
      <c r="N177" s="224" t="s">
        <v>40</v>
      </c>
      <c r="O177" s="78"/>
      <c r="P177" s="225">
        <f>O177*H177</f>
        <v>0</v>
      </c>
      <c r="Q177" s="225">
        <v>0</v>
      </c>
      <c r="R177" s="225">
        <f>Q177*H177</f>
        <v>0</v>
      </c>
      <c r="S177" s="225">
        <v>0</v>
      </c>
      <c r="T177" s="226">
        <f>S177*H177</f>
        <v>0</v>
      </c>
      <c r="AR177" s="16" t="s">
        <v>181</v>
      </c>
      <c r="AT177" s="16" t="s">
        <v>150</v>
      </c>
      <c r="AU177" s="16" t="s">
        <v>77</v>
      </c>
      <c r="AY177" s="16" t="s">
        <v>147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6" t="s">
        <v>75</v>
      </c>
      <c r="BK177" s="227">
        <f>ROUND(I177*H177,2)</f>
        <v>0</v>
      </c>
      <c r="BL177" s="16" t="s">
        <v>181</v>
      </c>
      <c r="BM177" s="16" t="s">
        <v>1226</v>
      </c>
    </row>
    <row r="178" s="1" customFormat="1">
      <c r="B178" s="37"/>
      <c r="C178" s="38"/>
      <c r="D178" s="228" t="s">
        <v>156</v>
      </c>
      <c r="E178" s="38"/>
      <c r="F178" s="229" t="s">
        <v>354</v>
      </c>
      <c r="G178" s="38"/>
      <c r="H178" s="38"/>
      <c r="I178" s="143"/>
      <c r="J178" s="38"/>
      <c r="K178" s="38"/>
      <c r="L178" s="42"/>
      <c r="M178" s="230"/>
      <c r="N178" s="78"/>
      <c r="O178" s="78"/>
      <c r="P178" s="78"/>
      <c r="Q178" s="78"/>
      <c r="R178" s="78"/>
      <c r="S178" s="78"/>
      <c r="T178" s="79"/>
      <c r="AT178" s="16" t="s">
        <v>156</v>
      </c>
      <c r="AU178" s="16" t="s">
        <v>77</v>
      </c>
    </row>
    <row r="179" s="1" customFormat="1" ht="16.5" customHeight="1">
      <c r="B179" s="37"/>
      <c r="C179" s="216" t="s">
        <v>275</v>
      </c>
      <c r="D179" s="216" t="s">
        <v>150</v>
      </c>
      <c r="E179" s="217" t="s">
        <v>1227</v>
      </c>
      <c r="F179" s="218" t="s">
        <v>1228</v>
      </c>
      <c r="G179" s="219" t="s">
        <v>180</v>
      </c>
      <c r="H179" s="220">
        <v>26.469999999999999</v>
      </c>
      <c r="I179" s="221"/>
      <c r="J179" s="222">
        <f>ROUND(I179*H179,2)</f>
        <v>0</v>
      </c>
      <c r="K179" s="218" t="s">
        <v>212</v>
      </c>
      <c r="L179" s="42"/>
      <c r="M179" s="223" t="s">
        <v>1</v>
      </c>
      <c r="N179" s="224" t="s">
        <v>40</v>
      </c>
      <c r="O179" s="78"/>
      <c r="P179" s="225">
        <f>O179*H179</f>
        <v>0</v>
      </c>
      <c r="Q179" s="225">
        <v>0</v>
      </c>
      <c r="R179" s="225">
        <f>Q179*H179</f>
        <v>0</v>
      </c>
      <c r="S179" s="225">
        <v>0</v>
      </c>
      <c r="T179" s="226">
        <f>S179*H179</f>
        <v>0</v>
      </c>
      <c r="AR179" s="16" t="s">
        <v>181</v>
      </c>
      <c r="AT179" s="16" t="s">
        <v>150</v>
      </c>
      <c r="AU179" s="16" t="s">
        <v>77</v>
      </c>
      <c r="AY179" s="16" t="s">
        <v>147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6" t="s">
        <v>75</v>
      </c>
      <c r="BK179" s="227">
        <f>ROUND(I179*H179,2)</f>
        <v>0</v>
      </c>
      <c r="BL179" s="16" t="s">
        <v>181</v>
      </c>
      <c r="BM179" s="16" t="s">
        <v>1229</v>
      </c>
    </row>
    <row r="180" s="1" customFormat="1">
      <c r="B180" s="37"/>
      <c r="C180" s="38"/>
      <c r="D180" s="228" t="s">
        <v>156</v>
      </c>
      <c r="E180" s="38"/>
      <c r="F180" s="229" t="s">
        <v>1230</v>
      </c>
      <c r="G180" s="38"/>
      <c r="H180" s="38"/>
      <c r="I180" s="143"/>
      <c r="J180" s="38"/>
      <c r="K180" s="38"/>
      <c r="L180" s="42"/>
      <c r="M180" s="230"/>
      <c r="N180" s="78"/>
      <c r="O180" s="78"/>
      <c r="P180" s="78"/>
      <c r="Q180" s="78"/>
      <c r="R180" s="78"/>
      <c r="S180" s="78"/>
      <c r="T180" s="79"/>
      <c r="AT180" s="16" t="s">
        <v>156</v>
      </c>
      <c r="AU180" s="16" t="s">
        <v>77</v>
      </c>
    </row>
    <row r="181" s="1" customFormat="1" ht="16.5" customHeight="1">
      <c r="B181" s="37"/>
      <c r="C181" s="216" t="s">
        <v>284</v>
      </c>
      <c r="D181" s="216" t="s">
        <v>150</v>
      </c>
      <c r="E181" s="217" t="s">
        <v>1231</v>
      </c>
      <c r="F181" s="218" t="s">
        <v>1232</v>
      </c>
      <c r="G181" s="219" t="s">
        <v>180</v>
      </c>
      <c r="H181" s="220">
        <v>26.469999999999999</v>
      </c>
      <c r="I181" s="221"/>
      <c r="J181" s="222">
        <f>ROUND(I181*H181,2)</f>
        <v>0</v>
      </c>
      <c r="K181" s="218" t="s">
        <v>212</v>
      </c>
      <c r="L181" s="42"/>
      <c r="M181" s="223" t="s">
        <v>1</v>
      </c>
      <c r="N181" s="224" t="s">
        <v>40</v>
      </c>
      <c r="O181" s="78"/>
      <c r="P181" s="225">
        <f>O181*H181</f>
        <v>0</v>
      </c>
      <c r="Q181" s="225">
        <v>0</v>
      </c>
      <c r="R181" s="225">
        <f>Q181*H181</f>
        <v>0</v>
      </c>
      <c r="S181" s="225">
        <v>0</v>
      </c>
      <c r="T181" s="226">
        <f>S181*H181</f>
        <v>0</v>
      </c>
      <c r="AR181" s="16" t="s">
        <v>181</v>
      </c>
      <c r="AT181" s="16" t="s">
        <v>150</v>
      </c>
      <c r="AU181" s="16" t="s">
        <v>77</v>
      </c>
      <c r="AY181" s="16" t="s">
        <v>147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6" t="s">
        <v>75</v>
      </c>
      <c r="BK181" s="227">
        <f>ROUND(I181*H181,2)</f>
        <v>0</v>
      </c>
      <c r="BL181" s="16" t="s">
        <v>181</v>
      </c>
      <c r="BM181" s="16" t="s">
        <v>1233</v>
      </c>
    </row>
    <row r="182" s="1" customFormat="1">
      <c r="B182" s="37"/>
      <c r="C182" s="38"/>
      <c r="D182" s="228" t="s">
        <v>156</v>
      </c>
      <c r="E182" s="38"/>
      <c r="F182" s="229" t="s">
        <v>1234</v>
      </c>
      <c r="G182" s="38"/>
      <c r="H182" s="38"/>
      <c r="I182" s="143"/>
      <c r="J182" s="38"/>
      <c r="K182" s="38"/>
      <c r="L182" s="42"/>
      <c r="M182" s="230"/>
      <c r="N182" s="78"/>
      <c r="O182" s="78"/>
      <c r="P182" s="78"/>
      <c r="Q182" s="78"/>
      <c r="R182" s="78"/>
      <c r="S182" s="78"/>
      <c r="T182" s="79"/>
      <c r="AT182" s="16" t="s">
        <v>156</v>
      </c>
      <c r="AU182" s="16" t="s">
        <v>77</v>
      </c>
    </row>
    <row r="183" s="1" customFormat="1">
      <c r="B183" s="37"/>
      <c r="C183" s="38"/>
      <c r="D183" s="228" t="s">
        <v>157</v>
      </c>
      <c r="E183" s="38"/>
      <c r="F183" s="231" t="s">
        <v>1193</v>
      </c>
      <c r="G183" s="38"/>
      <c r="H183" s="38"/>
      <c r="I183" s="143"/>
      <c r="J183" s="38"/>
      <c r="K183" s="38"/>
      <c r="L183" s="42"/>
      <c r="M183" s="230"/>
      <c r="N183" s="78"/>
      <c r="O183" s="78"/>
      <c r="P183" s="78"/>
      <c r="Q183" s="78"/>
      <c r="R183" s="78"/>
      <c r="S183" s="78"/>
      <c r="T183" s="79"/>
      <c r="AT183" s="16" t="s">
        <v>157</v>
      </c>
      <c r="AU183" s="16" t="s">
        <v>77</v>
      </c>
    </row>
    <row r="184" s="12" customFormat="1">
      <c r="B184" s="232"/>
      <c r="C184" s="233"/>
      <c r="D184" s="228" t="s">
        <v>159</v>
      </c>
      <c r="E184" s="234" t="s">
        <v>1</v>
      </c>
      <c r="F184" s="235" t="s">
        <v>1235</v>
      </c>
      <c r="G184" s="233"/>
      <c r="H184" s="236">
        <v>26.469999999999999</v>
      </c>
      <c r="I184" s="237"/>
      <c r="J184" s="233"/>
      <c r="K184" s="233"/>
      <c r="L184" s="238"/>
      <c r="M184" s="243"/>
      <c r="N184" s="244"/>
      <c r="O184" s="244"/>
      <c r="P184" s="244"/>
      <c r="Q184" s="244"/>
      <c r="R184" s="244"/>
      <c r="S184" s="244"/>
      <c r="T184" s="245"/>
      <c r="AT184" s="242" t="s">
        <v>159</v>
      </c>
      <c r="AU184" s="242" t="s">
        <v>77</v>
      </c>
      <c r="AV184" s="12" t="s">
        <v>77</v>
      </c>
      <c r="AW184" s="12" t="s">
        <v>32</v>
      </c>
      <c r="AX184" s="12" t="s">
        <v>75</v>
      </c>
      <c r="AY184" s="242" t="s">
        <v>147</v>
      </c>
    </row>
    <row r="185" s="11" customFormat="1" ht="22.8" customHeight="1">
      <c r="B185" s="200"/>
      <c r="C185" s="201"/>
      <c r="D185" s="202" t="s">
        <v>68</v>
      </c>
      <c r="E185" s="214" t="s">
        <v>77</v>
      </c>
      <c r="F185" s="214" t="s">
        <v>365</v>
      </c>
      <c r="G185" s="201"/>
      <c r="H185" s="201"/>
      <c r="I185" s="204"/>
      <c r="J185" s="215">
        <f>BK185</f>
        <v>0</v>
      </c>
      <c r="K185" s="201"/>
      <c r="L185" s="206"/>
      <c r="M185" s="207"/>
      <c r="N185" s="208"/>
      <c r="O185" s="208"/>
      <c r="P185" s="209">
        <f>SUM(P186:P199)</f>
        <v>0</v>
      </c>
      <c r="Q185" s="208"/>
      <c r="R185" s="209">
        <f>SUM(R186:R199)</f>
        <v>2.2834930499999997</v>
      </c>
      <c r="S185" s="208"/>
      <c r="T185" s="210">
        <f>SUM(T186:T199)</f>
        <v>0</v>
      </c>
      <c r="AR185" s="211" t="s">
        <v>75</v>
      </c>
      <c r="AT185" s="212" t="s">
        <v>68</v>
      </c>
      <c r="AU185" s="212" t="s">
        <v>75</v>
      </c>
      <c r="AY185" s="211" t="s">
        <v>147</v>
      </c>
      <c r="BK185" s="213">
        <f>SUM(BK186:BK199)</f>
        <v>0</v>
      </c>
    </row>
    <row r="186" s="1" customFormat="1" ht="16.5" customHeight="1">
      <c r="B186" s="37"/>
      <c r="C186" s="216" t="s">
        <v>293</v>
      </c>
      <c r="D186" s="216" t="s">
        <v>150</v>
      </c>
      <c r="E186" s="217" t="s">
        <v>418</v>
      </c>
      <c r="F186" s="218" t="s">
        <v>419</v>
      </c>
      <c r="G186" s="219" t="s">
        <v>270</v>
      </c>
      <c r="H186" s="220">
        <v>2.0550000000000002</v>
      </c>
      <c r="I186" s="221"/>
      <c r="J186" s="222">
        <f>ROUND(I186*H186,2)</f>
        <v>0</v>
      </c>
      <c r="K186" s="218" t="s">
        <v>212</v>
      </c>
      <c r="L186" s="42"/>
      <c r="M186" s="223" t="s">
        <v>1</v>
      </c>
      <c r="N186" s="224" t="s">
        <v>40</v>
      </c>
      <c r="O186" s="78"/>
      <c r="P186" s="225">
        <f>O186*H186</f>
        <v>0</v>
      </c>
      <c r="Q186" s="225">
        <v>0.099510000000000001</v>
      </c>
      <c r="R186" s="225">
        <f>Q186*H186</f>
        <v>0.20449305000000001</v>
      </c>
      <c r="S186" s="225">
        <v>0</v>
      </c>
      <c r="T186" s="226">
        <f>S186*H186</f>
        <v>0</v>
      </c>
      <c r="AR186" s="16" t="s">
        <v>181</v>
      </c>
      <c r="AT186" s="16" t="s">
        <v>150</v>
      </c>
      <c r="AU186" s="16" t="s">
        <v>77</v>
      </c>
      <c r="AY186" s="16" t="s">
        <v>147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6" t="s">
        <v>75</v>
      </c>
      <c r="BK186" s="227">
        <f>ROUND(I186*H186,2)</f>
        <v>0</v>
      </c>
      <c r="BL186" s="16" t="s">
        <v>181</v>
      </c>
      <c r="BM186" s="16" t="s">
        <v>1236</v>
      </c>
    </row>
    <row r="187" s="1" customFormat="1">
      <c r="B187" s="37"/>
      <c r="C187" s="38"/>
      <c r="D187" s="228" t="s">
        <v>156</v>
      </c>
      <c r="E187" s="38"/>
      <c r="F187" s="229" t="s">
        <v>421</v>
      </c>
      <c r="G187" s="38"/>
      <c r="H187" s="38"/>
      <c r="I187" s="143"/>
      <c r="J187" s="38"/>
      <c r="K187" s="38"/>
      <c r="L187" s="42"/>
      <c r="M187" s="230"/>
      <c r="N187" s="78"/>
      <c r="O187" s="78"/>
      <c r="P187" s="78"/>
      <c r="Q187" s="78"/>
      <c r="R187" s="78"/>
      <c r="S187" s="78"/>
      <c r="T187" s="79"/>
      <c r="AT187" s="16" t="s">
        <v>156</v>
      </c>
      <c r="AU187" s="16" t="s">
        <v>77</v>
      </c>
    </row>
    <row r="188" s="1" customFormat="1">
      <c r="B188" s="37"/>
      <c r="C188" s="38"/>
      <c r="D188" s="228" t="s">
        <v>157</v>
      </c>
      <c r="E188" s="38"/>
      <c r="F188" s="231" t="s">
        <v>1193</v>
      </c>
      <c r="G188" s="38"/>
      <c r="H188" s="38"/>
      <c r="I188" s="143"/>
      <c r="J188" s="38"/>
      <c r="K188" s="38"/>
      <c r="L188" s="42"/>
      <c r="M188" s="230"/>
      <c r="N188" s="78"/>
      <c r="O188" s="78"/>
      <c r="P188" s="78"/>
      <c r="Q188" s="78"/>
      <c r="R188" s="78"/>
      <c r="S188" s="78"/>
      <c r="T188" s="79"/>
      <c r="AT188" s="16" t="s">
        <v>157</v>
      </c>
      <c r="AU188" s="16" t="s">
        <v>77</v>
      </c>
    </row>
    <row r="189" s="12" customFormat="1">
      <c r="B189" s="232"/>
      <c r="C189" s="233"/>
      <c r="D189" s="228" t="s">
        <v>159</v>
      </c>
      <c r="E189" s="234" t="s">
        <v>1</v>
      </c>
      <c r="F189" s="235" t="s">
        <v>1237</v>
      </c>
      <c r="G189" s="233"/>
      <c r="H189" s="236">
        <v>2.0550000000000002</v>
      </c>
      <c r="I189" s="237"/>
      <c r="J189" s="233"/>
      <c r="K189" s="233"/>
      <c r="L189" s="238"/>
      <c r="M189" s="243"/>
      <c r="N189" s="244"/>
      <c r="O189" s="244"/>
      <c r="P189" s="244"/>
      <c r="Q189" s="244"/>
      <c r="R189" s="244"/>
      <c r="S189" s="244"/>
      <c r="T189" s="245"/>
      <c r="AT189" s="242" t="s">
        <v>159</v>
      </c>
      <c r="AU189" s="242" t="s">
        <v>77</v>
      </c>
      <c r="AV189" s="12" t="s">
        <v>77</v>
      </c>
      <c r="AW189" s="12" t="s">
        <v>32</v>
      </c>
      <c r="AX189" s="12" t="s">
        <v>75</v>
      </c>
      <c r="AY189" s="242" t="s">
        <v>147</v>
      </c>
    </row>
    <row r="190" s="1" customFormat="1" ht="16.5" customHeight="1">
      <c r="B190" s="37"/>
      <c r="C190" s="267" t="s">
        <v>300</v>
      </c>
      <c r="D190" s="267" t="s">
        <v>267</v>
      </c>
      <c r="E190" s="268" t="s">
        <v>775</v>
      </c>
      <c r="F190" s="269" t="s">
        <v>776</v>
      </c>
      <c r="G190" s="270" t="s">
        <v>270</v>
      </c>
      <c r="H190" s="271">
        <v>0.53000000000000003</v>
      </c>
      <c r="I190" s="272"/>
      <c r="J190" s="273">
        <f>ROUND(I190*H190,2)</f>
        <v>0</v>
      </c>
      <c r="K190" s="269" t="s">
        <v>212</v>
      </c>
      <c r="L190" s="274"/>
      <c r="M190" s="275" t="s">
        <v>1</v>
      </c>
      <c r="N190" s="276" t="s">
        <v>40</v>
      </c>
      <c r="O190" s="78"/>
      <c r="P190" s="225">
        <f>O190*H190</f>
        <v>0</v>
      </c>
      <c r="Q190" s="225">
        <v>1</v>
      </c>
      <c r="R190" s="225">
        <f>Q190*H190</f>
        <v>0.53000000000000003</v>
      </c>
      <c r="S190" s="225">
        <v>0</v>
      </c>
      <c r="T190" s="226">
        <f>S190*H190</f>
        <v>0</v>
      </c>
      <c r="AR190" s="16" t="s">
        <v>216</v>
      </c>
      <c r="AT190" s="16" t="s">
        <v>267</v>
      </c>
      <c r="AU190" s="16" t="s">
        <v>77</v>
      </c>
      <c r="AY190" s="16" t="s">
        <v>147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6" t="s">
        <v>75</v>
      </c>
      <c r="BK190" s="227">
        <f>ROUND(I190*H190,2)</f>
        <v>0</v>
      </c>
      <c r="BL190" s="16" t="s">
        <v>181</v>
      </c>
      <c r="BM190" s="16" t="s">
        <v>1238</v>
      </c>
    </row>
    <row r="191" s="1" customFormat="1">
      <c r="B191" s="37"/>
      <c r="C191" s="38"/>
      <c r="D191" s="228" t="s">
        <v>156</v>
      </c>
      <c r="E191" s="38"/>
      <c r="F191" s="229" t="s">
        <v>778</v>
      </c>
      <c r="G191" s="38"/>
      <c r="H191" s="38"/>
      <c r="I191" s="143"/>
      <c r="J191" s="38"/>
      <c r="K191" s="38"/>
      <c r="L191" s="42"/>
      <c r="M191" s="230"/>
      <c r="N191" s="78"/>
      <c r="O191" s="78"/>
      <c r="P191" s="78"/>
      <c r="Q191" s="78"/>
      <c r="R191" s="78"/>
      <c r="S191" s="78"/>
      <c r="T191" s="79"/>
      <c r="AT191" s="16" t="s">
        <v>156</v>
      </c>
      <c r="AU191" s="16" t="s">
        <v>77</v>
      </c>
    </row>
    <row r="192" s="12" customFormat="1">
      <c r="B192" s="232"/>
      <c r="C192" s="233"/>
      <c r="D192" s="228" t="s">
        <v>159</v>
      </c>
      <c r="E192" s="234" t="s">
        <v>1</v>
      </c>
      <c r="F192" s="235" t="s">
        <v>1239</v>
      </c>
      <c r="G192" s="233"/>
      <c r="H192" s="236">
        <v>0.505</v>
      </c>
      <c r="I192" s="237"/>
      <c r="J192" s="233"/>
      <c r="K192" s="233"/>
      <c r="L192" s="238"/>
      <c r="M192" s="243"/>
      <c r="N192" s="244"/>
      <c r="O192" s="244"/>
      <c r="P192" s="244"/>
      <c r="Q192" s="244"/>
      <c r="R192" s="244"/>
      <c r="S192" s="244"/>
      <c r="T192" s="245"/>
      <c r="AT192" s="242" t="s">
        <v>159</v>
      </c>
      <c r="AU192" s="242" t="s">
        <v>77</v>
      </c>
      <c r="AV192" s="12" t="s">
        <v>77</v>
      </c>
      <c r="AW192" s="12" t="s">
        <v>32</v>
      </c>
      <c r="AX192" s="12" t="s">
        <v>75</v>
      </c>
      <c r="AY192" s="242" t="s">
        <v>147</v>
      </c>
    </row>
    <row r="193" s="12" customFormat="1">
      <c r="B193" s="232"/>
      <c r="C193" s="233"/>
      <c r="D193" s="228" t="s">
        <v>159</v>
      </c>
      <c r="E193" s="233"/>
      <c r="F193" s="235" t="s">
        <v>1240</v>
      </c>
      <c r="G193" s="233"/>
      <c r="H193" s="236">
        <v>0.53000000000000003</v>
      </c>
      <c r="I193" s="237"/>
      <c r="J193" s="233"/>
      <c r="K193" s="233"/>
      <c r="L193" s="238"/>
      <c r="M193" s="243"/>
      <c r="N193" s="244"/>
      <c r="O193" s="244"/>
      <c r="P193" s="244"/>
      <c r="Q193" s="244"/>
      <c r="R193" s="244"/>
      <c r="S193" s="244"/>
      <c r="T193" s="245"/>
      <c r="AT193" s="242" t="s">
        <v>159</v>
      </c>
      <c r="AU193" s="242" t="s">
        <v>77</v>
      </c>
      <c r="AV193" s="12" t="s">
        <v>77</v>
      </c>
      <c r="AW193" s="12" t="s">
        <v>4</v>
      </c>
      <c r="AX193" s="12" t="s">
        <v>75</v>
      </c>
      <c r="AY193" s="242" t="s">
        <v>147</v>
      </c>
    </row>
    <row r="194" s="1" customFormat="1" ht="16.5" customHeight="1">
      <c r="B194" s="37"/>
      <c r="C194" s="267" t="s">
        <v>7</v>
      </c>
      <c r="D194" s="267" t="s">
        <v>267</v>
      </c>
      <c r="E194" s="268" t="s">
        <v>781</v>
      </c>
      <c r="F194" s="269" t="s">
        <v>782</v>
      </c>
      <c r="G194" s="270" t="s">
        <v>270</v>
      </c>
      <c r="H194" s="271">
        <v>1.5489999999999999</v>
      </c>
      <c r="I194" s="272"/>
      <c r="J194" s="273">
        <f>ROUND(I194*H194,2)</f>
        <v>0</v>
      </c>
      <c r="K194" s="269" t="s">
        <v>212</v>
      </c>
      <c r="L194" s="274"/>
      <c r="M194" s="275" t="s">
        <v>1</v>
      </c>
      <c r="N194" s="276" t="s">
        <v>40</v>
      </c>
      <c r="O194" s="78"/>
      <c r="P194" s="225">
        <f>O194*H194</f>
        <v>0</v>
      </c>
      <c r="Q194" s="225">
        <v>1</v>
      </c>
      <c r="R194" s="225">
        <f>Q194*H194</f>
        <v>1.5489999999999999</v>
      </c>
      <c r="S194" s="225">
        <v>0</v>
      </c>
      <c r="T194" s="226">
        <f>S194*H194</f>
        <v>0</v>
      </c>
      <c r="AR194" s="16" t="s">
        <v>216</v>
      </c>
      <c r="AT194" s="16" t="s">
        <v>267</v>
      </c>
      <c r="AU194" s="16" t="s">
        <v>77</v>
      </c>
      <c r="AY194" s="16" t="s">
        <v>147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16" t="s">
        <v>75</v>
      </c>
      <c r="BK194" s="227">
        <f>ROUND(I194*H194,2)</f>
        <v>0</v>
      </c>
      <c r="BL194" s="16" t="s">
        <v>181</v>
      </c>
      <c r="BM194" s="16" t="s">
        <v>1241</v>
      </c>
    </row>
    <row r="195" s="1" customFormat="1">
      <c r="B195" s="37"/>
      <c r="C195" s="38"/>
      <c r="D195" s="228" t="s">
        <v>156</v>
      </c>
      <c r="E195" s="38"/>
      <c r="F195" s="229" t="s">
        <v>782</v>
      </c>
      <c r="G195" s="38"/>
      <c r="H195" s="38"/>
      <c r="I195" s="143"/>
      <c r="J195" s="38"/>
      <c r="K195" s="38"/>
      <c r="L195" s="42"/>
      <c r="M195" s="230"/>
      <c r="N195" s="78"/>
      <c r="O195" s="78"/>
      <c r="P195" s="78"/>
      <c r="Q195" s="78"/>
      <c r="R195" s="78"/>
      <c r="S195" s="78"/>
      <c r="T195" s="79"/>
      <c r="AT195" s="16" t="s">
        <v>156</v>
      </c>
      <c r="AU195" s="16" t="s">
        <v>77</v>
      </c>
    </row>
    <row r="196" s="12" customFormat="1">
      <c r="B196" s="232"/>
      <c r="C196" s="233"/>
      <c r="D196" s="228" t="s">
        <v>159</v>
      </c>
      <c r="E196" s="234" t="s">
        <v>1</v>
      </c>
      <c r="F196" s="235" t="s">
        <v>1242</v>
      </c>
      <c r="G196" s="233"/>
      <c r="H196" s="236">
        <v>1.5489999999999999</v>
      </c>
      <c r="I196" s="237"/>
      <c r="J196" s="233"/>
      <c r="K196" s="233"/>
      <c r="L196" s="238"/>
      <c r="M196" s="243"/>
      <c r="N196" s="244"/>
      <c r="O196" s="244"/>
      <c r="P196" s="244"/>
      <c r="Q196" s="244"/>
      <c r="R196" s="244"/>
      <c r="S196" s="244"/>
      <c r="T196" s="245"/>
      <c r="AT196" s="242" t="s">
        <v>159</v>
      </c>
      <c r="AU196" s="242" t="s">
        <v>77</v>
      </c>
      <c r="AV196" s="12" t="s">
        <v>77</v>
      </c>
      <c r="AW196" s="12" t="s">
        <v>32</v>
      </c>
      <c r="AX196" s="12" t="s">
        <v>75</v>
      </c>
      <c r="AY196" s="242" t="s">
        <v>147</v>
      </c>
    </row>
    <row r="197" s="1" customFormat="1" ht="16.5" customHeight="1">
      <c r="B197" s="37"/>
      <c r="C197" s="216" t="s">
        <v>310</v>
      </c>
      <c r="D197" s="216" t="s">
        <v>150</v>
      </c>
      <c r="E197" s="217" t="s">
        <v>446</v>
      </c>
      <c r="F197" s="218" t="s">
        <v>447</v>
      </c>
      <c r="G197" s="219" t="s">
        <v>270</v>
      </c>
      <c r="H197" s="220">
        <v>2.0550000000000002</v>
      </c>
      <c r="I197" s="221"/>
      <c r="J197" s="222">
        <f>ROUND(I197*H197,2)</f>
        <v>0</v>
      </c>
      <c r="K197" s="218" t="s">
        <v>212</v>
      </c>
      <c r="L197" s="42"/>
      <c r="M197" s="223" t="s">
        <v>1</v>
      </c>
      <c r="N197" s="224" t="s">
        <v>40</v>
      </c>
      <c r="O197" s="78"/>
      <c r="P197" s="225">
        <f>O197*H197</f>
        <v>0</v>
      </c>
      <c r="Q197" s="225">
        <v>0</v>
      </c>
      <c r="R197" s="225">
        <f>Q197*H197</f>
        <v>0</v>
      </c>
      <c r="S197" s="225">
        <v>0</v>
      </c>
      <c r="T197" s="226">
        <f>S197*H197</f>
        <v>0</v>
      </c>
      <c r="AR197" s="16" t="s">
        <v>181</v>
      </c>
      <c r="AT197" s="16" t="s">
        <v>150</v>
      </c>
      <c r="AU197" s="16" t="s">
        <v>77</v>
      </c>
      <c r="AY197" s="16" t="s">
        <v>147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6" t="s">
        <v>75</v>
      </c>
      <c r="BK197" s="227">
        <f>ROUND(I197*H197,2)</f>
        <v>0</v>
      </c>
      <c r="BL197" s="16" t="s">
        <v>181</v>
      </c>
      <c r="BM197" s="16" t="s">
        <v>1243</v>
      </c>
    </row>
    <row r="198" s="1" customFormat="1">
      <c r="B198" s="37"/>
      <c r="C198" s="38"/>
      <c r="D198" s="228" t="s">
        <v>156</v>
      </c>
      <c r="E198" s="38"/>
      <c r="F198" s="229" t="s">
        <v>449</v>
      </c>
      <c r="G198" s="38"/>
      <c r="H198" s="38"/>
      <c r="I198" s="143"/>
      <c r="J198" s="38"/>
      <c r="K198" s="38"/>
      <c r="L198" s="42"/>
      <c r="M198" s="230"/>
      <c r="N198" s="78"/>
      <c r="O198" s="78"/>
      <c r="P198" s="78"/>
      <c r="Q198" s="78"/>
      <c r="R198" s="78"/>
      <c r="S198" s="78"/>
      <c r="T198" s="79"/>
      <c r="AT198" s="16" t="s">
        <v>156</v>
      </c>
      <c r="AU198" s="16" t="s">
        <v>77</v>
      </c>
    </row>
    <row r="199" s="1" customFormat="1">
      <c r="B199" s="37"/>
      <c r="C199" s="38"/>
      <c r="D199" s="228" t="s">
        <v>157</v>
      </c>
      <c r="E199" s="38"/>
      <c r="F199" s="231" t="s">
        <v>450</v>
      </c>
      <c r="G199" s="38"/>
      <c r="H199" s="38"/>
      <c r="I199" s="143"/>
      <c r="J199" s="38"/>
      <c r="K199" s="38"/>
      <c r="L199" s="42"/>
      <c r="M199" s="230"/>
      <c r="N199" s="78"/>
      <c r="O199" s="78"/>
      <c r="P199" s="78"/>
      <c r="Q199" s="78"/>
      <c r="R199" s="78"/>
      <c r="S199" s="78"/>
      <c r="T199" s="79"/>
      <c r="AT199" s="16" t="s">
        <v>157</v>
      </c>
      <c r="AU199" s="16" t="s">
        <v>77</v>
      </c>
    </row>
    <row r="200" s="11" customFormat="1" ht="22.8" customHeight="1">
      <c r="B200" s="200"/>
      <c r="C200" s="201"/>
      <c r="D200" s="202" t="s">
        <v>68</v>
      </c>
      <c r="E200" s="214" t="s">
        <v>97</v>
      </c>
      <c r="F200" s="214" t="s">
        <v>451</v>
      </c>
      <c r="G200" s="201"/>
      <c r="H200" s="201"/>
      <c r="I200" s="204"/>
      <c r="J200" s="215">
        <f>BK200</f>
        <v>0</v>
      </c>
      <c r="K200" s="201"/>
      <c r="L200" s="206"/>
      <c r="M200" s="207"/>
      <c r="N200" s="208"/>
      <c r="O200" s="208"/>
      <c r="P200" s="209">
        <f>SUM(P201:P229)</f>
        <v>0</v>
      </c>
      <c r="Q200" s="208"/>
      <c r="R200" s="209">
        <f>SUM(R201:R229)</f>
        <v>8.4336491500000008</v>
      </c>
      <c r="S200" s="208"/>
      <c r="T200" s="210">
        <f>SUM(T201:T229)</f>
        <v>0.86399999999999999</v>
      </c>
      <c r="AR200" s="211" t="s">
        <v>75</v>
      </c>
      <c r="AT200" s="212" t="s">
        <v>68</v>
      </c>
      <c r="AU200" s="212" t="s">
        <v>75</v>
      </c>
      <c r="AY200" s="211" t="s">
        <v>147</v>
      </c>
      <c r="BK200" s="213">
        <f>SUM(BK201:BK229)</f>
        <v>0</v>
      </c>
    </row>
    <row r="201" s="1" customFormat="1" ht="16.5" customHeight="1">
      <c r="B201" s="37"/>
      <c r="C201" s="216" t="s">
        <v>318</v>
      </c>
      <c r="D201" s="216" t="s">
        <v>150</v>
      </c>
      <c r="E201" s="217" t="s">
        <v>1244</v>
      </c>
      <c r="F201" s="218" t="s">
        <v>1245</v>
      </c>
      <c r="G201" s="219" t="s">
        <v>187</v>
      </c>
      <c r="H201" s="220">
        <v>5.5999999999999996</v>
      </c>
      <c r="I201" s="221"/>
      <c r="J201" s="222">
        <f>ROUND(I201*H201,2)</f>
        <v>0</v>
      </c>
      <c r="K201" s="218" t="s">
        <v>1</v>
      </c>
      <c r="L201" s="42"/>
      <c r="M201" s="223" t="s">
        <v>1</v>
      </c>
      <c r="N201" s="224" t="s">
        <v>40</v>
      </c>
      <c r="O201" s="78"/>
      <c r="P201" s="225">
        <f>O201*H201</f>
        <v>0</v>
      </c>
      <c r="Q201" s="225">
        <v>0</v>
      </c>
      <c r="R201" s="225">
        <f>Q201*H201</f>
        <v>0</v>
      </c>
      <c r="S201" s="225">
        <v>0</v>
      </c>
      <c r="T201" s="226">
        <f>S201*H201</f>
        <v>0</v>
      </c>
      <c r="AR201" s="16" t="s">
        <v>181</v>
      </c>
      <c r="AT201" s="16" t="s">
        <v>150</v>
      </c>
      <c r="AU201" s="16" t="s">
        <v>77</v>
      </c>
      <c r="AY201" s="16" t="s">
        <v>147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16" t="s">
        <v>75</v>
      </c>
      <c r="BK201" s="227">
        <f>ROUND(I201*H201,2)</f>
        <v>0</v>
      </c>
      <c r="BL201" s="16" t="s">
        <v>181</v>
      </c>
      <c r="BM201" s="16" t="s">
        <v>1246</v>
      </c>
    </row>
    <row r="202" s="1" customFormat="1">
      <c r="B202" s="37"/>
      <c r="C202" s="38"/>
      <c r="D202" s="228" t="s">
        <v>156</v>
      </c>
      <c r="E202" s="38"/>
      <c r="F202" s="229" t="s">
        <v>1245</v>
      </c>
      <c r="G202" s="38"/>
      <c r="H202" s="38"/>
      <c r="I202" s="143"/>
      <c r="J202" s="38"/>
      <c r="K202" s="38"/>
      <c r="L202" s="42"/>
      <c r="M202" s="230"/>
      <c r="N202" s="78"/>
      <c r="O202" s="78"/>
      <c r="P202" s="78"/>
      <c r="Q202" s="78"/>
      <c r="R202" s="78"/>
      <c r="S202" s="78"/>
      <c r="T202" s="79"/>
      <c r="AT202" s="16" t="s">
        <v>156</v>
      </c>
      <c r="AU202" s="16" t="s">
        <v>77</v>
      </c>
    </row>
    <row r="203" s="12" customFormat="1">
      <c r="B203" s="232"/>
      <c r="C203" s="233"/>
      <c r="D203" s="228" t="s">
        <v>159</v>
      </c>
      <c r="E203" s="234" t="s">
        <v>1</v>
      </c>
      <c r="F203" s="235" t="s">
        <v>1247</v>
      </c>
      <c r="G203" s="233"/>
      <c r="H203" s="236">
        <v>5.5999999999999996</v>
      </c>
      <c r="I203" s="237"/>
      <c r="J203" s="233"/>
      <c r="K203" s="233"/>
      <c r="L203" s="238"/>
      <c r="M203" s="243"/>
      <c r="N203" s="244"/>
      <c r="O203" s="244"/>
      <c r="P203" s="244"/>
      <c r="Q203" s="244"/>
      <c r="R203" s="244"/>
      <c r="S203" s="244"/>
      <c r="T203" s="245"/>
      <c r="AT203" s="242" t="s">
        <v>159</v>
      </c>
      <c r="AU203" s="242" t="s">
        <v>77</v>
      </c>
      <c r="AV203" s="12" t="s">
        <v>77</v>
      </c>
      <c r="AW203" s="12" t="s">
        <v>32</v>
      </c>
      <c r="AX203" s="12" t="s">
        <v>75</v>
      </c>
      <c r="AY203" s="242" t="s">
        <v>147</v>
      </c>
    </row>
    <row r="204" s="1" customFormat="1" ht="16.5" customHeight="1">
      <c r="B204" s="37"/>
      <c r="C204" s="216" t="s">
        <v>325</v>
      </c>
      <c r="D204" s="216" t="s">
        <v>150</v>
      </c>
      <c r="E204" s="217" t="s">
        <v>1248</v>
      </c>
      <c r="F204" s="218" t="s">
        <v>1249</v>
      </c>
      <c r="G204" s="219" t="s">
        <v>225</v>
      </c>
      <c r="H204" s="220">
        <v>0.35999999999999999</v>
      </c>
      <c r="I204" s="221"/>
      <c r="J204" s="222">
        <f>ROUND(I204*H204,2)</f>
        <v>0</v>
      </c>
      <c r="K204" s="218" t="s">
        <v>1</v>
      </c>
      <c r="L204" s="42"/>
      <c r="M204" s="223" t="s">
        <v>1</v>
      </c>
      <c r="N204" s="224" t="s">
        <v>40</v>
      </c>
      <c r="O204" s="78"/>
      <c r="P204" s="225">
        <f>O204*H204</f>
        <v>0</v>
      </c>
      <c r="Q204" s="225">
        <v>0</v>
      </c>
      <c r="R204" s="225">
        <f>Q204*H204</f>
        <v>0</v>
      </c>
      <c r="S204" s="225">
        <v>2.3999999999999999</v>
      </c>
      <c r="T204" s="226">
        <f>S204*H204</f>
        <v>0.86399999999999999</v>
      </c>
      <c r="AR204" s="16" t="s">
        <v>181</v>
      </c>
      <c r="AT204" s="16" t="s">
        <v>150</v>
      </c>
      <c r="AU204" s="16" t="s">
        <v>77</v>
      </c>
      <c r="AY204" s="16" t="s">
        <v>147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6" t="s">
        <v>75</v>
      </c>
      <c r="BK204" s="227">
        <f>ROUND(I204*H204,2)</f>
        <v>0</v>
      </c>
      <c r="BL204" s="16" t="s">
        <v>181</v>
      </c>
      <c r="BM204" s="16" t="s">
        <v>1250</v>
      </c>
    </row>
    <row r="205" s="1" customFormat="1">
      <c r="B205" s="37"/>
      <c r="C205" s="38"/>
      <c r="D205" s="228" t="s">
        <v>156</v>
      </c>
      <c r="E205" s="38"/>
      <c r="F205" s="229" t="s">
        <v>1251</v>
      </c>
      <c r="G205" s="38"/>
      <c r="H205" s="38"/>
      <c r="I205" s="143"/>
      <c r="J205" s="38"/>
      <c r="K205" s="38"/>
      <c r="L205" s="42"/>
      <c r="M205" s="230"/>
      <c r="N205" s="78"/>
      <c r="O205" s="78"/>
      <c r="P205" s="78"/>
      <c r="Q205" s="78"/>
      <c r="R205" s="78"/>
      <c r="S205" s="78"/>
      <c r="T205" s="79"/>
      <c r="AT205" s="16" t="s">
        <v>156</v>
      </c>
      <c r="AU205" s="16" t="s">
        <v>77</v>
      </c>
    </row>
    <row r="206" s="1" customFormat="1">
      <c r="B206" s="37"/>
      <c r="C206" s="38"/>
      <c r="D206" s="228" t="s">
        <v>157</v>
      </c>
      <c r="E206" s="38"/>
      <c r="F206" s="231" t="s">
        <v>1193</v>
      </c>
      <c r="G206" s="38"/>
      <c r="H206" s="38"/>
      <c r="I206" s="143"/>
      <c r="J206" s="38"/>
      <c r="K206" s="38"/>
      <c r="L206" s="42"/>
      <c r="M206" s="230"/>
      <c r="N206" s="78"/>
      <c r="O206" s="78"/>
      <c r="P206" s="78"/>
      <c r="Q206" s="78"/>
      <c r="R206" s="78"/>
      <c r="S206" s="78"/>
      <c r="T206" s="79"/>
      <c r="AT206" s="16" t="s">
        <v>157</v>
      </c>
      <c r="AU206" s="16" t="s">
        <v>77</v>
      </c>
    </row>
    <row r="207" s="12" customFormat="1">
      <c r="B207" s="232"/>
      <c r="C207" s="233"/>
      <c r="D207" s="228" t="s">
        <v>159</v>
      </c>
      <c r="E207" s="234" t="s">
        <v>1</v>
      </c>
      <c r="F207" s="235" t="s">
        <v>1252</v>
      </c>
      <c r="G207" s="233"/>
      <c r="H207" s="236">
        <v>0.35999999999999999</v>
      </c>
      <c r="I207" s="237"/>
      <c r="J207" s="233"/>
      <c r="K207" s="233"/>
      <c r="L207" s="238"/>
      <c r="M207" s="243"/>
      <c r="N207" s="244"/>
      <c r="O207" s="244"/>
      <c r="P207" s="244"/>
      <c r="Q207" s="244"/>
      <c r="R207" s="244"/>
      <c r="S207" s="244"/>
      <c r="T207" s="245"/>
      <c r="AT207" s="242" t="s">
        <v>159</v>
      </c>
      <c r="AU207" s="242" t="s">
        <v>77</v>
      </c>
      <c r="AV207" s="12" t="s">
        <v>77</v>
      </c>
      <c r="AW207" s="12" t="s">
        <v>32</v>
      </c>
      <c r="AX207" s="12" t="s">
        <v>75</v>
      </c>
      <c r="AY207" s="242" t="s">
        <v>147</v>
      </c>
    </row>
    <row r="208" s="1" customFormat="1" ht="16.5" customHeight="1">
      <c r="B208" s="37"/>
      <c r="C208" s="216" t="s">
        <v>331</v>
      </c>
      <c r="D208" s="216" t="s">
        <v>150</v>
      </c>
      <c r="E208" s="217" t="s">
        <v>790</v>
      </c>
      <c r="F208" s="218" t="s">
        <v>1253</v>
      </c>
      <c r="G208" s="219" t="s">
        <v>225</v>
      </c>
      <c r="H208" s="220">
        <v>3.1280000000000001</v>
      </c>
      <c r="I208" s="221"/>
      <c r="J208" s="222">
        <f>ROUND(I208*H208,2)</f>
        <v>0</v>
      </c>
      <c r="K208" s="218" t="s">
        <v>212</v>
      </c>
      <c r="L208" s="42"/>
      <c r="M208" s="223" t="s">
        <v>1</v>
      </c>
      <c r="N208" s="224" t="s">
        <v>40</v>
      </c>
      <c r="O208" s="78"/>
      <c r="P208" s="225">
        <f>O208*H208</f>
        <v>0</v>
      </c>
      <c r="Q208" s="225">
        <v>2.5143</v>
      </c>
      <c r="R208" s="225">
        <f>Q208*H208</f>
        <v>7.8647304</v>
      </c>
      <c r="S208" s="225">
        <v>0</v>
      </c>
      <c r="T208" s="226">
        <f>S208*H208</f>
        <v>0</v>
      </c>
      <c r="AR208" s="16" t="s">
        <v>181</v>
      </c>
      <c r="AT208" s="16" t="s">
        <v>150</v>
      </c>
      <c r="AU208" s="16" t="s">
        <v>77</v>
      </c>
      <c r="AY208" s="16" t="s">
        <v>147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6" t="s">
        <v>75</v>
      </c>
      <c r="BK208" s="227">
        <f>ROUND(I208*H208,2)</f>
        <v>0</v>
      </c>
      <c r="BL208" s="16" t="s">
        <v>181</v>
      </c>
      <c r="BM208" s="16" t="s">
        <v>1254</v>
      </c>
    </row>
    <row r="209" s="1" customFormat="1">
      <c r="B209" s="37"/>
      <c r="C209" s="38"/>
      <c r="D209" s="228" t="s">
        <v>156</v>
      </c>
      <c r="E209" s="38"/>
      <c r="F209" s="229" t="s">
        <v>793</v>
      </c>
      <c r="G209" s="38"/>
      <c r="H209" s="38"/>
      <c r="I209" s="143"/>
      <c r="J209" s="38"/>
      <c r="K209" s="38"/>
      <c r="L209" s="42"/>
      <c r="M209" s="230"/>
      <c r="N209" s="78"/>
      <c r="O209" s="78"/>
      <c r="P209" s="78"/>
      <c r="Q209" s="78"/>
      <c r="R209" s="78"/>
      <c r="S209" s="78"/>
      <c r="T209" s="79"/>
      <c r="AT209" s="16" t="s">
        <v>156</v>
      </c>
      <c r="AU209" s="16" t="s">
        <v>77</v>
      </c>
    </row>
    <row r="210" s="1" customFormat="1">
      <c r="B210" s="37"/>
      <c r="C210" s="38"/>
      <c r="D210" s="228" t="s">
        <v>157</v>
      </c>
      <c r="E210" s="38"/>
      <c r="F210" s="231" t="s">
        <v>1193</v>
      </c>
      <c r="G210" s="38"/>
      <c r="H210" s="38"/>
      <c r="I210" s="143"/>
      <c r="J210" s="38"/>
      <c r="K210" s="38"/>
      <c r="L210" s="42"/>
      <c r="M210" s="230"/>
      <c r="N210" s="78"/>
      <c r="O210" s="78"/>
      <c r="P210" s="78"/>
      <c r="Q210" s="78"/>
      <c r="R210" s="78"/>
      <c r="S210" s="78"/>
      <c r="T210" s="79"/>
      <c r="AT210" s="16" t="s">
        <v>157</v>
      </c>
      <c r="AU210" s="16" t="s">
        <v>77</v>
      </c>
    </row>
    <row r="211" s="13" customFormat="1">
      <c r="B211" s="246"/>
      <c r="C211" s="247"/>
      <c r="D211" s="228" t="s">
        <v>159</v>
      </c>
      <c r="E211" s="248" t="s">
        <v>1</v>
      </c>
      <c r="F211" s="249" t="s">
        <v>1255</v>
      </c>
      <c r="G211" s="247"/>
      <c r="H211" s="248" t="s">
        <v>1</v>
      </c>
      <c r="I211" s="250"/>
      <c r="J211" s="247"/>
      <c r="K211" s="247"/>
      <c r="L211" s="251"/>
      <c r="M211" s="252"/>
      <c r="N211" s="253"/>
      <c r="O211" s="253"/>
      <c r="P211" s="253"/>
      <c r="Q211" s="253"/>
      <c r="R211" s="253"/>
      <c r="S211" s="253"/>
      <c r="T211" s="254"/>
      <c r="AT211" s="255" t="s">
        <v>159</v>
      </c>
      <c r="AU211" s="255" t="s">
        <v>77</v>
      </c>
      <c r="AV211" s="13" t="s">
        <v>75</v>
      </c>
      <c r="AW211" s="13" t="s">
        <v>32</v>
      </c>
      <c r="AX211" s="13" t="s">
        <v>69</v>
      </c>
      <c r="AY211" s="255" t="s">
        <v>147</v>
      </c>
    </row>
    <row r="212" s="12" customFormat="1">
      <c r="B212" s="232"/>
      <c r="C212" s="233"/>
      <c r="D212" s="228" t="s">
        <v>159</v>
      </c>
      <c r="E212" s="234" t="s">
        <v>1</v>
      </c>
      <c r="F212" s="235" t="s">
        <v>1256</v>
      </c>
      <c r="G212" s="233"/>
      <c r="H212" s="236">
        <v>7.2380000000000004</v>
      </c>
      <c r="I212" s="237"/>
      <c r="J212" s="233"/>
      <c r="K212" s="233"/>
      <c r="L212" s="238"/>
      <c r="M212" s="243"/>
      <c r="N212" s="244"/>
      <c r="O212" s="244"/>
      <c r="P212" s="244"/>
      <c r="Q212" s="244"/>
      <c r="R212" s="244"/>
      <c r="S212" s="244"/>
      <c r="T212" s="245"/>
      <c r="AT212" s="242" t="s">
        <v>159</v>
      </c>
      <c r="AU212" s="242" t="s">
        <v>77</v>
      </c>
      <c r="AV212" s="12" t="s">
        <v>77</v>
      </c>
      <c r="AW212" s="12" t="s">
        <v>32</v>
      </c>
      <c r="AX212" s="12" t="s">
        <v>69</v>
      </c>
      <c r="AY212" s="242" t="s">
        <v>147</v>
      </c>
    </row>
    <row r="213" s="12" customFormat="1">
      <c r="B213" s="232"/>
      <c r="C213" s="233"/>
      <c r="D213" s="228" t="s">
        <v>159</v>
      </c>
      <c r="E213" s="234" t="s">
        <v>1</v>
      </c>
      <c r="F213" s="235" t="s">
        <v>1257</v>
      </c>
      <c r="G213" s="233"/>
      <c r="H213" s="236">
        <v>-3.8700000000000001</v>
      </c>
      <c r="I213" s="237"/>
      <c r="J213" s="233"/>
      <c r="K213" s="233"/>
      <c r="L213" s="238"/>
      <c r="M213" s="243"/>
      <c r="N213" s="244"/>
      <c r="O213" s="244"/>
      <c r="P213" s="244"/>
      <c r="Q213" s="244"/>
      <c r="R213" s="244"/>
      <c r="S213" s="244"/>
      <c r="T213" s="245"/>
      <c r="AT213" s="242" t="s">
        <v>159</v>
      </c>
      <c r="AU213" s="242" t="s">
        <v>77</v>
      </c>
      <c r="AV213" s="12" t="s">
        <v>77</v>
      </c>
      <c r="AW213" s="12" t="s">
        <v>32</v>
      </c>
      <c r="AX213" s="12" t="s">
        <v>69</v>
      </c>
      <c r="AY213" s="242" t="s">
        <v>147</v>
      </c>
    </row>
    <row r="214" s="12" customFormat="1">
      <c r="B214" s="232"/>
      <c r="C214" s="233"/>
      <c r="D214" s="228" t="s">
        <v>159</v>
      </c>
      <c r="E214" s="234" t="s">
        <v>1</v>
      </c>
      <c r="F214" s="235" t="s">
        <v>1258</v>
      </c>
      <c r="G214" s="233"/>
      <c r="H214" s="236">
        <v>-0.23999999999999999</v>
      </c>
      <c r="I214" s="237"/>
      <c r="J214" s="233"/>
      <c r="K214" s="233"/>
      <c r="L214" s="238"/>
      <c r="M214" s="243"/>
      <c r="N214" s="244"/>
      <c r="O214" s="244"/>
      <c r="P214" s="244"/>
      <c r="Q214" s="244"/>
      <c r="R214" s="244"/>
      <c r="S214" s="244"/>
      <c r="T214" s="245"/>
      <c r="AT214" s="242" t="s">
        <v>159</v>
      </c>
      <c r="AU214" s="242" t="s">
        <v>77</v>
      </c>
      <c r="AV214" s="12" t="s">
        <v>77</v>
      </c>
      <c r="AW214" s="12" t="s">
        <v>32</v>
      </c>
      <c r="AX214" s="12" t="s">
        <v>69</v>
      </c>
      <c r="AY214" s="242" t="s">
        <v>147</v>
      </c>
    </row>
    <row r="215" s="14" customFormat="1">
      <c r="B215" s="256"/>
      <c r="C215" s="257"/>
      <c r="D215" s="228" t="s">
        <v>159</v>
      </c>
      <c r="E215" s="258" t="s">
        <v>1</v>
      </c>
      <c r="F215" s="259" t="s">
        <v>266</v>
      </c>
      <c r="G215" s="257"/>
      <c r="H215" s="260">
        <v>3.1280000000000001</v>
      </c>
      <c r="I215" s="261"/>
      <c r="J215" s="257"/>
      <c r="K215" s="257"/>
      <c r="L215" s="262"/>
      <c r="M215" s="263"/>
      <c r="N215" s="264"/>
      <c r="O215" s="264"/>
      <c r="P215" s="264"/>
      <c r="Q215" s="264"/>
      <c r="R215" s="264"/>
      <c r="S215" s="264"/>
      <c r="T215" s="265"/>
      <c r="AT215" s="266" t="s">
        <v>159</v>
      </c>
      <c r="AU215" s="266" t="s">
        <v>77</v>
      </c>
      <c r="AV215" s="14" t="s">
        <v>181</v>
      </c>
      <c r="AW215" s="14" t="s">
        <v>32</v>
      </c>
      <c r="AX215" s="14" t="s">
        <v>75</v>
      </c>
      <c r="AY215" s="266" t="s">
        <v>147</v>
      </c>
    </row>
    <row r="216" s="1" customFormat="1" ht="16.5" customHeight="1">
      <c r="B216" s="37"/>
      <c r="C216" s="216" t="s">
        <v>342</v>
      </c>
      <c r="D216" s="216" t="s">
        <v>150</v>
      </c>
      <c r="E216" s="217" t="s">
        <v>486</v>
      </c>
      <c r="F216" s="218" t="s">
        <v>487</v>
      </c>
      <c r="G216" s="219" t="s">
        <v>180</v>
      </c>
      <c r="H216" s="220">
        <v>30.440000000000001</v>
      </c>
      <c r="I216" s="221"/>
      <c r="J216" s="222">
        <f>ROUND(I216*H216,2)</f>
        <v>0</v>
      </c>
      <c r="K216" s="218" t="s">
        <v>212</v>
      </c>
      <c r="L216" s="42"/>
      <c r="M216" s="223" t="s">
        <v>1</v>
      </c>
      <c r="N216" s="224" t="s">
        <v>40</v>
      </c>
      <c r="O216" s="78"/>
      <c r="P216" s="225">
        <f>O216*H216</f>
        <v>0</v>
      </c>
      <c r="Q216" s="225">
        <v>0.00247</v>
      </c>
      <c r="R216" s="225">
        <f>Q216*H216</f>
        <v>0.075186799999999998</v>
      </c>
      <c r="S216" s="225">
        <v>0</v>
      </c>
      <c r="T216" s="226">
        <f>S216*H216</f>
        <v>0</v>
      </c>
      <c r="AR216" s="16" t="s">
        <v>181</v>
      </c>
      <c r="AT216" s="16" t="s">
        <v>150</v>
      </c>
      <c r="AU216" s="16" t="s">
        <v>77</v>
      </c>
      <c r="AY216" s="16" t="s">
        <v>147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16" t="s">
        <v>75</v>
      </c>
      <c r="BK216" s="227">
        <f>ROUND(I216*H216,2)</f>
        <v>0</v>
      </c>
      <c r="BL216" s="16" t="s">
        <v>181</v>
      </c>
      <c r="BM216" s="16" t="s">
        <v>1173</v>
      </c>
    </row>
    <row r="217" s="1" customFormat="1">
      <c r="B217" s="37"/>
      <c r="C217" s="38"/>
      <c r="D217" s="228" t="s">
        <v>156</v>
      </c>
      <c r="E217" s="38"/>
      <c r="F217" s="229" t="s">
        <v>489</v>
      </c>
      <c r="G217" s="38"/>
      <c r="H217" s="38"/>
      <c r="I217" s="143"/>
      <c r="J217" s="38"/>
      <c r="K217" s="38"/>
      <c r="L217" s="42"/>
      <c r="M217" s="230"/>
      <c r="N217" s="78"/>
      <c r="O217" s="78"/>
      <c r="P217" s="78"/>
      <c r="Q217" s="78"/>
      <c r="R217" s="78"/>
      <c r="S217" s="78"/>
      <c r="T217" s="79"/>
      <c r="AT217" s="16" t="s">
        <v>156</v>
      </c>
      <c r="AU217" s="16" t="s">
        <v>77</v>
      </c>
    </row>
    <row r="218" s="1" customFormat="1">
      <c r="B218" s="37"/>
      <c r="C218" s="38"/>
      <c r="D218" s="228" t="s">
        <v>157</v>
      </c>
      <c r="E218" s="38"/>
      <c r="F218" s="231" t="s">
        <v>1193</v>
      </c>
      <c r="G218" s="38"/>
      <c r="H218" s="38"/>
      <c r="I218" s="143"/>
      <c r="J218" s="38"/>
      <c r="K218" s="38"/>
      <c r="L218" s="42"/>
      <c r="M218" s="230"/>
      <c r="N218" s="78"/>
      <c r="O218" s="78"/>
      <c r="P218" s="78"/>
      <c r="Q218" s="78"/>
      <c r="R218" s="78"/>
      <c r="S218" s="78"/>
      <c r="T218" s="79"/>
      <c r="AT218" s="16" t="s">
        <v>157</v>
      </c>
      <c r="AU218" s="16" t="s">
        <v>77</v>
      </c>
    </row>
    <row r="219" s="12" customFormat="1">
      <c r="B219" s="232"/>
      <c r="C219" s="233"/>
      <c r="D219" s="228" t="s">
        <v>159</v>
      </c>
      <c r="E219" s="234" t="s">
        <v>1</v>
      </c>
      <c r="F219" s="235" t="s">
        <v>1259</v>
      </c>
      <c r="G219" s="233"/>
      <c r="H219" s="236">
        <v>16.920000000000002</v>
      </c>
      <c r="I219" s="237"/>
      <c r="J219" s="233"/>
      <c r="K219" s="233"/>
      <c r="L219" s="238"/>
      <c r="M219" s="243"/>
      <c r="N219" s="244"/>
      <c r="O219" s="244"/>
      <c r="P219" s="244"/>
      <c r="Q219" s="244"/>
      <c r="R219" s="244"/>
      <c r="S219" s="244"/>
      <c r="T219" s="245"/>
      <c r="AT219" s="242" t="s">
        <v>159</v>
      </c>
      <c r="AU219" s="242" t="s">
        <v>77</v>
      </c>
      <c r="AV219" s="12" t="s">
        <v>77</v>
      </c>
      <c r="AW219" s="12" t="s">
        <v>32</v>
      </c>
      <c r="AX219" s="12" t="s">
        <v>69</v>
      </c>
      <c r="AY219" s="242" t="s">
        <v>147</v>
      </c>
    </row>
    <row r="220" s="12" customFormat="1">
      <c r="B220" s="232"/>
      <c r="C220" s="233"/>
      <c r="D220" s="228" t="s">
        <v>159</v>
      </c>
      <c r="E220" s="234" t="s">
        <v>1</v>
      </c>
      <c r="F220" s="235" t="s">
        <v>1260</v>
      </c>
      <c r="G220" s="233"/>
      <c r="H220" s="236">
        <v>12.039999999999999</v>
      </c>
      <c r="I220" s="237"/>
      <c r="J220" s="233"/>
      <c r="K220" s="233"/>
      <c r="L220" s="238"/>
      <c r="M220" s="243"/>
      <c r="N220" s="244"/>
      <c r="O220" s="244"/>
      <c r="P220" s="244"/>
      <c r="Q220" s="244"/>
      <c r="R220" s="244"/>
      <c r="S220" s="244"/>
      <c r="T220" s="245"/>
      <c r="AT220" s="242" t="s">
        <v>159</v>
      </c>
      <c r="AU220" s="242" t="s">
        <v>77</v>
      </c>
      <c r="AV220" s="12" t="s">
        <v>77</v>
      </c>
      <c r="AW220" s="12" t="s">
        <v>32</v>
      </c>
      <c r="AX220" s="12" t="s">
        <v>69</v>
      </c>
      <c r="AY220" s="242" t="s">
        <v>147</v>
      </c>
    </row>
    <row r="221" s="12" customFormat="1">
      <c r="B221" s="232"/>
      <c r="C221" s="233"/>
      <c r="D221" s="228" t="s">
        <v>159</v>
      </c>
      <c r="E221" s="234" t="s">
        <v>1</v>
      </c>
      <c r="F221" s="235" t="s">
        <v>1261</v>
      </c>
      <c r="G221" s="233"/>
      <c r="H221" s="236">
        <v>0.59999999999999998</v>
      </c>
      <c r="I221" s="237"/>
      <c r="J221" s="233"/>
      <c r="K221" s="233"/>
      <c r="L221" s="238"/>
      <c r="M221" s="243"/>
      <c r="N221" s="244"/>
      <c r="O221" s="244"/>
      <c r="P221" s="244"/>
      <c r="Q221" s="244"/>
      <c r="R221" s="244"/>
      <c r="S221" s="244"/>
      <c r="T221" s="245"/>
      <c r="AT221" s="242" t="s">
        <v>159</v>
      </c>
      <c r="AU221" s="242" t="s">
        <v>77</v>
      </c>
      <c r="AV221" s="12" t="s">
        <v>77</v>
      </c>
      <c r="AW221" s="12" t="s">
        <v>32</v>
      </c>
      <c r="AX221" s="12" t="s">
        <v>69</v>
      </c>
      <c r="AY221" s="242" t="s">
        <v>147</v>
      </c>
    </row>
    <row r="222" s="12" customFormat="1">
      <c r="B222" s="232"/>
      <c r="C222" s="233"/>
      <c r="D222" s="228" t="s">
        <v>159</v>
      </c>
      <c r="E222" s="234" t="s">
        <v>1</v>
      </c>
      <c r="F222" s="235" t="s">
        <v>1262</v>
      </c>
      <c r="G222" s="233"/>
      <c r="H222" s="236">
        <v>0.88</v>
      </c>
      <c r="I222" s="237"/>
      <c r="J222" s="233"/>
      <c r="K222" s="233"/>
      <c r="L222" s="238"/>
      <c r="M222" s="243"/>
      <c r="N222" s="244"/>
      <c r="O222" s="244"/>
      <c r="P222" s="244"/>
      <c r="Q222" s="244"/>
      <c r="R222" s="244"/>
      <c r="S222" s="244"/>
      <c r="T222" s="245"/>
      <c r="AT222" s="242" t="s">
        <v>159</v>
      </c>
      <c r="AU222" s="242" t="s">
        <v>77</v>
      </c>
      <c r="AV222" s="12" t="s">
        <v>77</v>
      </c>
      <c r="AW222" s="12" t="s">
        <v>32</v>
      </c>
      <c r="AX222" s="12" t="s">
        <v>69</v>
      </c>
      <c r="AY222" s="242" t="s">
        <v>147</v>
      </c>
    </row>
    <row r="223" s="14" customFormat="1">
      <c r="B223" s="256"/>
      <c r="C223" s="257"/>
      <c r="D223" s="228" t="s">
        <v>159</v>
      </c>
      <c r="E223" s="258" t="s">
        <v>1</v>
      </c>
      <c r="F223" s="259" t="s">
        <v>266</v>
      </c>
      <c r="G223" s="257"/>
      <c r="H223" s="260">
        <v>30.440000000000001</v>
      </c>
      <c r="I223" s="261"/>
      <c r="J223" s="257"/>
      <c r="K223" s="257"/>
      <c r="L223" s="262"/>
      <c r="M223" s="263"/>
      <c r="N223" s="264"/>
      <c r="O223" s="264"/>
      <c r="P223" s="264"/>
      <c r="Q223" s="264"/>
      <c r="R223" s="264"/>
      <c r="S223" s="264"/>
      <c r="T223" s="265"/>
      <c r="AT223" s="266" t="s">
        <v>159</v>
      </c>
      <c r="AU223" s="266" t="s">
        <v>77</v>
      </c>
      <c r="AV223" s="14" t="s">
        <v>181</v>
      </c>
      <c r="AW223" s="14" t="s">
        <v>32</v>
      </c>
      <c r="AX223" s="14" t="s">
        <v>75</v>
      </c>
      <c r="AY223" s="266" t="s">
        <v>147</v>
      </c>
    </row>
    <row r="224" s="1" customFormat="1" ht="16.5" customHeight="1">
      <c r="B224" s="37"/>
      <c r="C224" s="216" t="s">
        <v>352</v>
      </c>
      <c r="D224" s="216" t="s">
        <v>150</v>
      </c>
      <c r="E224" s="217" t="s">
        <v>506</v>
      </c>
      <c r="F224" s="218" t="s">
        <v>507</v>
      </c>
      <c r="G224" s="219" t="s">
        <v>180</v>
      </c>
      <c r="H224" s="220">
        <v>30.440000000000001</v>
      </c>
      <c r="I224" s="221"/>
      <c r="J224" s="222">
        <f>ROUND(I224*H224,2)</f>
        <v>0</v>
      </c>
      <c r="K224" s="218" t="s">
        <v>212</v>
      </c>
      <c r="L224" s="42"/>
      <c r="M224" s="223" t="s">
        <v>1</v>
      </c>
      <c r="N224" s="224" t="s">
        <v>40</v>
      </c>
      <c r="O224" s="78"/>
      <c r="P224" s="225">
        <f>O224*H224</f>
        <v>0</v>
      </c>
      <c r="Q224" s="225">
        <v>0</v>
      </c>
      <c r="R224" s="225">
        <f>Q224*H224</f>
        <v>0</v>
      </c>
      <c r="S224" s="225">
        <v>0</v>
      </c>
      <c r="T224" s="226">
        <f>S224*H224</f>
        <v>0</v>
      </c>
      <c r="AR224" s="16" t="s">
        <v>181</v>
      </c>
      <c r="AT224" s="16" t="s">
        <v>150</v>
      </c>
      <c r="AU224" s="16" t="s">
        <v>77</v>
      </c>
      <c r="AY224" s="16" t="s">
        <v>147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16" t="s">
        <v>75</v>
      </c>
      <c r="BK224" s="227">
        <f>ROUND(I224*H224,2)</f>
        <v>0</v>
      </c>
      <c r="BL224" s="16" t="s">
        <v>181</v>
      </c>
      <c r="BM224" s="16" t="s">
        <v>1176</v>
      </c>
    </row>
    <row r="225" s="1" customFormat="1">
      <c r="B225" s="37"/>
      <c r="C225" s="38"/>
      <c r="D225" s="228" t="s">
        <v>156</v>
      </c>
      <c r="E225" s="38"/>
      <c r="F225" s="229" t="s">
        <v>509</v>
      </c>
      <c r="G225" s="38"/>
      <c r="H225" s="38"/>
      <c r="I225" s="143"/>
      <c r="J225" s="38"/>
      <c r="K225" s="38"/>
      <c r="L225" s="42"/>
      <c r="M225" s="230"/>
      <c r="N225" s="78"/>
      <c r="O225" s="78"/>
      <c r="P225" s="78"/>
      <c r="Q225" s="78"/>
      <c r="R225" s="78"/>
      <c r="S225" s="78"/>
      <c r="T225" s="79"/>
      <c r="AT225" s="16" t="s">
        <v>156</v>
      </c>
      <c r="AU225" s="16" t="s">
        <v>77</v>
      </c>
    </row>
    <row r="226" s="1" customFormat="1" ht="16.5" customHeight="1">
      <c r="B226" s="37"/>
      <c r="C226" s="216" t="s">
        <v>356</v>
      </c>
      <c r="D226" s="216" t="s">
        <v>150</v>
      </c>
      <c r="E226" s="217" t="s">
        <v>516</v>
      </c>
      <c r="F226" s="218" t="s">
        <v>517</v>
      </c>
      <c r="G226" s="219" t="s">
        <v>270</v>
      </c>
      <c r="H226" s="220">
        <v>0.44500000000000001</v>
      </c>
      <c r="I226" s="221"/>
      <c r="J226" s="222">
        <f>ROUND(I226*H226,2)</f>
        <v>0</v>
      </c>
      <c r="K226" s="218" t="s">
        <v>212</v>
      </c>
      <c r="L226" s="42"/>
      <c r="M226" s="223" t="s">
        <v>1</v>
      </c>
      <c r="N226" s="224" t="s">
        <v>40</v>
      </c>
      <c r="O226" s="78"/>
      <c r="P226" s="225">
        <f>O226*H226</f>
        <v>0</v>
      </c>
      <c r="Q226" s="225">
        <v>1.10951</v>
      </c>
      <c r="R226" s="225">
        <f>Q226*H226</f>
        <v>0.49373195000000003</v>
      </c>
      <c r="S226" s="225">
        <v>0</v>
      </c>
      <c r="T226" s="226">
        <f>S226*H226</f>
        <v>0</v>
      </c>
      <c r="AR226" s="16" t="s">
        <v>181</v>
      </c>
      <c r="AT226" s="16" t="s">
        <v>150</v>
      </c>
      <c r="AU226" s="16" t="s">
        <v>77</v>
      </c>
      <c r="AY226" s="16" t="s">
        <v>147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6" t="s">
        <v>75</v>
      </c>
      <c r="BK226" s="227">
        <f>ROUND(I226*H226,2)</f>
        <v>0</v>
      </c>
      <c r="BL226" s="16" t="s">
        <v>181</v>
      </c>
      <c r="BM226" s="16" t="s">
        <v>1263</v>
      </c>
    </row>
    <row r="227" s="1" customFormat="1">
      <c r="B227" s="37"/>
      <c r="C227" s="38"/>
      <c r="D227" s="228" t="s">
        <v>156</v>
      </c>
      <c r="E227" s="38"/>
      <c r="F227" s="229" t="s">
        <v>519</v>
      </c>
      <c r="G227" s="38"/>
      <c r="H227" s="38"/>
      <c r="I227" s="143"/>
      <c r="J227" s="38"/>
      <c r="K227" s="38"/>
      <c r="L227" s="42"/>
      <c r="M227" s="230"/>
      <c r="N227" s="78"/>
      <c r="O227" s="78"/>
      <c r="P227" s="78"/>
      <c r="Q227" s="78"/>
      <c r="R227" s="78"/>
      <c r="S227" s="78"/>
      <c r="T227" s="79"/>
      <c r="AT227" s="16" t="s">
        <v>156</v>
      </c>
      <c r="AU227" s="16" t="s">
        <v>77</v>
      </c>
    </row>
    <row r="228" s="1" customFormat="1">
      <c r="B228" s="37"/>
      <c r="C228" s="38"/>
      <c r="D228" s="228" t="s">
        <v>157</v>
      </c>
      <c r="E228" s="38"/>
      <c r="F228" s="231" t="s">
        <v>1193</v>
      </c>
      <c r="G228" s="38"/>
      <c r="H228" s="38"/>
      <c r="I228" s="143"/>
      <c r="J228" s="38"/>
      <c r="K228" s="38"/>
      <c r="L228" s="42"/>
      <c r="M228" s="230"/>
      <c r="N228" s="78"/>
      <c r="O228" s="78"/>
      <c r="P228" s="78"/>
      <c r="Q228" s="78"/>
      <c r="R228" s="78"/>
      <c r="S228" s="78"/>
      <c r="T228" s="79"/>
      <c r="AT228" s="16" t="s">
        <v>157</v>
      </c>
      <c r="AU228" s="16" t="s">
        <v>77</v>
      </c>
    </row>
    <row r="229" s="12" customFormat="1">
      <c r="B229" s="232"/>
      <c r="C229" s="233"/>
      <c r="D229" s="228" t="s">
        <v>159</v>
      </c>
      <c r="E229" s="234" t="s">
        <v>1</v>
      </c>
      <c r="F229" s="235" t="s">
        <v>1264</v>
      </c>
      <c r="G229" s="233"/>
      <c r="H229" s="236">
        <v>0.44500000000000001</v>
      </c>
      <c r="I229" s="237"/>
      <c r="J229" s="233"/>
      <c r="K229" s="233"/>
      <c r="L229" s="238"/>
      <c r="M229" s="243"/>
      <c r="N229" s="244"/>
      <c r="O229" s="244"/>
      <c r="P229" s="244"/>
      <c r="Q229" s="244"/>
      <c r="R229" s="244"/>
      <c r="S229" s="244"/>
      <c r="T229" s="245"/>
      <c r="AT229" s="242" t="s">
        <v>159</v>
      </c>
      <c r="AU229" s="242" t="s">
        <v>77</v>
      </c>
      <c r="AV229" s="12" t="s">
        <v>77</v>
      </c>
      <c r="AW229" s="12" t="s">
        <v>32</v>
      </c>
      <c r="AX229" s="12" t="s">
        <v>75</v>
      </c>
      <c r="AY229" s="242" t="s">
        <v>147</v>
      </c>
    </row>
    <row r="230" s="11" customFormat="1" ht="22.8" customHeight="1">
      <c r="B230" s="200"/>
      <c r="C230" s="201"/>
      <c r="D230" s="202" t="s">
        <v>68</v>
      </c>
      <c r="E230" s="214" t="s">
        <v>181</v>
      </c>
      <c r="F230" s="214" t="s">
        <v>523</v>
      </c>
      <c r="G230" s="201"/>
      <c r="H230" s="201"/>
      <c r="I230" s="204"/>
      <c r="J230" s="215">
        <f>BK230</f>
        <v>0</v>
      </c>
      <c r="K230" s="201"/>
      <c r="L230" s="206"/>
      <c r="M230" s="207"/>
      <c r="N230" s="208"/>
      <c r="O230" s="208"/>
      <c r="P230" s="209">
        <f>SUM(P231:P244)</f>
        <v>0</v>
      </c>
      <c r="Q230" s="208"/>
      <c r="R230" s="209">
        <f>SUM(R231:R244)</f>
        <v>0.035128</v>
      </c>
      <c r="S230" s="208"/>
      <c r="T230" s="210">
        <f>SUM(T231:T244)</f>
        <v>0</v>
      </c>
      <c r="AR230" s="211" t="s">
        <v>75</v>
      </c>
      <c r="AT230" s="212" t="s">
        <v>68</v>
      </c>
      <c r="AU230" s="212" t="s">
        <v>75</v>
      </c>
      <c r="AY230" s="211" t="s">
        <v>147</v>
      </c>
      <c r="BK230" s="213">
        <f>SUM(BK231:BK244)</f>
        <v>0</v>
      </c>
    </row>
    <row r="231" s="1" customFormat="1" ht="16.5" customHeight="1">
      <c r="B231" s="37"/>
      <c r="C231" s="216" t="s">
        <v>366</v>
      </c>
      <c r="D231" s="216" t="s">
        <v>150</v>
      </c>
      <c r="E231" s="217" t="s">
        <v>525</v>
      </c>
      <c r="F231" s="218" t="s">
        <v>526</v>
      </c>
      <c r="G231" s="219" t="s">
        <v>180</v>
      </c>
      <c r="H231" s="220">
        <v>0.59999999999999998</v>
      </c>
      <c r="I231" s="221"/>
      <c r="J231" s="222">
        <f>ROUND(I231*H231,2)</f>
        <v>0</v>
      </c>
      <c r="K231" s="218" t="s">
        <v>212</v>
      </c>
      <c r="L231" s="42"/>
      <c r="M231" s="223" t="s">
        <v>1</v>
      </c>
      <c r="N231" s="224" t="s">
        <v>40</v>
      </c>
      <c r="O231" s="78"/>
      <c r="P231" s="225">
        <f>O231*H231</f>
        <v>0</v>
      </c>
      <c r="Q231" s="225">
        <v>0.00088000000000000003</v>
      </c>
      <c r="R231" s="225">
        <f>Q231*H231</f>
        <v>0.00052800000000000004</v>
      </c>
      <c r="S231" s="225">
        <v>0</v>
      </c>
      <c r="T231" s="226">
        <f>S231*H231</f>
        <v>0</v>
      </c>
      <c r="AR231" s="16" t="s">
        <v>181</v>
      </c>
      <c r="AT231" s="16" t="s">
        <v>150</v>
      </c>
      <c r="AU231" s="16" t="s">
        <v>77</v>
      </c>
      <c r="AY231" s="16" t="s">
        <v>147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16" t="s">
        <v>75</v>
      </c>
      <c r="BK231" s="227">
        <f>ROUND(I231*H231,2)</f>
        <v>0</v>
      </c>
      <c r="BL231" s="16" t="s">
        <v>181</v>
      </c>
      <c r="BM231" s="16" t="s">
        <v>1265</v>
      </c>
    </row>
    <row r="232" s="1" customFormat="1">
      <c r="B232" s="37"/>
      <c r="C232" s="38"/>
      <c r="D232" s="228" t="s">
        <v>156</v>
      </c>
      <c r="E232" s="38"/>
      <c r="F232" s="229" t="s">
        <v>528</v>
      </c>
      <c r="G232" s="38"/>
      <c r="H232" s="38"/>
      <c r="I232" s="143"/>
      <c r="J232" s="38"/>
      <c r="K232" s="38"/>
      <c r="L232" s="42"/>
      <c r="M232" s="230"/>
      <c r="N232" s="78"/>
      <c r="O232" s="78"/>
      <c r="P232" s="78"/>
      <c r="Q232" s="78"/>
      <c r="R232" s="78"/>
      <c r="S232" s="78"/>
      <c r="T232" s="79"/>
      <c r="AT232" s="16" t="s">
        <v>156</v>
      </c>
      <c r="AU232" s="16" t="s">
        <v>77</v>
      </c>
    </row>
    <row r="233" s="1" customFormat="1">
      <c r="B233" s="37"/>
      <c r="C233" s="38"/>
      <c r="D233" s="228" t="s">
        <v>157</v>
      </c>
      <c r="E233" s="38"/>
      <c r="F233" s="231" t="s">
        <v>1193</v>
      </c>
      <c r="G233" s="38"/>
      <c r="H233" s="38"/>
      <c r="I233" s="143"/>
      <c r="J233" s="38"/>
      <c r="K233" s="38"/>
      <c r="L233" s="42"/>
      <c r="M233" s="230"/>
      <c r="N233" s="78"/>
      <c r="O233" s="78"/>
      <c r="P233" s="78"/>
      <c r="Q233" s="78"/>
      <c r="R233" s="78"/>
      <c r="S233" s="78"/>
      <c r="T233" s="79"/>
      <c r="AT233" s="16" t="s">
        <v>157</v>
      </c>
      <c r="AU233" s="16" t="s">
        <v>77</v>
      </c>
    </row>
    <row r="234" s="13" customFormat="1">
      <c r="B234" s="246"/>
      <c r="C234" s="247"/>
      <c r="D234" s="228" t="s">
        <v>159</v>
      </c>
      <c r="E234" s="248" t="s">
        <v>1</v>
      </c>
      <c r="F234" s="249" t="s">
        <v>1255</v>
      </c>
      <c r="G234" s="247"/>
      <c r="H234" s="248" t="s">
        <v>1</v>
      </c>
      <c r="I234" s="250"/>
      <c r="J234" s="247"/>
      <c r="K234" s="247"/>
      <c r="L234" s="251"/>
      <c r="M234" s="252"/>
      <c r="N234" s="253"/>
      <c r="O234" s="253"/>
      <c r="P234" s="253"/>
      <c r="Q234" s="253"/>
      <c r="R234" s="253"/>
      <c r="S234" s="253"/>
      <c r="T234" s="254"/>
      <c r="AT234" s="255" t="s">
        <v>159</v>
      </c>
      <c r="AU234" s="255" t="s">
        <v>77</v>
      </c>
      <c r="AV234" s="13" t="s">
        <v>75</v>
      </c>
      <c r="AW234" s="13" t="s">
        <v>32</v>
      </c>
      <c r="AX234" s="13" t="s">
        <v>69</v>
      </c>
      <c r="AY234" s="255" t="s">
        <v>147</v>
      </c>
    </row>
    <row r="235" s="12" customFormat="1">
      <c r="B235" s="232"/>
      <c r="C235" s="233"/>
      <c r="D235" s="228" t="s">
        <v>159</v>
      </c>
      <c r="E235" s="234" t="s">
        <v>1</v>
      </c>
      <c r="F235" s="235" t="s">
        <v>1266</v>
      </c>
      <c r="G235" s="233"/>
      <c r="H235" s="236">
        <v>0.59999999999999998</v>
      </c>
      <c r="I235" s="237"/>
      <c r="J235" s="233"/>
      <c r="K235" s="233"/>
      <c r="L235" s="238"/>
      <c r="M235" s="243"/>
      <c r="N235" s="244"/>
      <c r="O235" s="244"/>
      <c r="P235" s="244"/>
      <c r="Q235" s="244"/>
      <c r="R235" s="244"/>
      <c r="S235" s="244"/>
      <c r="T235" s="245"/>
      <c r="AT235" s="242" t="s">
        <v>159</v>
      </c>
      <c r="AU235" s="242" t="s">
        <v>77</v>
      </c>
      <c r="AV235" s="12" t="s">
        <v>77</v>
      </c>
      <c r="AW235" s="12" t="s">
        <v>32</v>
      </c>
      <c r="AX235" s="12" t="s">
        <v>75</v>
      </c>
      <c r="AY235" s="242" t="s">
        <v>147</v>
      </c>
    </row>
    <row r="236" s="1" customFormat="1" ht="16.5" customHeight="1">
      <c r="B236" s="37"/>
      <c r="C236" s="216" t="s">
        <v>375</v>
      </c>
      <c r="D236" s="216" t="s">
        <v>150</v>
      </c>
      <c r="E236" s="217" t="s">
        <v>534</v>
      </c>
      <c r="F236" s="218" t="s">
        <v>535</v>
      </c>
      <c r="G236" s="219" t="s">
        <v>180</v>
      </c>
      <c r="H236" s="220">
        <v>0.59999999999999998</v>
      </c>
      <c r="I236" s="221"/>
      <c r="J236" s="222">
        <f>ROUND(I236*H236,2)</f>
        <v>0</v>
      </c>
      <c r="K236" s="218" t="s">
        <v>212</v>
      </c>
      <c r="L236" s="42"/>
      <c r="M236" s="223" t="s">
        <v>1</v>
      </c>
      <c r="N236" s="224" t="s">
        <v>40</v>
      </c>
      <c r="O236" s="78"/>
      <c r="P236" s="225">
        <f>O236*H236</f>
        <v>0</v>
      </c>
      <c r="Q236" s="225">
        <v>0</v>
      </c>
      <c r="R236" s="225">
        <f>Q236*H236</f>
        <v>0</v>
      </c>
      <c r="S236" s="225">
        <v>0</v>
      </c>
      <c r="T236" s="226">
        <f>S236*H236</f>
        <v>0</v>
      </c>
      <c r="AR236" s="16" t="s">
        <v>181</v>
      </c>
      <c r="AT236" s="16" t="s">
        <v>150</v>
      </c>
      <c r="AU236" s="16" t="s">
        <v>77</v>
      </c>
      <c r="AY236" s="16" t="s">
        <v>147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16" t="s">
        <v>75</v>
      </c>
      <c r="BK236" s="227">
        <f>ROUND(I236*H236,2)</f>
        <v>0</v>
      </c>
      <c r="BL236" s="16" t="s">
        <v>181</v>
      </c>
      <c r="BM236" s="16" t="s">
        <v>1267</v>
      </c>
    </row>
    <row r="237" s="1" customFormat="1">
      <c r="B237" s="37"/>
      <c r="C237" s="38"/>
      <c r="D237" s="228" t="s">
        <v>156</v>
      </c>
      <c r="E237" s="38"/>
      <c r="F237" s="229" t="s">
        <v>537</v>
      </c>
      <c r="G237" s="38"/>
      <c r="H237" s="38"/>
      <c r="I237" s="143"/>
      <c r="J237" s="38"/>
      <c r="K237" s="38"/>
      <c r="L237" s="42"/>
      <c r="M237" s="230"/>
      <c r="N237" s="78"/>
      <c r="O237" s="78"/>
      <c r="P237" s="78"/>
      <c r="Q237" s="78"/>
      <c r="R237" s="78"/>
      <c r="S237" s="78"/>
      <c r="T237" s="79"/>
      <c r="AT237" s="16" t="s">
        <v>156</v>
      </c>
      <c r="AU237" s="16" t="s">
        <v>77</v>
      </c>
    </row>
    <row r="238" s="1" customFormat="1" ht="16.5" customHeight="1">
      <c r="B238" s="37"/>
      <c r="C238" s="216" t="s">
        <v>381</v>
      </c>
      <c r="D238" s="216" t="s">
        <v>150</v>
      </c>
      <c r="E238" s="217" t="s">
        <v>939</v>
      </c>
      <c r="F238" s="218" t="s">
        <v>940</v>
      </c>
      <c r="G238" s="219" t="s">
        <v>552</v>
      </c>
      <c r="H238" s="220">
        <v>1</v>
      </c>
      <c r="I238" s="221"/>
      <c r="J238" s="222">
        <f>ROUND(I238*H238,2)</f>
        <v>0</v>
      </c>
      <c r="K238" s="218" t="s">
        <v>212</v>
      </c>
      <c r="L238" s="42"/>
      <c r="M238" s="223" t="s">
        <v>1</v>
      </c>
      <c r="N238" s="224" t="s">
        <v>40</v>
      </c>
      <c r="O238" s="78"/>
      <c r="P238" s="225">
        <f>O238*H238</f>
        <v>0</v>
      </c>
      <c r="Q238" s="225">
        <v>0.0066</v>
      </c>
      <c r="R238" s="225">
        <f>Q238*H238</f>
        <v>0.0066</v>
      </c>
      <c r="S238" s="225">
        <v>0</v>
      </c>
      <c r="T238" s="226">
        <f>S238*H238</f>
        <v>0</v>
      </c>
      <c r="AR238" s="16" t="s">
        <v>181</v>
      </c>
      <c r="AT238" s="16" t="s">
        <v>150</v>
      </c>
      <c r="AU238" s="16" t="s">
        <v>77</v>
      </c>
      <c r="AY238" s="16" t="s">
        <v>147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16" t="s">
        <v>75</v>
      </c>
      <c r="BK238" s="227">
        <f>ROUND(I238*H238,2)</f>
        <v>0</v>
      </c>
      <c r="BL238" s="16" t="s">
        <v>181</v>
      </c>
      <c r="BM238" s="16" t="s">
        <v>1268</v>
      </c>
    </row>
    <row r="239" s="1" customFormat="1">
      <c r="B239" s="37"/>
      <c r="C239" s="38"/>
      <c r="D239" s="228" t="s">
        <v>156</v>
      </c>
      <c r="E239" s="38"/>
      <c r="F239" s="229" t="s">
        <v>942</v>
      </c>
      <c r="G239" s="38"/>
      <c r="H239" s="38"/>
      <c r="I239" s="143"/>
      <c r="J239" s="38"/>
      <c r="K239" s="38"/>
      <c r="L239" s="42"/>
      <c r="M239" s="230"/>
      <c r="N239" s="78"/>
      <c r="O239" s="78"/>
      <c r="P239" s="78"/>
      <c r="Q239" s="78"/>
      <c r="R239" s="78"/>
      <c r="S239" s="78"/>
      <c r="T239" s="79"/>
      <c r="AT239" s="16" t="s">
        <v>156</v>
      </c>
      <c r="AU239" s="16" t="s">
        <v>77</v>
      </c>
    </row>
    <row r="240" s="1" customFormat="1">
      <c r="B240" s="37"/>
      <c r="C240" s="38"/>
      <c r="D240" s="228" t="s">
        <v>157</v>
      </c>
      <c r="E240" s="38"/>
      <c r="F240" s="231" t="s">
        <v>1193</v>
      </c>
      <c r="G240" s="38"/>
      <c r="H240" s="38"/>
      <c r="I240" s="143"/>
      <c r="J240" s="38"/>
      <c r="K240" s="38"/>
      <c r="L240" s="42"/>
      <c r="M240" s="230"/>
      <c r="N240" s="78"/>
      <c r="O240" s="78"/>
      <c r="P240" s="78"/>
      <c r="Q240" s="78"/>
      <c r="R240" s="78"/>
      <c r="S240" s="78"/>
      <c r="T240" s="79"/>
      <c r="AT240" s="16" t="s">
        <v>157</v>
      </c>
      <c r="AU240" s="16" t="s">
        <v>77</v>
      </c>
    </row>
    <row r="241" s="13" customFormat="1">
      <c r="B241" s="246"/>
      <c r="C241" s="247"/>
      <c r="D241" s="228" t="s">
        <v>159</v>
      </c>
      <c r="E241" s="248" t="s">
        <v>1</v>
      </c>
      <c r="F241" s="249" t="s">
        <v>1269</v>
      </c>
      <c r="G241" s="247"/>
      <c r="H241" s="248" t="s">
        <v>1</v>
      </c>
      <c r="I241" s="250"/>
      <c r="J241" s="247"/>
      <c r="K241" s="247"/>
      <c r="L241" s="251"/>
      <c r="M241" s="252"/>
      <c r="N241" s="253"/>
      <c r="O241" s="253"/>
      <c r="P241" s="253"/>
      <c r="Q241" s="253"/>
      <c r="R241" s="253"/>
      <c r="S241" s="253"/>
      <c r="T241" s="254"/>
      <c r="AT241" s="255" t="s">
        <v>159</v>
      </c>
      <c r="AU241" s="255" t="s">
        <v>77</v>
      </c>
      <c r="AV241" s="13" t="s">
        <v>75</v>
      </c>
      <c r="AW241" s="13" t="s">
        <v>32</v>
      </c>
      <c r="AX241" s="13" t="s">
        <v>69</v>
      </c>
      <c r="AY241" s="255" t="s">
        <v>147</v>
      </c>
    </row>
    <row r="242" s="12" customFormat="1">
      <c r="B242" s="232"/>
      <c r="C242" s="233"/>
      <c r="D242" s="228" t="s">
        <v>159</v>
      </c>
      <c r="E242" s="234" t="s">
        <v>1</v>
      </c>
      <c r="F242" s="235" t="s">
        <v>75</v>
      </c>
      <c r="G242" s="233"/>
      <c r="H242" s="236">
        <v>1</v>
      </c>
      <c r="I242" s="237"/>
      <c r="J242" s="233"/>
      <c r="K242" s="233"/>
      <c r="L242" s="238"/>
      <c r="M242" s="243"/>
      <c r="N242" s="244"/>
      <c r="O242" s="244"/>
      <c r="P242" s="244"/>
      <c r="Q242" s="244"/>
      <c r="R242" s="244"/>
      <c r="S242" s="244"/>
      <c r="T242" s="245"/>
      <c r="AT242" s="242" t="s">
        <v>159</v>
      </c>
      <c r="AU242" s="242" t="s">
        <v>77</v>
      </c>
      <c r="AV242" s="12" t="s">
        <v>77</v>
      </c>
      <c r="AW242" s="12" t="s">
        <v>32</v>
      </c>
      <c r="AX242" s="12" t="s">
        <v>75</v>
      </c>
      <c r="AY242" s="242" t="s">
        <v>147</v>
      </c>
    </row>
    <row r="243" s="1" customFormat="1" ht="16.5" customHeight="1">
      <c r="B243" s="37"/>
      <c r="C243" s="267" t="s">
        <v>387</v>
      </c>
      <c r="D243" s="267" t="s">
        <v>267</v>
      </c>
      <c r="E243" s="268" t="s">
        <v>1270</v>
      </c>
      <c r="F243" s="269" t="s">
        <v>1271</v>
      </c>
      <c r="G243" s="270" t="s">
        <v>552</v>
      </c>
      <c r="H243" s="271">
        <v>1</v>
      </c>
      <c r="I243" s="272"/>
      <c r="J243" s="273">
        <f>ROUND(I243*H243,2)</f>
        <v>0</v>
      </c>
      <c r="K243" s="269" t="s">
        <v>212</v>
      </c>
      <c r="L243" s="274"/>
      <c r="M243" s="275" t="s">
        <v>1</v>
      </c>
      <c r="N243" s="276" t="s">
        <v>40</v>
      </c>
      <c r="O243" s="78"/>
      <c r="P243" s="225">
        <f>O243*H243</f>
        <v>0</v>
      </c>
      <c r="Q243" s="225">
        <v>0.028000000000000001</v>
      </c>
      <c r="R243" s="225">
        <f>Q243*H243</f>
        <v>0.028000000000000001</v>
      </c>
      <c r="S243" s="225">
        <v>0</v>
      </c>
      <c r="T243" s="226">
        <f>S243*H243</f>
        <v>0</v>
      </c>
      <c r="AR243" s="16" t="s">
        <v>216</v>
      </c>
      <c r="AT243" s="16" t="s">
        <v>267</v>
      </c>
      <c r="AU243" s="16" t="s">
        <v>77</v>
      </c>
      <c r="AY243" s="16" t="s">
        <v>147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6" t="s">
        <v>75</v>
      </c>
      <c r="BK243" s="227">
        <f>ROUND(I243*H243,2)</f>
        <v>0</v>
      </c>
      <c r="BL243" s="16" t="s">
        <v>181</v>
      </c>
      <c r="BM243" s="16" t="s">
        <v>1272</v>
      </c>
    </row>
    <row r="244" s="1" customFormat="1">
      <c r="B244" s="37"/>
      <c r="C244" s="38"/>
      <c r="D244" s="228" t="s">
        <v>156</v>
      </c>
      <c r="E244" s="38"/>
      <c r="F244" s="229" t="s">
        <v>1271</v>
      </c>
      <c r="G244" s="38"/>
      <c r="H244" s="38"/>
      <c r="I244" s="143"/>
      <c r="J244" s="38"/>
      <c r="K244" s="38"/>
      <c r="L244" s="42"/>
      <c r="M244" s="230"/>
      <c r="N244" s="78"/>
      <c r="O244" s="78"/>
      <c r="P244" s="78"/>
      <c r="Q244" s="78"/>
      <c r="R244" s="78"/>
      <c r="S244" s="78"/>
      <c r="T244" s="79"/>
      <c r="AT244" s="16" t="s">
        <v>156</v>
      </c>
      <c r="AU244" s="16" t="s">
        <v>77</v>
      </c>
    </row>
    <row r="245" s="11" customFormat="1" ht="22.8" customHeight="1">
      <c r="B245" s="200"/>
      <c r="C245" s="201"/>
      <c r="D245" s="202" t="s">
        <v>68</v>
      </c>
      <c r="E245" s="214" t="s">
        <v>216</v>
      </c>
      <c r="F245" s="214" t="s">
        <v>538</v>
      </c>
      <c r="G245" s="201"/>
      <c r="H245" s="201"/>
      <c r="I245" s="204"/>
      <c r="J245" s="215">
        <f>BK245</f>
        <v>0</v>
      </c>
      <c r="K245" s="201"/>
      <c r="L245" s="206"/>
      <c r="M245" s="207"/>
      <c r="N245" s="208"/>
      <c r="O245" s="208"/>
      <c r="P245" s="209">
        <f>SUM(P246:P278)</f>
        <v>0</v>
      </c>
      <c r="Q245" s="208"/>
      <c r="R245" s="209">
        <f>SUM(R246:R278)</f>
        <v>2.2581700000000002</v>
      </c>
      <c r="S245" s="208"/>
      <c r="T245" s="210">
        <f>SUM(T246:T278)</f>
        <v>0</v>
      </c>
      <c r="AR245" s="211" t="s">
        <v>75</v>
      </c>
      <c r="AT245" s="212" t="s">
        <v>68</v>
      </c>
      <c r="AU245" s="212" t="s">
        <v>75</v>
      </c>
      <c r="AY245" s="211" t="s">
        <v>147</v>
      </c>
      <c r="BK245" s="213">
        <f>SUM(BK246:BK278)</f>
        <v>0</v>
      </c>
    </row>
    <row r="246" s="1" customFormat="1" ht="16.5" customHeight="1">
      <c r="B246" s="37"/>
      <c r="C246" s="216" t="s">
        <v>392</v>
      </c>
      <c r="D246" s="216" t="s">
        <v>150</v>
      </c>
      <c r="E246" s="217" t="s">
        <v>1273</v>
      </c>
      <c r="F246" s="218" t="s">
        <v>1274</v>
      </c>
      <c r="G246" s="219" t="s">
        <v>225</v>
      </c>
      <c r="H246" s="220">
        <v>0.56899999999999995</v>
      </c>
      <c r="I246" s="221"/>
      <c r="J246" s="222">
        <f>ROUND(I246*H246,2)</f>
        <v>0</v>
      </c>
      <c r="K246" s="218" t="s">
        <v>212</v>
      </c>
      <c r="L246" s="42"/>
      <c r="M246" s="223" t="s">
        <v>1</v>
      </c>
      <c r="N246" s="224" t="s">
        <v>40</v>
      </c>
      <c r="O246" s="78"/>
      <c r="P246" s="225">
        <f>O246*H246</f>
        <v>0</v>
      </c>
      <c r="Q246" s="225">
        <v>0</v>
      </c>
      <c r="R246" s="225">
        <f>Q246*H246</f>
        <v>0</v>
      </c>
      <c r="S246" s="225">
        <v>0</v>
      </c>
      <c r="T246" s="226">
        <f>S246*H246</f>
        <v>0</v>
      </c>
      <c r="AR246" s="16" t="s">
        <v>181</v>
      </c>
      <c r="AT246" s="16" t="s">
        <v>150</v>
      </c>
      <c r="AU246" s="16" t="s">
        <v>77</v>
      </c>
      <c r="AY246" s="16" t="s">
        <v>147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16" t="s">
        <v>75</v>
      </c>
      <c r="BK246" s="227">
        <f>ROUND(I246*H246,2)</f>
        <v>0</v>
      </c>
      <c r="BL246" s="16" t="s">
        <v>181</v>
      </c>
      <c r="BM246" s="16" t="s">
        <v>1275</v>
      </c>
    </row>
    <row r="247" s="1" customFormat="1">
      <c r="B247" s="37"/>
      <c r="C247" s="38"/>
      <c r="D247" s="228" t="s">
        <v>156</v>
      </c>
      <c r="E247" s="38"/>
      <c r="F247" s="229" t="s">
        <v>1276</v>
      </c>
      <c r="G247" s="38"/>
      <c r="H247" s="38"/>
      <c r="I247" s="143"/>
      <c r="J247" s="38"/>
      <c r="K247" s="38"/>
      <c r="L247" s="42"/>
      <c r="M247" s="230"/>
      <c r="N247" s="78"/>
      <c r="O247" s="78"/>
      <c r="P247" s="78"/>
      <c r="Q247" s="78"/>
      <c r="R247" s="78"/>
      <c r="S247" s="78"/>
      <c r="T247" s="79"/>
      <c r="AT247" s="16" t="s">
        <v>156</v>
      </c>
      <c r="AU247" s="16" t="s">
        <v>77</v>
      </c>
    </row>
    <row r="248" s="1" customFormat="1">
      <c r="B248" s="37"/>
      <c r="C248" s="38"/>
      <c r="D248" s="228" t="s">
        <v>157</v>
      </c>
      <c r="E248" s="38"/>
      <c r="F248" s="231" t="s">
        <v>1277</v>
      </c>
      <c r="G248" s="38"/>
      <c r="H248" s="38"/>
      <c r="I248" s="143"/>
      <c r="J248" s="38"/>
      <c r="K248" s="38"/>
      <c r="L248" s="42"/>
      <c r="M248" s="230"/>
      <c r="N248" s="78"/>
      <c r="O248" s="78"/>
      <c r="P248" s="78"/>
      <c r="Q248" s="78"/>
      <c r="R248" s="78"/>
      <c r="S248" s="78"/>
      <c r="T248" s="79"/>
      <c r="AT248" s="16" t="s">
        <v>157</v>
      </c>
      <c r="AU248" s="16" t="s">
        <v>77</v>
      </c>
    </row>
    <row r="249" s="12" customFormat="1">
      <c r="B249" s="232"/>
      <c r="C249" s="233"/>
      <c r="D249" s="228" t="s">
        <v>159</v>
      </c>
      <c r="E249" s="234" t="s">
        <v>1</v>
      </c>
      <c r="F249" s="235" t="s">
        <v>1278</v>
      </c>
      <c r="G249" s="233"/>
      <c r="H249" s="236">
        <v>1.629</v>
      </c>
      <c r="I249" s="237"/>
      <c r="J249" s="233"/>
      <c r="K249" s="233"/>
      <c r="L249" s="238"/>
      <c r="M249" s="243"/>
      <c r="N249" s="244"/>
      <c r="O249" s="244"/>
      <c r="P249" s="244"/>
      <c r="Q249" s="244"/>
      <c r="R249" s="244"/>
      <c r="S249" s="244"/>
      <c r="T249" s="245"/>
      <c r="AT249" s="242" t="s">
        <v>159</v>
      </c>
      <c r="AU249" s="242" t="s">
        <v>77</v>
      </c>
      <c r="AV249" s="12" t="s">
        <v>77</v>
      </c>
      <c r="AW249" s="12" t="s">
        <v>32</v>
      </c>
      <c r="AX249" s="12" t="s">
        <v>69</v>
      </c>
      <c r="AY249" s="242" t="s">
        <v>147</v>
      </c>
    </row>
    <row r="250" s="12" customFormat="1">
      <c r="B250" s="232"/>
      <c r="C250" s="233"/>
      <c r="D250" s="228" t="s">
        <v>159</v>
      </c>
      <c r="E250" s="234" t="s">
        <v>1</v>
      </c>
      <c r="F250" s="235" t="s">
        <v>1279</v>
      </c>
      <c r="G250" s="233"/>
      <c r="H250" s="236">
        <v>-1.0600000000000001</v>
      </c>
      <c r="I250" s="237"/>
      <c r="J250" s="233"/>
      <c r="K250" s="233"/>
      <c r="L250" s="238"/>
      <c r="M250" s="243"/>
      <c r="N250" s="244"/>
      <c r="O250" s="244"/>
      <c r="P250" s="244"/>
      <c r="Q250" s="244"/>
      <c r="R250" s="244"/>
      <c r="S250" s="244"/>
      <c r="T250" s="245"/>
      <c r="AT250" s="242" t="s">
        <v>159</v>
      </c>
      <c r="AU250" s="242" t="s">
        <v>77</v>
      </c>
      <c r="AV250" s="12" t="s">
        <v>77</v>
      </c>
      <c r="AW250" s="12" t="s">
        <v>32</v>
      </c>
      <c r="AX250" s="12" t="s">
        <v>69</v>
      </c>
      <c r="AY250" s="242" t="s">
        <v>147</v>
      </c>
    </row>
    <row r="251" s="14" customFormat="1">
      <c r="B251" s="256"/>
      <c r="C251" s="257"/>
      <c r="D251" s="228" t="s">
        <v>159</v>
      </c>
      <c r="E251" s="258" t="s">
        <v>1</v>
      </c>
      <c r="F251" s="259" t="s">
        <v>266</v>
      </c>
      <c r="G251" s="257"/>
      <c r="H251" s="260">
        <v>0.56899999999999995</v>
      </c>
      <c r="I251" s="261"/>
      <c r="J251" s="257"/>
      <c r="K251" s="257"/>
      <c r="L251" s="262"/>
      <c r="M251" s="263"/>
      <c r="N251" s="264"/>
      <c r="O251" s="264"/>
      <c r="P251" s="264"/>
      <c r="Q251" s="264"/>
      <c r="R251" s="264"/>
      <c r="S251" s="264"/>
      <c r="T251" s="265"/>
      <c r="AT251" s="266" t="s">
        <v>159</v>
      </c>
      <c r="AU251" s="266" t="s">
        <v>77</v>
      </c>
      <c r="AV251" s="14" t="s">
        <v>181</v>
      </c>
      <c r="AW251" s="14" t="s">
        <v>32</v>
      </c>
      <c r="AX251" s="14" t="s">
        <v>75</v>
      </c>
      <c r="AY251" s="266" t="s">
        <v>147</v>
      </c>
    </row>
    <row r="252" s="1" customFormat="1" ht="22.5" customHeight="1">
      <c r="B252" s="37"/>
      <c r="C252" s="216" t="s">
        <v>398</v>
      </c>
      <c r="D252" s="216" t="s">
        <v>150</v>
      </c>
      <c r="E252" s="217" t="s">
        <v>1280</v>
      </c>
      <c r="F252" s="218" t="s">
        <v>1281</v>
      </c>
      <c r="G252" s="219" t="s">
        <v>552</v>
      </c>
      <c r="H252" s="220">
        <v>2</v>
      </c>
      <c r="I252" s="221"/>
      <c r="J252" s="222">
        <f>ROUND(I252*H252,2)</f>
        <v>0</v>
      </c>
      <c r="K252" s="218" t="s">
        <v>212</v>
      </c>
      <c r="L252" s="42"/>
      <c r="M252" s="223" t="s">
        <v>1</v>
      </c>
      <c r="N252" s="224" t="s">
        <v>40</v>
      </c>
      <c r="O252" s="78"/>
      <c r="P252" s="225">
        <f>O252*H252</f>
        <v>0</v>
      </c>
      <c r="Q252" s="225">
        <v>0.0091800000000000007</v>
      </c>
      <c r="R252" s="225">
        <f>Q252*H252</f>
        <v>0.018360000000000001</v>
      </c>
      <c r="S252" s="225">
        <v>0</v>
      </c>
      <c r="T252" s="226">
        <f>S252*H252</f>
        <v>0</v>
      </c>
      <c r="AR252" s="16" t="s">
        <v>181</v>
      </c>
      <c r="AT252" s="16" t="s">
        <v>150</v>
      </c>
      <c r="AU252" s="16" t="s">
        <v>77</v>
      </c>
      <c r="AY252" s="16" t="s">
        <v>147</v>
      </c>
      <c r="BE252" s="227">
        <f>IF(N252="základní",J252,0)</f>
        <v>0</v>
      </c>
      <c r="BF252" s="227">
        <f>IF(N252="snížená",J252,0)</f>
        <v>0</v>
      </c>
      <c r="BG252" s="227">
        <f>IF(N252="zákl. přenesená",J252,0)</f>
        <v>0</v>
      </c>
      <c r="BH252" s="227">
        <f>IF(N252="sníž. přenesená",J252,0)</f>
        <v>0</v>
      </c>
      <c r="BI252" s="227">
        <f>IF(N252="nulová",J252,0)</f>
        <v>0</v>
      </c>
      <c r="BJ252" s="16" t="s">
        <v>75</v>
      </c>
      <c r="BK252" s="227">
        <f>ROUND(I252*H252,2)</f>
        <v>0</v>
      </c>
      <c r="BL252" s="16" t="s">
        <v>181</v>
      </c>
      <c r="BM252" s="16" t="s">
        <v>1282</v>
      </c>
    </row>
    <row r="253" s="1" customFormat="1">
      <c r="B253" s="37"/>
      <c r="C253" s="38"/>
      <c r="D253" s="228" t="s">
        <v>156</v>
      </c>
      <c r="E253" s="38"/>
      <c r="F253" s="229" t="s">
        <v>1283</v>
      </c>
      <c r="G253" s="38"/>
      <c r="H253" s="38"/>
      <c r="I253" s="143"/>
      <c r="J253" s="38"/>
      <c r="K253" s="38"/>
      <c r="L253" s="42"/>
      <c r="M253" s="230"/>
      <c r="N253" s="78"/>
      <c r="O253" s="78"/>
      <c r="P253" s="78"/>
      <c r="Q253" s="78"/>
      <c r="R253" s="78"/>
      <c r="S253" s="78"/>
      <c r="T253" s="79"/>
      <c r="AT253" s="16" t="s">
        <v>156</v>
      </c>
      <c r="AU253" s="16" t="s">
        <v>77</v>
      </c>
    </row>
    <row r="254" s="1" customFormat="1">
      <c r="B254" s="37"/>
      <c r="C254" s="38"/>
      <c r="D254" s="228" t="s">
        <v>157</v>
      </c>
      <c r="E254" s="38"/>
      <c r="F254" s="231" t="s">
        <v>1193</v>
      </c>
      <c r="G254" s="38"/>
      <c r="H254" s="38"/>
      <c r="I254" s="143"/>
      <c r="J254" s="38"/>
      <c r="K254" s="38"/>
      <c r="L254" s="42"/>
      <c r="M254" s="230"/>
      <c r="N254" s="78"/>
      <c r="O254" s="78"/>
      <c r="P254" s="78"/>
      <c r="Q254" s="78"/>
      <c r="R254" s="78"/>
      <c r="S254" s="78"/>
      <c r="T254" s="79"/>
      <c r="AT254" s="16" t="s">
        <v>157</v>
      </c>
      <c r="AU254" s="16" t="s">
        <v>77</v>
      </c>
    </row>
    <row r="255" s="13" customFormat="1">
      <c r="B255" s="246"/>
      <c r="C255" s="247"/>
      <c r="D255" s="228" t="s">
        <v>159</v>
      </c>
      <c r="E255" s="248" t="s">
        <v>1</v>
      </c>
      <c r="F255" s="249" t="s">
        <v>1269</v>
      </c>
      <c r="G255" s="247"/>
      <c r="H255" s="248" t="s">
        <v>1</v>
      </c>
      <c r="I255" s="250"/>
      <c r="J255" s="247"/>
      <c r="K255" s="247"/>
      <c r="L255" s="251"/>
      <c r="M255" s="252"/>
      <c r="N255" s="253"/>
      <c r="O255" s="253"/>
      <c r="P255" s="253"/>
      <c r="Q255" s="253"/>
      <c r="R255" s="253"/>
      <c r="S255" s="253"/>
      <c r="T255" s="254"/>
      <c r="AT255" s="255" t="s">
        <v>159</v>
      </c>
      <c r="AU255" s="255" t="s">
        <v>77</v>
      </c>
      <c r="AV255" s="13" t="s">
        <v>75</v>
      </c>
      <c r="AW255" s="13" t="s">
        <v>32</v>
      </c>
      <c r="AX255" s="13" t="s">
        <v>69</v>
      </c>
      <c r="AY255" s="255" t="s">
        <v>147</v>
      </c>
    </row>
    <row r="256" s="12" customFormat="1">
      <c r="B256" s="232"/>
      <c r="C256" s="233"/>
      <c r="D256" s="228" t="s">
        <v>159</v>
      </c>
      <c r="E256" s="234" t="s">
        <v>1</v>
      </c>
      <c r="F256" s="235" t="s">
        <v>944</v>
      </c>
      <c r="G256" s="233"/>
      <c r="H256" s="236">
        <v>2</v>
      </c>
      <c r="I256" s="237"/>
      <c r="J256" s="233"/>
      <c r="K256" s="233"/>
      <c r="L256" s="238"/>
      <c r="M256" s="243"/>
      <c r="N256" s="244"/>
      <c r="O256" s="244"/>
      <c r="P256" s="244"/>
      <c r="Q256" s="244"/>
      <c r="R256" s="244"/>
      <c r="S256" s="244"/>
      <c r="T256" s="245"/>
      <c r="AT256" s="242" t="s">
        <v>159</v>
      </c>
      <c r="AU256" s="242" t="s">
        <v>77</v>
      </c>
      <c r="AV256" s="12" t="s">
        <v>77</v>
      </c>
      <c r="AW256" s="12" t="s">
        <v>32</v>
      </c>
      <c r="AX256" s="12" t="s">
        <v>75</v>
      </c>
      <c r="AY256" s="242" t="s">
        <v>147</v>
      </c>
    </row>
    <row r="257" s="1" customFormat="1" ht="16.5" customHeight="1">
      <c r="B257" s="37"/>
      <c r="C257" s="267" t="s">
        <v>406</v>
      </c>
      <c r="D257" s="267" t="s">
        <v>267</v>
      </c>
      <c r="E257" s="268" t="s">
        <v>1284</v>
      </c>
      <c r="F257" s="269" t="s">
        <v>1285</v>
      </c>
      <c r="G257" s="270" t="s">
        <v>552</v>
      </c>
      <c r="H257" s="271">
        <v>1</v>
      </c>
      <c r="I257" s="272"/>
      <c r="J257" s="273">
        <f>ROUND(I257*H257,2)</f>
        <v>0</v>
      </c>
      <c r="K257" s="269" t="s">
        <v>212</v>
      </c>
      <c r="L257" s="274"/>
      <c r="M257" s="275" t="s">
        <v>1</v>
      </c>
      <c r="N257" s="276" t="s">
        <v>40</v>
      </c>
      <c r="O257" s="78"/>
      <c r="P257" s="225">
        <f>O257*H257</f>
        <v>0</v>
      </c>
      <c r="Q257" s="225">
        <v>0.254</v>
      </c>
      <c r="R257" s="225">
        <f>Q257*H257</f>
        <v>0.254</v>
      </c>
      <c r="S257" s="225">
        <v>0</v>
      </c>
      <c r="T257" s="226">
        <f>S257*H257</f>
        <v>0</v>
      </c>
      <c r="AR257" s="16" t="s">
        <v>216</v>
      </c>
      <c r="AT257" s="16" t="s">
        <v>267</v>
      </c>
      <c r="AU257" s="16" t="s">
        <v>77</v>
      </c>
      <c r="AY257" s="16" t="s">
        <v>147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16" t="s">
        <v>75</v>
      </c>
      <c r="BK257" s="227">
        <f>ROUND(I257*H257,2)</f>
        <v>0</v>
      </c>
      <c r="BL257" s="16" t="s">
        <v>181</v>
      </c>
      <c r="BM257" s="16" t="s">
        <v>1286</v>
      </c>
    </row>
    <row r="258" s="1" customFormat="1">
      <c r="B258" s="37"/>
      <c r="C258" s="38"/>
      <c r="D258" s="228" t="s">
        <v>156</v>
      </c>
      <c r="E258" s="38"/>
      <c r="F258" s="229" t="s">
        <v>1287</v>
      </c>
      <c r="G258" s="38"/>
      <c r="H258" s="38"/>
      <c r="I258" s="143"/>
      <c r="J258" s="38"/>
      <c r="K258" s="38"/>
      <c r="L258" s="42"/>
      <c r="M258" s="230"/>
      <c r="N258" s="78"/>
      <c r="O258" s="78"/>
      <c r="P258" s="78"/>
      <c r="Q258" s="78"/>
      <c r="R258" s="78"/>
      <c r="S258" s="78"/>
      <c r="T258" s="79"/>
      <c r="AT258" s="16" t="s">
        <v>156</v>
      </c>
      <c r="AU258" s="16" t="s">
        <v>77</v>
      </c>
    </row>
    <row r="259" s="1" customFormat="1" ht="16.5" customHeight="1">
      <c r="B259" s="37"/>
      <c r="C259" s="267" t="s">
        <v>410</v>
      </c>
      <c r="D259" s="267" t="s">
        <v>267</v>
      </c>
      <c r="E259" s="268" t="s">
        <v>1288</v>
      </c>
      <c r="F259" s="269" t="s">
        <v>1289</v>
      </c>
      <c r="G259" s="270" t="s">
        <v>552</v>
      </c>
      <c r="H259" s="271">
        <v>1</v>
      </c>
      <c r="I259" s="272"/>
      <c r="J259" s="273">
        <f>ROUND(I259*H259,2)</f>
        <v>0</v>
      </c>
      <c r="K259" s="269" t="s">
        <v>212</v>
      </c>
      <c r="L259" s="274"/>
      <c r="M259" s="275" t="s">
        <v>1</v>
      </c>
      <c r="N259" s="276" t="s">
        <v>40</v>
      </c>
      <c r="O259" s="78"/>
      <c r="P259" s="225">
        <f>O259*H259</f>
        <v>0</v>
      </c>
      <c r="Q259" s="225">
        <v>1.0129999999999999</v>
      </c>
      <c r="R259" s="225">
        <f>Q259*H259</f>
        <v>1.0129999999999999</v>
      </c>
      <c r="S259" s="225">
        <v>0</v>
      </c>
      <c r="T259" s="226">
        <f>S259*H259</f>
        <v>0</v>
      </c>
      <c r="AR259" s="16" t="s">
        <v>216</v>
      </c>
      <c r="AT259" s="16" t="s">
        <v>267</v>
      </c>
      <c r="AU259" s="16" t="s">
        <v>77</v>
      </c>
      <c r="AY259" s="16" t="s">
        <v>147</v>
      </c>
      <c r="BE259" s="227">
        <f>IF(N259="základní",J259,0)</f>
        <v>0</v>
      </c>
      <c r="BF259" s="227">
        <f>IF(N259="snížená",J259,0)</f>
        <v>0</v>
      </c>
      <c r="BG259" s="227">
        <f>IF(N259="zákl. přenesená",J259,0)</f>
        <v>0</v>
      </c>
      <c r="BH259" s="227">
        <f>IF(N259="sníž. přenesená",J259,0)</f>
        <v>0</v>
      </c>
      <c r="BI259" s="227">
        <f>IF(N259="nulová",J259,0)</f>
        <v>0</v>
      </c>
      <c r="BJ259" s="16" t="s">
        <v>75</v>
      </c>
      <c r="BK259" s="227">
        <f>ROUND(I259*H259,2)</f>
        <v>0</v>
      </c>
      <c r="BL259" s="16" t="s">
        <v>181</v>
      </c>
      <c r="BM259" s="16" t="s">
        <v>1290</v>
      </c>
    </row>
    <row r="260" s="1" customFormat="1">
      <c r="B260" s="37"/>
      <c r="C260" s="38"/>
      <c r="D260" s="228" t="s">
        <v>156</v>
      </c>
      <c r="E260" s="38"/>
      <c r="F260" s="229" t="s">
        <v>1291</v>
      </c>
      <c r="G260" s="38"/>
      <c r="H260" s="38"/>
      <c r="I260" s="143"/>
      <c r="J260" s="38"/>
      <c r="K260" s="38"/>
      <c r="L260" s="42"/>
      <c r="M260" s="230"/>
      <c r="N260" s="78"/>
      <c r="O260" s="78"/>
      <c r="P260" s="78"/>
      <c r="Q260" s="78"/>
      <c r="R260" s="78"/>
      <c r="S260" s="78"/>
      <c r="T260" s="79"/>
      <c r="AT260" s="16" t="s">
        <v>156</v>
      </c>
      <c r="AU260" s="16" t="s">
        <v>77</v>
      </c>
    </row>
    <row r="261" s="1" customFormat="1" ht="16.5" customHeight="1">
      <c r="B261" s="37"/>
      <c r="C261" s="216" t="s">
        <v>417</v>
      </c>
      <c r="D261" s="216" t="s">
        <v>150</v>
      </c>
      <c r="E261" s="217" t="s">
        <v>1292</v>
      </c>
      <c r="F261" s="218" t="s">
        <v>1293</v>
      </c>
      <c r="G261" s="219" t="s">
        <v>552</v>
      </c>
      <c r="H261" s="220">
        <v>1</v>
      </c>
      <c r="I261" s="221"/>
      <c r="J261" s="222">
        <f>ROUND(I261*H261,2)</f>
        <v>0</v>
      </c>
      <c r="K261" s="218" t="s">
        <v>212</v>
      </c>
      <c r="L261" s="42"/>
      <c r="M261" s="223" t="s">
        <v>1</v>
      </c>
      <c r="N261" s="224" t="s">
        <v>40</v>
      </c>
      <c r="O261" s="78"/>
      <c r="P261" s="225">
        <f>O261*H261</f>
        <v>0</v>
      </c>
      <c r="Q261" s="225">
        <v>0.011469999999999999</v>
      </c>
      <c r="R261" s="225">
        <f>Q261*H261</f>
        <v>0.011469999999999999</v>
      </c>
      <c r="S261" s="225">
        <v>0</v>
      </c>
      <c r="T261" s="226">
        <f>S261*H261</f>
        <v>0</v>
      </c>
      <c r="AR261" s="16" t="s">
        <v>181</v>
      </c>
      <c r="AT261" s="16" t="s">
        <v>150</v>
      </c>
      <c r="AU261" s="16" t="s">
        <v>77</v>
      </c>
      <c r="AY261" s="16" t="s">
        <v>147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16" t="s">
        <v>75</v>
      </c>
      <c r="BK261" s="227">
        <f>ROUND(I261*H261,2)</f>
        <v>0</v>
      </c>
      <c r="BL261" s="16" t="s">
        <v>181</v>
      </c>
      <c r="BM261" s="16" t="s">
        <v>1294</v>
      </c>
    </row>
    <row r="262" s="1" customFormat="1">
      <c r="B262" s="37"/>
      <c r="C262" s="38"/>
      <c r="D262" s="228" t="s">
        <v>156</v>
      </c>
      <c r="E262" s="38"/>
      <c r="F262" s="229" t="s">
        <v>1293</v>
      </c>
      <c r="G262" s="38"/>
      <c r="H262" s="38"/>
      <c r="I262" s="143"/>
      <c r="J262" s="38"/>
      <c r="K262" s="38"/>
      <c r="L262" s="42"/>
      <c r="M262" s="230"/>
      <c r="N262" s="78"/>
      <c r="O262" s="78"/>
      <c r="P262" s="78"/>
      <c r="Q262" s="78"/>
      <c r="R262" s="78"/>
      <c r="S262" s="78"/>
      <c r="T262" s="79"/>
      <c r="AT262" s="16" t="s">
        <v>156</v>
      </c>
      <c r="AU262" s="16" t="s">
        <v>77</v>
      </c>
    </row>
    <row r="263" s="1" customFormat="1">
      <c r="B263" s="37"/>
      <c r="C263" s="38"/>
      <c r="D263" s="228" t="s">
        <v>157</v>
      </c>
      <c r="E263" s="38"/>
      <c r="F263" s="231" t="s">
        <v>1193</v>
      </c>
      <c r="G263" s="38"/>
      <c r="H263" s="38"/>
      <c r="I263" s="143"/>
      <c r="J263" s="38"/>
      <c r="K263" s="38"/>
      <c r="L263" s="42"/>
      <c r="M263" s="230"/>
      <c r="N263" s="78"/>
      <c r="O263" s="78"/>
      <c r="P263" s="78"/>
      <c r="Q263" s="78"/>
      <c r="R263" s="78"/>
      <c r="S263" s="78"/>
      <c r="T263" s="79"/>
      <c r="AT263" s="16" t="s">
        <v>157</v>
      </c>
      <c r="AU263" s="16" t="s">
        <v>77</v>
      </c>
    </row>
    <row r="264" s="13" customFormat="1">
      <c r="B264" s="246"/>
      <c r="C264" s="247"/>
      <c r="D264" s="228" t="s">
        <v>159</v>
      </c>
      <c r="E264" s="248" t="s">
        <v>1</v>
      </c>
      <c r="F264" s="249" t="s">
        <v>1269</v>
      </c>
      <c r="G264" s="247"/>
      <c r="H264" s="248" t="s">
        <v>1</v>
      </c>
      <c r="I264" s="250"/>
      <c r="J264" s="247"/>
      <c r="K264" s="247"/>
      <c r="L264" s="251"/>
      <c r="M264" s="252"/>
      <c r="N264" s="253"/>
      <c r="O264" s="253"/>
      <c r="P264" s="253"/>
      <c r="Q264" s="253"/>
      <c r="R264" s="253"/>
      <c r="S264" s="253"/>
      <c r="T264" s="254"/>
      <c r="AT264" s="255" t="s">
        <v>159</v>
      </c>
      <c r="AU264" s="255" t="s">
        <v>77</v>
      </c>
      <c r="AV264" s="13" t="s">
        <v>75</v>
      </c>
      <c r="AW264" s="13" t="s">
        <v>32</v>
      </c>
      <c r="AX264" s="13" t="s">
        <v>69</v>
      </c>
      <c r="AY264" s="255" t="s">
        <v>147</v>
      </c>
    </row>
    <row r="265" s="12" customFormat="1">
      <c r="B265" s="232"/>
      <c r="C265" s="233"/>
      <c r="D265" s="228" t="s">
        <v>159</v>
      </c>
      <c r="E265" s="234" t="s">
        <v>1</v>
      </c>
      <c r="F265" s="235" t="s">
        <v>75</v>
      </c>
      <c r="G265" s="233"/>
      <c r="H265" s="236">
        <v>1</v>
      </c>
      <c r="I265" s="237"/>
      <c r="J265" s="233"/>
      <c r="K265" s="233"/>
      <c r="L265" s="238"/>
      <c r="M265" s="243"/>
      <c r="N265" s="244"/>
      <c r="O265" s="244"/>
      <c r="P265" s="244"/>
      <c r="Q265" s="244"/>
      <c r="R265" s="244"/>
      <c r="S265" s="244"/>
      <c r="T265" s="245"/>
      <c r="AT265" s="242" t="s">
        <v>159</v>
      </c>
      <c r="AU265" s="242" t="s">
        <v>77</v>
      </c>
      <c r="AV265" s="12" t="s">
        <v>77</v>
      </c>
      <c r="AW265" s="12" t="s">
        <v>32</v>
      </c>
      <c r="AX265" s="12" t="s">
        <v>75</v>
      </c>
      <c r="AY265" s="242" t="s">
        <v>147</v>
      </c>
    </row>
    <row r="266" s="1" customFormat="1" ht="16.5" customHeight="1">
      <c r="B266" s="37"/>
      <c r="C266" s="267" t="s">
        <v>424</v>
      </c>
      <c r="D266" s="267" t="s">
        <v>267</v>
      </c>
      <c r="E266" s="268" t="s">
        <v>1295</v>
      </c>
      <c r="F266" s="269" t="s">
        <v>1296</v>
      </c>
      <c r="G266" s="270" t="s">
        <v>552</v>
      </c>
      <c r="H266" s="271">
        <v>1</v>
      </c>
      <c r="I266" s="272"/>
      <c r="J266" s="273">
        <f>ROUND(I266*H266,2)</f>
        <v>0</v>
      </c>
      <c r="K266" s="269" t="s">
        <v>212</v>
      </c>
      <c r="L266" s="274"/>
      <c r="M266" s="275" t="s">
        <v>1</v>
      </c>
      <c r="N266" s="276" t="s">
        <v>40</v>
      </c>
      <c r="O266" s="78"/>
      <c r="P266" s="225">
        <f>O266*H266</f>
        <v>0</v>
      </c>
      <c r="Q266" s="225">
        <v>0.54800000000000004</v>
      </c>
      <c r="R266" s="225">
        <f>Q266*H266</f>
        <v>0.54800000000000004</v>
      </c>
      <c r="S266" s="225">
        <v>0</v>
      </c>
      <c r="T266" s="226">
        <f>S266*H266</f>
        <v>0</v>
      </c>
      <c r="AR266" s="16" t="s">
        <v>216</v>
      </c>
      <c r="AT266" s="16" t="s">
        <v>267</v>
      </c>
      <c r="AU266" s="16" t="s">
        <v>77</v>
      </c>
      <c r="AY266" s="16" t="s">
        <v>147</v>
      </c>
      <c r="BE266" s="227">
        <f>IF(N266="základní",J266,0)</f>
        <v>0</v>
      </c>
      <c r="BF266" s="227">
        <f>IF(N266="snížená",J266,0)</f>
        <v>0</v>
      </c>
      <c r="BG266" s="227">
        <f>IF(N266="zákl. přenesená",J266,0)</f>
        <v>0</v>
      </c>
      <c r="BH266" s="227">
        <f>IF(N266="sníž. přenesená",J266,0)</f>
        <v>0</v>
      </c>
      <c r="BI266" s="227">
        <f>IF(N266="nulová",J266,0)</f>
        <v>0</v>
      </c>
      <c r="BJ266" s="16" t="s">
        <v>75</v>
      </c>
      <c r="BK266" s="227">
        <f>ROUND(I266*H266,2)</f>
        <v>0</v>
      </c>
      <c r="BL266" s="16" t="s">
        <v>181</v>
      </c>
      <c r="BM266" s="16" t="s">
        <v>1297</v>
      </c>
    </row>
    <row r="267" s="1" customFormat="1">
      <c r="B267" s="37"/>
      <c r="C267" s="38"/>
      <c r="D267" s="228" t="s">
        <v>156</v>
      </c>
      <c r="E267" s="38"/>
      <c r="F267" s="229" t="s">
        <v>1296</v>
      </c>
      <c r="G267" s="38"/>
      <c r="H267" s="38"/>
      <c r="I267" s="143"/>
      <c r="J267" s="38"/>
      <c r="K267" s="38"/>
      <c r="L267" s="42"/>
      <c r="M267" s="230"/>
      <c r="N267" s="78"/>
      <c r="O267" s="78"/>
      <c r="P267" s="78"/>
      <c r="Q267" s="78"/>
      <c r="R267" s="78"/>
      <c r="S267" s="78"/>
      <c r="T267" s="79"/>
      <c r="AT267" s="16" t="s">
        <v>156</v>
      </c>
      <c r="AU267" s="16" t="s">
        <v>77</v>
      </c>
    </row>
    <row r="268" s="1" customFormat="1" ht="16.5" customHeight="1">
      <c r="B268" s="37"/>
      <c r="C268" s="216" t="s">
        <v>431</v>
      </c>
      <c r="D268" s="216" t="s">
        <v>150</v>
      </c>
      <c r="E268" s="217" t="s">
        <v>999</v>
      </c>
      <c r="F268" s="218" t="s">
        <v>1298</v>
      </c>
      <c r="G268" s="219" t="s">
        <v>552</v>
      </c>
      <c r="H268" s="220">
        <v>1</v>
      </c>
      <c r="I268" s="221"/>
      <c r="J268" s="222">
        <f>ROUND(I268*H268,2)</f>
        <v>0</v>
      </c>
      <c r="K268" s="218" t="s">
        <v>212</v>
      </c>
      <c r="L268" s="42"/>
      <c r="M268" s="223" t="s">
        <v>1</v>
      </c>
      <c r="N268" s="224" t="s">
        <v>40</v>
      </c>
      <c r="O268" s="78"/>
      <c r="P268" s="225">
        <f>O268*H268</f>
        <v>0</v>
      </c>
      <c r="Q268" s="225">
        <v>0.21734000000000001</v>
      </c>
      <c r="R268" s="225">
        <f>Q268*H268</f>
        <v>0.21734000000000001</v>
      </c>
      <c r="S268" s="225">
        <v>0</v>
      </c>
      <c r="T268" s="226">
        <f>S268*H268</f>
        <v>0</v>
      </c>
      <c r="AR268" s="16" t="s">
        <v>181</v>
      </c>
      <c r="AT268" s="16" t="s">
        <v>150</v>
      </c>
      <c r="AU268" s="16" t="s">
        <v>77</v>
      </c>
      <c r="AY268" s="16" t="s">
        <v>147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16" t="s">
        <v>75</v>
      </c>
      <c r="BK268" s="227">
        <f>ROUND(I268*H268,2)</f>
        <v>0</v>
      </c>
      <c r="BL268" s="16" t="s">
        <v>181</v>
      </c>
      <c r="BM268" s="16" t="s">
        <v>1299</v>
      </c>
    </row>
    <row r="269" s="1" customFormat="1">
      <c r="B269" s="37"/>
      <c r="C269" s="38"/>
      <c r="D269" s="228" t="s">
        <v>156</v>
      </c>
      <c r="E269" s="38"/>
      <c r="F269" s="229" t="s">
        <v>1002</v>
      </c>
      <c r="G269" s="38"/>
      <c r="H269" s="38"/>
      <c r="I269" s="143"/>
      <c r="J269" s="38"/>
      <c r="K269" s="38"/>
      <c r="L269" s="42"/>
      <c r="M269" s="230"/>
      <c r="N269" s="78"/>
      <c r="O269" s="78"/>
      <c r="P269" s="78"/>
      <c r="Q269" s="78"/>
      <c r="R269" s="78"/>
      <c r="S269" s="78"/>
      <c r="T269" s="79"/>
      <c r="AT269" s="16" t="s">
        <v>156</v>
      </c>
      <c r="AU269" s="16" t="s">
        <v>77</v>
      </c>
    </row>
    <row r="270" s="1" customFormat="1">
      <c r="B270" s="37"/>
      <c r="C270" s="38"/>
      <c r="D270" s="228" t="s">
        <v>157</v>
      </c>
      <c r="E270" s="38"/>
      <c r="F270" s="231" t="s">
        <v>1193</v>
      </c>
      <c r="G270" s="38"/>
      <c r="H270" s="38"/>
      <c r="I270" s="143"/>
      <c r="J270" s="38"/>
      <c r="K270" s="38"/>
      <c r="L270" s="42"/>
      <c r="M270" s="230"/>
      <c r="N270" s="78"/>
      <c r="O270" s="78"/>
      <c r="P270" s="78"/>
      <c r="Q270" s="78"/>
      <c r="R270" s="78"/>
      <c r="S270" s="78"/>
      <c r="T270" s="79"/>
      <c r="AT270" s="16" t="s">
        <v>157</v>
      </c>
      <c r="AU270" s="16" t="s">
        <v>77</v>
      </c>
    </row>
    <row r="271" s="13" customFormat="1">
      <c r="B271" s="246"/>
      <c r="C271" s="247"/>
      <c r="D271" s="228" t="s">
        <v>159</v>
      </c>
      <c r="E271" s="248" t="s">
        <v>1</v>
      </c>
      <c r="F271" s="249" t="s">
        <v>1269</v>
      </c>
      <c r="G271" s="247"/>
      <c r="H271" s="248" t="s">
        <v>1</v>
      </c>
      <c r="I271" s="250"/>
      <c r="J271" s="247"/>
      <c r="K271" s="247"/>
      <c r="L271" s="251"/>
      <c r="M271" s="252"/>
      <c r="N271" s="253"/>
      <c r="O271" s="253"/>
      <c r="P271" s="253"/>
      <c r="Q271" s="253"/>
      <c r="R271" s="253"/>
      <c r="S271" s="253"/>
      <c r="T271" s="254"/>
      <c r="AT271" s="255" t="s">
        <v>159</v>
      </c>
      <c r="AU271" s="255" t="s">
        <v>77</v>
      </c>
      <c r="AV271" s="13" t="s">
        <v>75</v>
      </c>
      <c r="AW271" s="13" t="s">
        <v>32</v>
      </c>
      <c r="AX271" s="13" t="s">
        <v>69</v>
      </c>
      <c r="AY271" s="255" t="s">
        <v>147</v>
      </c>
    </row>
    <row r="272" s="12" customFormat="1">
      <c r="B272" s="232"/>
      <c r="C272" s="233"/>
      <c r="D272" s="228" t="s">
        <v>159</v>
      </c>
      <c r="E272" s="234" t="s">
        <v>1</v>
      </c>
      <c r="F272" s="235" t="s">
        <v>75</v>
      </c>
      <c r="G272" s="233"/>
      <c r="H272" s="236">
        <v>1</v>
      </c>
      <c r="I272" s="237"/>
      <c r="J272" s="233"/>
      <c r="K272" s="233"/>
      <c r="L272" s="238"/>
      <c r="M272" s="243"/>
      <c r="N272" s="244"/>
      <c r="O272" s="244"/>
      <c r="P272" s="244"/>
      <c r="Q272" s="244"/>
      <c r="R272" s="244"/>
      <c r="S272" s="244"/>
      <c r="T272" s="245"/>
      <c r="AT272" s="242" t="s">
        <v>159</v>
      </c>
      <c r="AU272" s="242" t="s">
        <v>77</v>
      </c>
      <c r="AV272" s="12" t="s">
        <v>77</v>
      </c>
      <c r="AW272" s="12" t="s">
        <v>32</v>
      </c>
      <c r="AX272" s="12" t="s">
        <v>75</v>
      </c>
      <c r="AY272" s="242" t="s">
        <v>147</v>
      </c>
    </row>
    <row r="273" s="1" customFormat="1" ht="16.5" customHeight="1">
      <c r="B273" s="37"/>
      <c r="C273" s="267" t="s">
        <v>438</v>
      </c>
      <c r="D273" s="267" t="s">
        <v>267</v>
      </c>
      <c r="E273" s="268" t="s">
        <v>1003</v>
      </c>
      <c r="F273" s="269" t="s">
        <v>1004</v>
      </c>
      <c r="G273" s="270" t="s">
        <v>552</v>
      </c>
      <c r="H273" s="271">
        <v>1</v>
      </c>
      <c r="I273" s="272"/>
      <c r="J273" s="273">
        <f>ROUND(I273*H273,2)</f>
        <v>0</v>
      </c>
      <c r="K273" s="269" t="s">
        <v>1</v>
      </c>
      <c r="L273" s="274"/>
      <c r="M273" s="275" t="s">
        <v>1</v>
      </c>
      <c r="N273" s="276" t="s">
        <v>40</v>
      </c>
      <c r="O273" s="78"/>
      <c r="P273" s="225">
        <f>O273*H273</f>
        <v>0</v>
      </c>
      <c r="Q273" s="225">
        <v>0.19600000000000001</v>
      </c>
      <c r="R273" s="225">
        <f>Q273*H273</f>
        <v>0.19600000000000001</v>
      </c>
      <c r="S273" s="225">
        <v>0</v>
      </c>
      <c r="T273" s="226">
        <f>S273*H273</f>
        <v>0</v>
      </c>
      <c r="AR273" s="16" t="s">
        <v>216</v>
      </c>
      <c r="AT273" s="16" t="s">
        <v>267</v>
      </c>
      <c r="AU273" s="16" t="s">
        <v>77</v>
      </c>
      <c r="AY273" s="16" t="s">
        <v>147</v>
      </c>
      <c r="BE273" s="227">
        <f>IF(N273="základní",J273,0)</f>
        <v>0</v>
      </c>
      <c r="BF273" s="227">
        <f>IF(N273="snížená",J273,0)</f>
        <v>0</v>
      </c>
      <c r="BG273" s="227">
        <f>IF(N273="zákl. přenesená",J273,0)</f>
        <v>0</v>
      </c>
      <c r="BH273" s="227">
        <f>IF(N273="sníž. přenesená",J273,0)</f>
        <v>0</v>
      </c>
      <c r="BI273" s="227">
        <f>IF(N273="nulová",J273,0)</f>
        <v>0</v>
      </c>
      <c r="BJ273" s="16" t="s">
        <v>75</v>
      </c>
      <c r="BK273" s="227">
        <f>ROUND(I273*H273,2)</f>
        <v>0</v>
      </c>
      <c r="BL273" s="16" t="s">
        <v>181</v>
      </c>
      <c r="BM273" s="16" t="s">
        <v>1300</v>
      </c>
    </row>
    <row r="274" s="1" customFormat="1">
      <c r="B274" s="37"/>
      <c r="C274" s="38"/>
      <c r="D274" s="228" t="s">
        <v>156</v>
      </c>
      <c r="E274" s="38"/>
      <c r="F274" s="229" t="s">
        <v>1006</v>
      </c>
      <c r="G274" s="38"/>
      <c r="H274" s="38"/>
      <c r="I274" s="143"/>
      <c r="J274" s="38"/>
      <c r="K274" s="38"/>
      <c r="L274" s="42"/>
      <c r="M274" s="230"/>
      <c r="N274" s="78"/>
      <c r="O274" s="78"/>
      <c r="P274" s="78"/>
      <c r="Q274" s="78"/>
      <c r="R274" s="78"/>
      <c r="S274" s="78"/>
      <c r="T274" s="79"/>
      <c r="AT274" s="16" t="s">
        <v>156</v>
      </c>
      <c r="AU274" s="16" t="s">
        <v>77</v>
      </c>
    </row>
    <row r="275" s="1" customFormat="1" ht="16.5" customHeight="1">
      <c r="B275" s="37"/>
      <c r="C275" s="216" t="s">
        <v>445</v>
      </c>
      <c r="D275" s="216" t="s">
        <v>150</v>
      </c>
      <c r="E275" s="217" t="s">
        <v>1007</v>
      </c>
      <c r="F275" s="218" t="s">
        <v>1008</v>
      </c>
      <c r="G275" s="219" t="s">
        <v>552</v>
      </c>
      <c r="H275" s="220">
        <v>1</v>
      </c>
      <c r="I275" s="221"/>
      <c r="J275" s="222">
        <f>ROUND(I275*H275,2)</f>
        <v>0</v>
      </c>
      <c r="K275" s="218" t="s">
        <v>212</v>
      </c>
      <c r="L275" s="42"/>
      <c r="M275" s="223" t="s">
        <v>1</v>
      </c>
      <c r="N275" s="224" t="s">
        <v>40</v>
      </c>
      <c r="O275" s="78"/>
      <c r="P275" s="225">
        <f>O275*H275</f>
        <v>0</v>
      </c>
      <c r="Q275" s="225">
        <v>0</v>
      </c>
      <c r="R275" s="225">
        <f>Q275*H275</f>
        <v>0</v>
      </c>
      <c r="S275" s="225">
        <v>0</v>
      </c>
      <c r="T275" s="226">
        <f>S275*H275</f>
        <v>0</v>
      </c>
      <c r="AR275" s="16" t="s">
        <v>181</v>
      </c>
      <c r="AT275" s="16" t="s">
        <v>150</v>
      </c>
      <c r="AU275" s="16" t="s">
        <v>77</v>
      </c>
      <c r="AY275" s="16" t="s">
        <v>147</v>
      </c>
      <c r="BE275" s="227">
        <f>IF(N275="základní",J275,0)</f>
        <v>0</v>
      </c>
      <c r="BF275" s="227">
        <f>IF(N275="snížená",J275,0)</f>
        <v>0</v>
      </c>
      <c r="BG275" s="227">
        <f>IF(N275="zákl. přenesená",J275,0)</f>
        <v>0</v>
      </c>
      <c r="BH275" s="227">
        <f>IF(N275="sníž. přenesená",J275,0)</f>
        <v>0</v>
      </c>
      <c r="BI275" s="227">
        <f>IF(N275="nulová",J275,0)</f>
        <v>0</v>
      </c>
      <c r="BJ275" s="16" t="s">
        <v>75</v>
      </c>
      <c r="BK275" s="227">
        <f>ROUND(I275*H275,2)</f>
        <v>0</v>
      </c>
      <c r="BL275" s="16" t="s">
        <v>181</v>
      </c>
      <c r="BM275" s="16" t="s">
        <v>1177</v>
      </c>
    </row>
    <row r="276" s="1" customFormat="1">
      <c r="B276" s="37"/>
      <c r="C276" s="38"/>
      <c r="D276" s="228" t="s">
        <v>156</v>
      </c>
      <c r="E276" s="38"/>
      <c r="F276" s="229" t="s">
        <v>1010</v>
      </c>
      <c r="G276" s="38"/>
      <c r="H276" s="38"/>
      <c r="I276" s="143"/>
      <c r="J276" s="38"/>
      <c r="K276" s="38"/>
      <c r="L276" s="42"/>
      <c r="M276" s="230"/>
      <c r="N276" s="78"/>
      <c r="O276" s="78"/>
      <c r="P276" s="78"/>
      <c r="Q276" s="78"/>
      <c r="R276" s="78"/>
      <c r="S276" s="78"/>
      <c r="T276" s="79"/>
      <c r="AT276" s="16" t="s">
        <v>156</v>
      </c>
      <c r="AU276" s="16" t="s">
        <v>77</v>
      </c>
    </row>
    <row r="277" s="1" customFormat="1">
      <c r="B277" s="37"/>
      <c r="C277" s="38"/>
      <c r="D277" s="228" t="s">
        <v>157</v>
      </c>
      <c r="E277" s="38"/>
      <c r="F277" s="231" t="s">
        <v>1301</v>
      </c>
      <c r="G277" s="38"/>
      <c r="H277" s="38"/>
      <c r="I277" s="143"/>
      <c r="J277" s="38"/>
      <c r="K277" s="38"/>
      <c r="L277" s="42"/>
      <c r="M277" s="230"/>
      <c r="N277" s="78"/>
      <c r="O277" s="78"/>
      <c r="P277" s="78"/>
      <c r="Q277" s="78"/>
      <c r="R277" s="78"/>
      <c r="S277" s="78"/>
      <c r="T277" s="79"/>
      <c r="AT277" s="16" t="s">
        <v>157</v>
      </c>
      <c r="AU277" s="16" t="s">
        <v>77</v>
      </c>
    </row>
    <row r="278" s="12" customFormat="1">
      <c r="B278" s="232"/>
      <c r="C278" s="233"/>
      <c r="D278" s="228" t="s">
        <v>159</v>
      </c>
      <c r="E278" s="234" t="s">
        <v>1</v>
      </c>
      <c r="F278" s="235" t="s">
        <v>75</v>
      </c>
      <c r="G278" s="233"/>
      <c r="H278" s="236">
        <v>1</v>
      </c>
      <c r="I278" s="237"/>
      <c r="J278" s="233"/>
      <c r="K278" s="233"/>
      <c r="L278" s="238"/>
      <c r="M278" s="243"/>
      <c r="N278" s="244"/>
      <c r="O278" s="244"/>
      <c r="P278" s="244"/>
      <c r="Q278" s="244"/>
      <c r="R278" s="244"/>
      <c r="S278" s="244"/>
      <c r="T278" s="245"/>
      <c r="AT278" s="242" t="s">
        <v>159</v>
      </c>
      <c r="AU278" s="242" t="s">
        <v>77</v>
      </c>
      <c r="AV278" s="12" t="s">
        <v>77</v>
      </c>
      <c r="AW278" s="12" t="s">
        <v>32</v>
      </c>
      <c r="AX278" s="12" t="s">
        <v>75</v>
      </c>
      <c r="AY278" s="242" t="s">
        <v>147</v>
      </c>
    </row>
    <row r="279" s="11" customFormat="1" ht="22.8" customHeight="1">
      <c r="B279" s="200"/>
      <c r="C279" s="201"/>
      <c r="D279" s="202" t="s">
        <v>68</v>
      </c>
      <c r="E279" s="214" t="s">
        <v>222</v>
      </c>
      <c r="F279" s="214" t="s">
        <v>559</v>
      </c>
      <c r="G279" s="201"/>
      <c r="H279" s="201"/>
      <c r="I279" s="204"/>
      <c r="J279" s="215">
        <f>BK279</f>
        <v>0</v>
      </c>
      <c r="K279" s="201"/>
      <c r="L279" s="206"/>
      <c r="M279" s="207"/>
      <c r="N279" s="208"/>
      <c r="O279" s="208"/>
      <c r="P279" s="209">
        <f>SUM(P280:P303)</f>
        <v>0</v>
      </c>
      <c r="Q279" s="208"/>
      <c r="R279" s="209">
        <f>SUM(R280:R303)</f>
        <v>0.024940799999999999</v>
      </c>
      <c r="S279" s="208"/>
      <c r="T279" s="210">
        <f>SUM(T280:T303)</f>
        <v>0</v>
      </c>
      <c r="AR279" s="211" t="s">
        <v>75</v>
      </c>
      <c r="AT279" s="212" t="s">
        <v>68</v>
      </c>
      <c r="AU279" s="212" t="s">
        <v>75</v>
      </c>
      <c r="AY279" s="211" t="s">
        <v>147</v>
      </c>
      <c r="BK279" s="213">
        <f>SUM(BK280:BK303)</f>
        <v>0</v>
      </c>
    </row>
    <row r="280" s="1" customFormat="1" ht="16.5" customHeight="1">
      <c r="B280" s="37"/>
      <c r="C280" s="216" t="s">
        <v>452</v>
      </c>
      <c r="D280" s="216" t="s">
        <v>150</v>
      </c>
      <c r="E280" s="217" t="s">
        <v>1302</v>
      </c>
      <c r="F280" s="218" t="s">
        <v>1303</v>
      </c>
      <c r="G280" s="219" t="s">
        <v>199</v>
      </c>
      <c r="H280" s="220">
        <v>1</v>
      </c>
      <c r="I280" s="221"/>
      <c r="J280" s="222">
        <f>ROUND(I280*H280,2)</f>
        <v>0</v>
      </c>
      <c r="K280" s="218" t="s">
        <v>1</v>
      </c>
      <c r="L280" s="42"/>
      <c r="M280" s="223" t="s">
        <v>1</v>
      </c>
      <c r="N280" s="224" t="s">
        <v>40</v>
      </c>
      <c r="O280" s="78"/>
      <c r="P280" s="225">
        <f>O280*H280</f>
        <v>0</v>
      </c>
      <c r="Q280" s="225">
        <v>0</v>
      </c>
      <c r="R280" s="225">
        <f>Q280*H280</f>
        <v>0</v>
      </c>
      <c r="S280" s="225">
        <v>0</v>
      </c>
      <c r="T280" s="226">
        <f>S280*H280</f>
        <v>0</v>
      </c>
      <c r="AR280" s="16" t="s">
        <v>181</v>
      </c>
      <c r="AT280" s="16" t="s">
        <v>150</v>
      </c>
      <c r="AU280" s="16" t="s">
        <v>77</v>
      </c>
      <c r="AY280" s="16" t="s">
        <v>147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16" t="s">
        <v>75</v>
      </c>
      <c r="BK280" s="227">
        <f>ROUND(I280*H280,2)</f>
        <v>0</v>
      </c>
      <c r="BL280" s="16" t="s">
        <v>181</v>
      </c>
      <c r="BM280" s="16" t="s">
        <v>1304</v>
      </c>
    </row>
    <row r="281" s="1" customFormat="1">
      <c r="B281" s="37"/>
      <c r="C281" s="38"/>
      <c r="D281" s="228" t="s">
        <v>156</v>
      </c>
      <c r="E281" s="38"/>
      <c r="F281" s="229" t="s">
        <v>1303</v>
      </c>
      <c r="G281" s="38"/>
      <c r="H281" s="38"/>
      <c r="I281" s="143"/>
      <c r="J281" s="38"/>
      <c r="K281" s="38"/>
      <c r="L281" s="42"/>
      <c r="M281" s="230"/>
      <c r="N281" s="78"/>
      <c r="O281" s="78"/>
      <c r="P281" s="78"/>
      <c r="Q281" s="78"/>
      <c r="R281" s="78"/>
      <c r="S281" s="78"/>
      <c r="T281" s="79"/>
      <c r="AT281" s="16" t="s">
        <v>156</v>
      </c>
      <c r="AU281" s="16" t="s">
        <v>77</v>
      </c>
    </row>
    <row r="282" s="1" customFormat="1">
      <c r="B282" s="37"/>
      <c r="C282" s="38"/>
      <c r="D282" s="228" t="s">
        <v>157</v>
      </c>
      <c r="E282" s="38"/>
      <c r="F282" s="231" t="s">
        <v>1193</v>
      </c>
      <c r="G282" s="38"/>
      <c r="H282" s="38"/>
      <c r="I282" s="143"/>
      <c r="J282" s="38"/>
      <c r="K282" s="38"/>
      <c r="L282" s="42"/>
      <c r="M282" s="230"/>
      <c r="N282" s="78"/>
      <c r="O282" s="78"/>
      <c r="P282" s="78"/>
      <c r="Q282" s="78"/>
      <c r="R282" s="78"/>
      <c r="S282" s="78"/>
      <c r="T282" s="79"/>
      <c r="AT282" s="16" t="s">
        <v>157</v>
      </c>
      <c r="AU282" s="16" t="s">
        <v>77</v>
      </c>
    </row>
    <row r="283" s="13" customFormat="1">
      <c r="B283" s="246"/>
      <c r="C283" s="247"/>
      <c r="D283" s="228" t="s">
        <v>159</v>
      </c>
      <c r="E283" s="248" t="s">
        <v>1</v>
      </c>
      <c r="F283" s="249" t="s">
        <v>1305</v>
      </c>
      <c r="G283" s="247"/>
      <c r="H283" s="248" t="s">
        <v>1</v>
      </c>
      <c r="I283" s="250"/>
      <c r="J283" s="247"/>
      <c r="K283" s="247"/>
      <c r="L283" s="251"/>
      <c r="M283" s="252"/>
      <c r="N283" s="253"/>
      <c r="O283" s="253"/>
      <c r="P283" s="253"/>
      <c r="Q283" s="253"/>
      <c r="R283" s="253"/>
      <c r="S283" s="253"/>
      <c r="T283" s="254"/>
      <c r="AT283" s="255" t="s">
        <v>159</v>
      </c>
      <c r="AU283" s="255" t="s">
        <v>77</v>
      </c>
      <c r="AV283" s="13" t="s">
        <v>75</v>
      </c>
      <c r="AW283" s="13" t="s">
        <v>32</v>
      </c>
      <c r="AX283" s="13" t="s">
        <v>69</v>
      </c>
      <c r="AY283" s="255" t="s">
        <v>147</v>
      </c>
    </row>
    <row r="284" s="12" customFormat="1">
      <c r="B284" s="232"/>
      <c r="C284" s="233"/>
      <c r="D284" s="228" t="s">
        <v>159</v>
      </c>
      <c r="E284" s="234" t="s">
        <v>1</v>
      </c>
      <c r="F284" s="235" t="s">
        <v>75</v>
      </c>
      <c r="G284" s="233"/>
      <c r="H284" s="236">
        <v>1</v>
      </c>
      <c r="I284" s="237"/>
      <c r="J284" s="233"/>
      <c r="K284" s="233"/>
      <c r="L284" s="238"/>
      <c r="M284" s="243"/>
      <c r="N284" s="244"/>
      <c r="O284" s="244"/>
      <c r="P284" s="244"/>
      <c r="Q284" s="244"/>
      <c r="R284" s="244"/>
      <c r="S284" s="244"/>
      <c r="T284" s="245"/>
      <c r="AT284" s="242" t="s">
        <v>159</v>
      </c>
      <c r="AU284" s="242" t="s">
        <v>77</v>
      </c>
      <c r="AV284" s="12" t="s">
        <v>77</v>
      </c>
      <c r="AW284" s="12" t="s">
        <v>32</v>
      </c>
      <c r="AX284" s="12" t="s">
        <v>75</v>
      </c>
      <c r="AY284" s="242" t="s">
        <v>147</v>
      </c>
    </row>
    <row r="285" s="1" customFormat="1" ht="16.5" customHeight="1">
      <c r="B285" s="37"/>
      <c r="C285" s="216" t="s">
        <v>189</v>
      </c>
      <c r="D285" s="216" t="s">
        <v>150</v>
      </c>
      <c r="E285" s="217" t="s">
        <v>583</v>
      </c>
      <c r="F285" s="218" t="s">
        <v>584</v>
      </c>
      <c r="G285" s="219" t="s">
        <v>187</v>
      </c>
      <c r="H285" s="220">
        <v>14.4</v>
      </c>
      <c r="I285" s="221"/>
      <c r="J285" s="222">
        <f>ROUND(I285*H285,2)</f>
        <v>0</v>
      </c>
      <c r="K285" s="218" t="s">
        <v>212</v>
      </c>
      <c r="L285" s="42"/>
      <c r="M285" s="223" t="s">
        <v>1</v>
      </c>
      <c r="N285" s="224" t="s">
        <v>40</v>
      </c>
      <c r="O285" s="78"/>
      <c r="P285" s="225">
        <f>O285*H285</f>
        <v>0</v>
      </c>
      <c r="Q285" s="225">
        <v>0.00097999999999999997</v>
      </c>
      <c r="R285" s="225">
        <f>Q285*H285</f>
        <v>0.014112</v>
      </c>
      <c r="S285" s="225">
        <v>0</v>
      </c>
      <c r="T285" s="226">
        <f>S285*H285</f>
        <v>0</v>
      </c>
      <c r="AR285" s="16" t="s">
        <v>181</v>
      </c>
      <c r="AT285" s="16" t="s">
        <v>150</v>
      </c>
      <c r="AU285" s="16" t="s">
        <v>77</v>
      </c>
      <c r="AY285" s="16" t="s">
        <v>147</v>
      </c>
      <c r="BE285" s="227">
        <f>IF(N285="základní",J285,0)</f>
        <v>0</v>
      </c>
      <c r="BF285" s="227">
        <f>IF(N285="snížená",J285,0)</f>
        <v>0</v>
      </c>
      <c r="BG285" s="227">
        <f>IF(N285="zákl. přenesená",J285,0)</f>
        <v>0</v>
      </c>
      <c r="BH285" s="227">
        <f>IF(N285="sníž. přenesená",J285,0)</f>
        <v>0</v>
      </c>
      <c r="BI285" s="227">
        <f>IF(N285="nulová",J285,0)</f>
        <v>0</v>
      </c>
      <c r="BJ285" s="16" t="s">
        <v>75</v>
      </c>
      <c r="BK285" s="227">
        <f>ROUND(I285*H285,2)</f>
        <v>0</v>
      </c>
      <c r="BL285" s="16" t="s">
        <v>181</v>
      </c>
      <c r="BM285" s="16" t="s">
        <v>1179</v>
      </c>
    </row>
    <row r="286" s="1" customFormat="1">
      <c r="B286" s="37"/>
      <c r="C286" s="38"/>
      <c r="D286" s="228" t="s">
        <v>156</v>
      </c>
      <c r="E286" s="38"/>
      <c r="F286" s="229" t="s">
        <v>586</v>
      </c>
      <c r="G286" s="38"/>
      <c r="H286" s="38"/>
      <c r="I286" s="143"/>
      <c r="J286" s="38"/>
      <c r="K286" s="38"/>
      <c r="L286" s="42"/>
      <c r="M286" s="230"/>
      <c r="N286" s="78"/>
      <c r="O286" s="78"/>
      <c r="P286" s="78"/>
      <c r="Q286" s="78"/>
      <c r="R286" s="78"/>
      <c r="S286" s="78"/>
      <c r="T286" s="79"/>
      <c r="AT286" s="16" t="s">
        <v>156</v>
      </c>
      <c r="AU286" s="16" t="s">
        <v>77</v>
      </c>
    </row>
    <row r="287" s="1" customFormat="1">
      <c r="B287" s="37"/>
      <c r="C287" s="38"/>
      <c r="D287" s="228" t="s">
        <v>157</v>
      </c>
      <c r="E287" s="38"/>
      <c r="F287" s="231" t="s">
        <v>1193</v>
      </c>
      <c r="G287" s="38"/>
      <c r="H287" s="38"/>
      <c r="I287" s="143"/>
      <c r="J287" s="38"/>
      <c r="K287" s="38"/>
      <c r="L287" s="42"/>
      <c r="M287" s="230"/>
      <c r="N287" s="78"/>
      <c r="O287" s="78"/>
      <c r="P287" s="78"/>
      <c r="Q287" s="78"/>
      <c r="R287" s="78"/>
      <c r="S287" s="78"/>
      <c r="T287" s="79"/>
      <c r="AT287" s="16" t="s">
        <v>157</v>
      </c>
      <c r="AU287" s="16" t="s">
        <v>77</v>
      </c>
    </row>
    <row r="288" s="13" customFormat="1">
      <c r="B288" s="246"/>
      <c r="C288" s="247"/>
      <c r="D288" s="228" t="s">
        <v>159</v>
      </c>
      <c r="E288" s="248" t="s">
        <v>1</v>
      </c>
      <c r="F288" s="249" t="s">
        <v>1255</v>
      </c>
      <c r="G288" s="247"/>
      <c r="H288" s="248" t="s">
        <v>1</v>
      </c>
      <c r="I288" s="250"/>
      <c r="J288" s="247"/>
      <c r="K288" s="247"/>
      <c r="L288" s="251"/>
      <c r="M288" s="252"/>
      <c r="N288" s="253"/>
      <c r="O288" s="253"/>
      <c r="P288" s="253"/>
      <c r="Q288" s="253"/>
      <c r="R288" s="253"/>
      <c r="S288" s="253"/>
      <c r="T288" s="254"/>
      <c r="AT288" s="255" t="s">
        <v>159</v>
      </c>
      <c r="AU288" s="255" t="s">
        <v>77</v>
      </c>
      <c r="AV288" s="13" t="s">
        <v>75</v>
      </c>
      <c r="AW288" s="13" t="s">
        <v>32</v>
      </c>
      <c r="AX288" s="13" t="s">
        <v>69</v>
      </c>
      <c r="AY288" s="255" t="s">
        <v>147</v>
      </c>
    </row>
    <row r="289" s="12" customFormat="1">
      <c r="B289" s="232"/>
      <c r="C289" s="233"/>
      <c r="D289" s="228" t="s">
        <v>159</v>
      </c>
      <c r="E289" s="234" t="s">
        <v>1</v>
      </c>
      <c r="F289" s="235" t="s">
        <v>1306</v>
      </c>
      <c r="G289" s="233"/>
      <c r="H289" s="236">
        <v>14.4</v>
      </c>
      <c r="I289" s="237"/>
      <c r="J289" s="233"/>
      <c r="K289" s="233"/>
      <c r="L289" s="238"/>
      <c r="M289" s="243"/>
      <c r="N289" s="244"/>
      <c r="O289" s="244"/>
      <c r="P289" s="244"/>
      <c r="Q289" s="244"/>
      <c r="R289" s="244"/>
      <c r="S289" s="244"/>
      <c r="T289" s="245"/>
      <c r="AT289" s="242" t="s">
        <v>159</v>
      </c>
      <c r="AU289" s="242" t="s">
        <v>77</v>
      </c>
      <c r="AV289" s="12" t="s">
        <v>77</v>
      </c>
      <c r="AW289" s="12" t="s">
        <v>32</v>
      </c>
      <c r="AX289" s="12" t="s">
        <v>75</v>
      </c>
      <c r="AY289" s="242" t="s">
        <v>147</v>
      </c>
    </row>
    <row r="290" s="1" customFormat="1" ht="16.5" customHeight="1">
      <c r="B290" s="37"/>
      <c r="C290" s="216" t="s">
        <v>468</v>
      </c>
      <c r="D290" s="216" t="s">
        <v>150</v>
      </c>
      <c r="E290" s="217" t="s">
        <v>1181</v>
      </c>
      <c r="F290" s="218" t="s">
        <v>1182</v>
      </c>
      <c r="G290" s="219" t="s">
        <v>552</v>
      </c>
      <c r="H290" s="220">
        <v>36</v>
      </c>
      <c r="I290" s="221"/>
      <c r="J290" s="222">
        <f>ROUND(I290*H290,2)</f>
        <v>0</v>
      </c>
      <c r="K290" s="218" t="s">
        <v>1</v>
      </c>
      <c r="L290" s="42"/>
      <c r="M290" s="223" t="s">
        <v>1</v>
      </c>
      <c r="N290" s="224" t="s">
        <v>40</v>
      </c>
      <c r="O290" s="78"/>
      <c r="P290" s="225">
        <f>O290*H290</f>
        <v>0</v>
      </c>
      <c r="Q290" s="225">
        <v>0.00027</v>
      </c>
      <c r="R290" s="225">
        <f>Q290*H290</f>
        <v>0.0097199999999999995</v>
      </c>
      <c r="S290" s="225">
        <v>0</v>
      </c>
      <c r="T290" s="226">
        <f>S290*H290</f>
        <v>0</v>
      </c>
      <c r="AR290" s="16" t="s">
        <v>181</v>
      </c>
      <c r="AT290" s="16" t="s">
        <v>150</v>
      </c>
      <c r="AU290" s="16" t="s">
        <v>77</v>
      </c>
      <c r="AY290" s="16" t="s">
        <v>147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16" t="s">
        <v>75</v>
      </c>
      <c r="BK290" s="227">
        <f>ROUND(I290*H290,2)</f>
        <v>0</v>
      </c>
      <c r="BL290" s="16" t="s">
        <v>181</v>
      </c>
      <c r="BM290" s="16" t="s">
        <v>1183</v>
      </c>
    </row>
    <row r="291" s="1" customFormat="1">
      <c r="B291" s="37"/>
      <c r="C291" s="38"/>
      <c r="D291" s="228" t="s">
        <v>156</v>
      </c>
      <c r="E291" s="38"/>
      <c r="F291" s="229" t="s">
        <v>1182</v>
      </c>
      <c r="G291" s="38"/>
      <c r="H291" s="38"/>
      <c r="I291" s="143"/>
      <c r="J291" s="38"/>
      <c r="K291" s="38"/>
      <c r="L291" s="42"/>
      <c r="M291" s="230"/>
      <c r="N291" s="78"/>
      <c r="O291" s="78"/>
      <c r="P291" s="78"/>
      <c r="Q291" s="78"/>
      <c r="R291" s="78"/>
      <c r="S291" s="78"/>
      <c r="T291" s="79"/>
      <c r="AT291" s="16" t="s">
        <v>156</v>
      </c>
      <c r="AU291" s="16" t="s">
        <v>77</v>
      </c>
    </row>
    <row r="292" s="1" customFormat="1">
      <c r="B292" s="37"/>
      <c r="C292" s="38"/>
      <c r="D292" s="228" t="s">
        <v>157</v>
      </c>
      <c r="E292" s="38"/>
      <c r="F292" s="231" t="s">
        <v>1193</v>
      </c>
      <c r="G292" s="38"/>
      <c r="H292" s="38"/>
      <c r="I292" s="143"/>
      <c r="J292" s="38"/>
      <c r="K292" s="38"/>
      <c r="L292" s="42"/>
      <c r="M292" s="230"/>
      <c r="N292" s="78"/>
      <c r="O292" s="78"/>
      <c r="P292" s="78"/>
      <c r="Q292" s="78"/>
      <c r="R292" s="78"/>
      <c r="S292" s="78"/>
      <c r="T292" s="79"/>
      <c r="AT292" s="16" t="s">
        <v>157</v>
      </c>
      <c r="AU292" s="16" t="s">
        <v>77</v>
      </c>
    </row>
    <row r="293" s="13" customFormat="1">
      <c r="B293" s="246"/>
      <c r="C293" s="247"/>
      <c r="D293" s="228" t="s">
        <v>159</v>
      </c>
      <c r="E293" s="248" t="s">
        <v>1</v>
      </c>
      <c r="F293" s="249" t="s">
        <v>1307</v>
      </c>
      <c r="G293" s="247"/>
      <c r="H293" s="248" t="s">
        <v>1</v>
      </c>
      <c r="I293" s="250"/>
      <c r="J293" s="247"/>
      <c r="K293" s="247"/>
      <c r="L293" s="251"/>
      <c r="M293" s="252"/>
      <c r="N293" s="253"/>
      <c r="O293" s="253"/>
      <c r="P293" s="253"/>
      <c r="Q293" s="253"/>
      <c r="R293" s="253"/>
      <c r="S293" s="253"/>
      <c r="T293" s="254"/>
      <c r="AT293" s="255" t="s">
        <v>159</v>
      </c>
      <c r="AU293" s="255" t="s">
        <v>77</v>
      </c>
      <c r="AV293" s="13" t="s">
        <v>75</v>
      </c>
      <c r="AW293" s="13" t="s">
        <v>32</v>
      </c>
      <c r="AX293" s="13" t="s">
        <v>69</v>
      </c>
      <c r="AY293" s="255" t="s">
        <v>147</v>
      </c>
    </row>
    <row r="294" s="12" customFormat="1">
      <c r="B294" s="232"/>
      <c r="C294" s="233"/>
      <c r="D294" s="228" t="s">
        <v>159</v>
      </c>
      <c r="E294" s="234" t="s">
        <v>1</v>
      </c>
      <c r="F294" s="235" t="s">
        <v>1308</v>
      </c>
      <c r="G294" s="233"/>
      <c r="H294" s="236">
        <v>36</v>
      </c>
      <c r="I294" s="237"/>
      <c r="J294" s="233"/>
      <c r="K294" s="233"/>
      <c r="L294" s="238"/>
      <c r="M294" s="243"/>
      <c r="N294" s="244"/>
      <c r="O294" s="244"/>
      <c r="P294" s="244"/>
      <c r="Q294" s="244"/>
      <c r="R294" s="244"/>
      <c r="S294" s="244"/>
      <c r="T294" s="245"/>
      <c r="AT294" s="242" t="s">
        <v>159</v>
      </c>
      <c r="AU294" s="242" t="s">
        <v>77</v>
      </c>
      <c r="AV294" s="12" t="s">
        <v>77</v>
      </c>
      <c r="AW294" s="12" t="s">
        <v>32</v>
      </c>
      <c r="AX294" s="12" t="s">
        <v>75</v>
      </c>
      <c r="AY294" s="242" t="s">
        <v>147</v>
      </c>
    </row>
    <row r="295" s="1" customFormat="1" ht="16.5" customHeight="1">
      <c r="B295" s="37"/>
      <c r="C295" s="216" t="s">
        <v>485</v>
      </c>
      <c r="D295" s="216" t="s">
        <v>150</v>
      </c>
      <c r="E295" s="217" t="s">
        <v>1309</v>
      </c>
      <c r="F295" s="218" t="s">
        <v>1310</v>
      </c>
      <c r="G295" s="219" t="s">
        <v>180</v>
      </c>
      <c r="H295" s="220">
        <v>3.6000000000000001</v>
      </c>
      <c r="I295" s="221"/>
      <c r="J295" s="222">
        <f>ROUND(I295*H295,2)</f>
        <v>0</v>
      </c>
      <c r="K295" s="218" t="s">
        <v>212</v>
      </c>
      <c r="L295" s="42"/>
      <c r="M295" s="223" t="s">
        <v>1</v>
      </c>
      <c r="N295" s="224" t="s">
        <v>40</v>
      </c>
      <c r="O295" s="78"/>
      <c r="P295" s="225">
        <f>O295*H295</f>
        <v>0</v>
      </c>
      <c r="Q295" s="225">
        <v>0</v>
      </c>
      <c r="R295" s="225">
        <f>Q295*H295</f>
        <v>0</v>
      </c>
      <c r="S295" s="225">
        <v>0</v>
      </c>
      <c r="T295" s="226">
        <f>S295*H295</f>
        <v>0</v>
      </c>
      <c r="AR295" s="16" t="s">
        <v>181</v>
      </c>
      <c r="AT295" s="16" t="s">
        <v>150</v>
      </c>
      <c r="AU295" s="16" t="s">
        <v>77</v>
      </c>
      <c r="AY295" s="16" t="s">
        <v>147</v>
      </c>
      <c r="BE295" s="227">
        <f>IF(N295="základní",J295,0)</f>
        <v>0</v>
      </c>
      <c r="BF295" s="227">
        <f>IF(N295="snížená",J295,0)</f>
        <v>0</v>
      </c>
      <c r="BG295" s="227">
        <f>IF(N295="zákl. přenesená",J295,0)</f>
        <v>0</v>
      </c>
      <c r="BH295" s="227">
        <f>IF(N295="sníž. přenesená",J295,0)</f>
        <v>0</v>
      </c>
      <c r="BI295" s="227">
        <f>IF(N295="nulová",J295,0)</f>
        <v>0</v>
      </c>
      <c r="BJ295" s="16" t="s">
        <v>75</v>
      </c>
      <c r="BK295" s="227">
        <f>ROUND(I295*H295,2)</f>
        <v>0</v>
      </c>
      <c r="BL295" s="16" t="s">
        <v>181</v>
      </c>
      <c r="BM295" s="16" t="s">
        <v>1311</v>
      </c>
    </row>
    <row r="296" s="1" customFormat="1">
      <c r="B296" s="37"/>
      <c r="C296" s="38"/>
      <c r="D296" s="228" t="s">
        <v>156</v>
      </c>
      <c r="E296" s="38"/>
      <c r="F296" s="229" t="s">
        <v>1310</v>
      </c>
      <c r="G296" s="38"/>
      <c r="H296" s="38"/>
      <c r="I296" s="143"/>
      <c r="J296" s="38"/>
      <c r="K296" s="38"/>
      <c r="L296" s="42"/>
      <c r="M296" s="230"/>
      <c r="N296" s="78"/>
      <c r="O296" s="78"/>
      <c r="P296" s="78"/>
      <c r="Q296" s="78"/>
      <c r="R296" s="78"/>
      <c r="S296" s="78"/>
      <c r="T296" s="79"/>
      <c r="AT296" s="16" t="s">
        <v>156</v>
      </c>
      <c r="AU296" s="16" t="s">
        <v>77</v>
      </c>
    </row>
    <row r="297" s="13" customFormat="1">
      <c r="B297" s="246"/>
      <c r="C297" s="247"/>
      <c r="D297" s="228" t="s">
        <v>159</v>
      </c>
      <c r="E297" s="248" t="s">
        <v>1</v>
      </c>
      <c r="F297" s="249" t="s">
        <v>1255</v>
      </c>
      <c r="G297" s="247"/>
      <c r="H297" s="248" t="s">
        <v>1</v>
      </c>
      <c r="I297" s="250"/>
      <c r="J297" s="247"/>
      <c r="K297" s="247"/>
      <c r="L297" s="251"/>
      <c r="M297" s="252"/>
      <c r="N297" s="253"/>
      <c r="O297" s="253"/>
      <c r="P297" s="253"/>
      <c r="Q297" s="253"/>
      <c r="R297" s="253"/>
      <c r="S297" s="253"/>
      <c r="T297" s="254"/>
      <c r="AT297" s="255" t="s">
        <v>159</v>
      </c>
      <c r="AU297" s="255" t="s">
        <v>77</v>
      </c>
      <c r="AV297" s="13" t="s">
        <v>75</v>
      </c>
      <c r="AW297" s="13" t="s">
        <v>32</v>
      </c>
      <c r="AX297" s="13" t="s">
        <v>69</v>
      </c>
      <c r="AY297" s="255" t="s">
        <v>147</v>
      </c>
    </row>
    <row r="298" s="12" customFormat="1">
      <c r="B298" s="232"/>
      <c r="C298" s="233"/>
      <c r="D298" s="228" t="s">
        <v>159</v>
      </c>
      <c r="E298" s="234" t="s">
        <v>1</v>
      </c>
      <c r="F298" s="235" t="s">
        <v>1312</v>
      </c>
      <c r="G298" s="233"/>
      <c r="H298" s="236">
        <v>3.6000000000000001</v>
      </c>
      <c r="I298" s="237"/>
      <c r="J298" s="233"/>
      <c r="K298" s="233"/>
      <c r="L298" s="238"/>
      <c r="M298" s="243"/>
      <c r="N298" s="244"/>
      <c r="O298" s="244"/>
      <c r="P298" s="244"/>
      <c r="Q298" s="244"/>
      <c r="R298" s="244"/>
      <c r="S298" s="244"/>
      <c r="T298" s="245"/>
      <c r="AT298" s="242" t="s">
        <v>159</v>
      </c>
      <c r="AU298" s="242" t="s">
        <v>77</v>
      </c>
      <c r="AV298" s="12" t="s">
        <v>77</v>
      </c>
      <c r="AW298" s="12" t="s">
        <v>32</v>
      </c>
      <c r="AX298" s="12" t="s">
        <v>75</v>
      </c>
      <c r="AY298" s="242" t="s">
        <v>147</v>
      </c>
    </row>
    <row r="299" s="1" customFormat="1" ht="16.5" customHeight="1">
      <c r="B299" s="37"/>
      <c r="C299" s="216" t="s">
        <v>505</v>
      </c>
      <c r="D299" s="216" t="s">
        <v>150</v>
      </c>
      <c r="E299" s="217" t="s">
        <v>1313</v>
      </c>
      <c r="F299" s="218" t="s">
        <v>1314</v>
      </c>
      <c r="G299" s="219" t="s">
        <v>180</v>
      </c>
      <c r="H299" s="220">
        <v>1.1200000000000001</v>
      </c>
      <c r="I299" s="221"/>
      <c r="J299" s="222">
        <f>ROUND(I299*H299,2)</f>
        <v>0</v>
      </c>
      <c r="K299" s="218" t="s">
        <v>212</v>
      </c>
      <c r="L299" s="42"/>
      <c r="M299" s="223" t="s">
        <v>1</v>
      </c>
      <c r="N299" s="224" t="s">
        <v>40</v>
      </c>
      <c r="O299" s="78"/>
      <c r="P299" s="225">
        <f>O299*H299</f>
        <v>0</v>
      </c>
      <c r="Q299" s="225">
        <v>0.00098999999999999999</v>
      </c>
      <c r="R299" s="225">
        <f>Q299*H299</f>
        <v>0.0011088000000000001</v>
      </c>
      <c r="S299" s="225">
        <v>0</v>
      </c>
      <c r="T299" s="226">
        <f>S299*H299</f>
        <v>0</v>
      </c>
      <c r="AR299" s="16" t="s">
        <v>181</v>
      </c>
      <c r="AT299" s="16" t="s">
        <v>150</v>
      </c>
      <c r="AU299" s="16" t="s">
        <v>77</v>
      </c>
      <c r="AY299" s="16" t="s">
        <v>147</v>
      </c>
      <c r="BE299" s="227">
        <f>IF(N299="základní",J299,0)</f>
        <v>0</v>
      </c>
      <c r="BF299" s="227">
        <f>IF(N299="snížená",J299,0)</f>
        <v>0</v>
      </c>
      <c r="BG299" s="227">
        <f>IF(N299="zákl. přenesená",J299,0)</f>
        <v>0</v>
      </c>
      <c r="BH299" s="227">
        <f>IF(N299="sníž. přenesená",J299,0)</f>
        <v>0</v>
      </c>
      <c r="BI299" s="227">
        <f>IF(N299="nulová",J299,0)</f>
        <v>0</v>
      </c>
      <c r="BJ299" s="16" t="s">
        <v>75</v>
      </c>
      <c r="BK299" s="227">
        <f>ROUND(I299*H299,2)</f>
        <v>0</v>
      </c>
      <c r="BL299" s="16" t="s">
        <v>181</v>
      </c>
      <c r="BM299" s="16" t="s">
        <v>1315</v>
      </c>
    </row>
    <row r="300" s="1" customFormat="1">
      <c r="B300" s="37"/>
      <c r="C300" s="38"/>
      <c r="D300" s="228" t="s">
        <v>156</v>
      </c>
      <c r="E300" s="38"/>
      <c r="F300" s="229" t="s">
        <v>1316</v>
      </c>
      <c r="G300" s="38"/>
      <c r="H300" s="38"/>
      <c r="I300" s="143"/>
      <c r="J300" s="38"/>
      <c r="K300" s="38"/>
      <c r="L300" s="42"/>
      <c r="M300" s="230"/>
      <c r="N300" s="78"/>
      <c r="O300" s="78"/>
      <c r="P300" s="78"/>
      <c r="Q300" s="78"/>
      <c r="R300" s="78"/>
      <c r="S300" s="78"/>
      <c r="T300" s="79"/>
      <c r="AT300" s="16" t="s">
        <v>156</v>
      </c>
      <c r="AU300" s="16" t="s">
        <v>77</v>
      </c>
    </row>
    <row r="301" s="1" customFormat="1">
      <c r="B301" s="37"/>
      <c r="C301" s="38"/>
      <c r="D301" s="228" t="s">
        <v>157</v>
      </c>
      <c r="E301" s="38"/>
      <c r="F301" s="231" t="s">
        <v>1193</v>
      </c>
      <c r="G301" s="38"/>
      <c r="H301" s="38"/>
      <c r="I301" s="143"/>
      <c r="J301" s="38"/>
      <c r="K301" s="38"/>
      <c r="L301" s="42"/>
      <c r="M301" s="230"/>
      <c r="N301" s="78"/>
      <c r="O301" s="78"/>
      <c r="P301" s="78"/>
      <c r="Q301" s="78"/>
      <c r="R301" s="78"/>
      <c r="S301" s="78"/>
      <c r="T301" s="79"/>
      <c r="AT301" s="16" t="s">
        <v>157</v>
      </c>
      <c r="AU301" s="16" t="s">
        <v>77</v>
      </c>
    </row>
    <row r="302" s="13" customFormat="1">
      <c r="B302" s="246"/>
      <c r="C302" s="247"/>
      <c r="D302" s="228" t="s">
        <v>159</v>
      </c>
      <c r="E302" s="248" t="s">
        <v>1</v>
      </c>
      <c r="F302" s="249" t="s">
        <v>1305</v>
      </c>
      <c r="G302" s="247"/>
      <c r="H302" s="248" t="s">
        <v>1</v>
      </c>
      <c r="I302" s="250"/>
      <c r="J302" s="247"/>
      <c r="K302" s="247"/>
      <c r="L302" s="251"/>
      <c r="M302" s="252"/>
      <c r="N302" s="253"/>
      <c r="O302" s="253"/>
      <c r="P302" s="253"/>
      <c r="Q302" s="253"/>
      <c r="R302" s="253"/>
      <c r="S302" s="253"/>
      <c r="T302" s="254"/>
      <c r="AT302" s="255" t="s">
        <v>159</v>
      </c>
      <c r="AU302" s="255" t="s">
        <v>77</v>
      </c>
      <c r="AV302" s="13" t="s">
        <v>75</v>
      </c>
      <c r="AW302" s="13" t="s">
        <v>32</v>
      </c>
      <c r="AX302" s="13" t="s">
        <v>69</v>
      </c>
      <c r="AY302" s="255" t="s">
        <v>147</v>
      </c>
    </row>
    <row r="303" s="12" customFormat="1">
      <c r="B303" s="232"/>
      <c r="C303" s="233"/>
      <c r="D303" s="228" t="s">
        <v>159</v>
      </c>
      <c r="E303" s="234" t="s">
        <v>1</v>
      </c>
      <c r="F303" s="235" t="s">
        <v>1317</v>
      </c>
      <c r="G303" s="233"/>
      <c r="H303" s="236">
        <v>1.1200000000000001</v>
      </c>
      <c r="I303" s="237"/>
      <c r="J303" s="233"/>
      <c r="K303" s="233"/>
      <c r="L303" s="238"/>
      <c r="M303" s="243"/>
      <c r="N303" s="244"/>
      <c r="O303" s="244"/>
      <c r="P303" s="244"/>
      <c r="Q303" s="244"/>
      <c r="R303" s="244"/>
      <c r="S303" s="244"/>
      <c r="T303" s="245"/>
      <c r="AT303" s="242" t="s">
        <v>159</v>
      </c>
      <c r="AU303" s="242" t="s">
        <v>77</v>
      </c>
      <c r="AV303" s="12" t="s">
        <v>77</v>
      </c>
      <c r="AW303" s="12" t="s">
        <v>32</v>
      </c>
      <c r="AX303" s="12" t="s">
        <v>75</v>
      </c>
      <c r="AY303" s="242" t="s">
        <v>147</v>
      </c>
    </row>
    <row r="304" s="11" customFormat="1" ht="22.8" customHeight="1">
      <c r="B304" s="200"/>
      <c r="C304" s="201"/>
      <c r="D304" s="202" t="s">
        <v>68</v>
      </c>
      <c r="E304" s="214" t="s">
        <v>603</v>
      </c>
      <c r="F304" s="214" t="s">
        <v>604</v>
      </c>
      <c r="G304" s="201"/>
      <c r="H304" s="201"/>
      <c r="I304" s="204"/>
      <c r="J304" s="215">
        <f>BK304</f>
        <v>0</v>
      </c>
      <c r="K304" s="201"/>
      <c r="L304" s="206"/>
      <c r="M304" s="207"/>
      <c r="N304" s="208"/>
      <c r="O304" s="208"/>
      <c r="P304" s="209">
        <f>SUM(P305:P312)</f>
        <v>0</v>
      </c>
      <c r="Q304" s="208"/>
      <c r="R304" s="209">
        <f>SUM(R305:R312)</f>
        <v>0</v>
      </c>
      <c r="S304" s="208"/>
      <c r="T304" s="210">
        <f>SUM(T305:T312)</f>
        <v>0</v>
      </c>
      <c r="AR304" s="211" t="s">
        <v>75</v>
      </c>
      <c r="AT304" s="212" t="s">
        <v>68</v>
      </c>
      <c r="AU304" s="212" t="s">
        <v>75</v>
      </c>
      <c r="AY304" s="211" t="s">
        <v>147</v>
      </c>
      <c r="BK304" s="213">
        <f>SUM(BK305:BK312)</f>
        <v>0</v>
      </c>
    </row>
    <row r="305" s="1" customFormat="1" ht="16.5" customHeight="1">
      <c r="B305" s="37"/>
      <c r="C305" s="216" t="s">
        <v>510</v>
      </c>
      <c r="D305" s="216" t="s">
        <v>150</v>
      </c>
      <c r="E305" s="217" t="s">
        <v>606</v>
      </c>
      <c r="F305" s="218" t="s">
        <v>607</v>
      </c>
      <c r="G305" s="219" t="s">
        <v>270</v>
      </c>
      <c r="H305" s="220">
        <v>0.86399999999999999</v>
      </c>
      <c r="I305" s="221"/>
      <c r="J305" s="222">
        <f>ROUND(I305*H305,2)</f>
        <v>0</v>
      </c>
      <c r="K305" s="218" t="s">
        <v>212</v>
      </c>
      <c r="L305" s="42"/>
      <c r="M305" s="223" t="s">
        <v>1</v>
      </c>
      <c r="N305" s="224" t="s">
        <v>40</v>
      </c>
      <c r="O305" s="78"/>
      <c r="P305" s="225">
        <f>O305*H305</f>
        <v>0</v>
      </c>
      <c r="Q305" s="225">
        <v>0</v>
      </c>
      <c r="R305" s="225">
        <f>Q305*H305</f>
        <v>0</v>
      </c>
      <c r="S305" s="225">
        <v>0</v>
      </c>
      <c r="T305" s="226">
        <f>S305*H305</f>
        <v>0</v>
      </c>
      <c r="AR305" s="16" t="s">
        <v>181</v>
      </c>
      <c r="AT305" s="16" t="s">
        <v>150</v>
      </c>
      <c r="AU305" s="16" t="s">
        <v>77</v>
      </c>
      <c r="AY305" s="16" t="s">
        <v>147</v>
      </c>
      <c r="BE305" s="227">
        <f>IF(N305="základní",J305,0)</f>
        <v>0</v>
      </c>
      <c r="BF305" s="227">
        <f>IF(N305="snížená",J305,0)</f>
        <v>0</v>
      </c>
      <c r="BG305" s="227">
        <f>IF(N305="zákl. přenesená",J305,0)</f>
        <v>0</v>
      </c>
      <c r="BH305" s="227">
        <f>IF(N305="sníž. přenesená",J305,0)</f>
        <v>0</v>
      </c>
      <c r="BI305" s="227">
        <f>IF(N305="nulová",J305,0)</f>
        <v>0</v>
      </c>
      <c r="BJ305" s="16" t="s">
        <v>75</v>
      </c>
      <c r="BK305" s="227">
        <f>ROUND(I305*H305,2)</f>
        <v>0</v>
      </c>
      <c r="BL305" s="16" t="s">
        <v>181</v>
      </c>
      <c r="BM305" s="16" t="s">
        <v>1186</v>
      </c>
    </row>
    <row r="306" s="1" customFormat="1">
      <c r="B306" s="37"/>
      <c r="C306" s="38"/>
      <c r="D306" s="228" t="s">
        <v>156</v>
      </c>
      <c r="E306" s="38"/>
      <c r="F306" s="229" t="s">
        <v>609</v>
      </c>
      <c r="G306" s="38"/>
      <c r="H306" s="38"/>
      <c r="I306" s="143"/>
      <c r="J306" s="38"/>
      <c r="K306" s="38"/>
      <c r="L306" s="42"/>
      <c r="M306" s="230"/>
      <c r="N306" s="78"/>
      <c r="O306" s="78"/>
      <c r="P306" s="78"/>
      <c r="Q306" s="78"/>
      <c r="R306" s="78"/>
      <c r="S306" s="78"/>
      <c r="T306" s="79"/>
      <c r="AT306" s="16" t="s">
        <v>156</v>
      </c>
      <c r="AU306" s="16" t="s">
        <v>77</v>
      </c>
    </row>
    <row r="307" s="1" customFormat="1" ht="16.5" customHeight="1">
      <c r="B307" s="37"/>
      <c r="C307" s="216" t="s">
        <v>515</v>
      </c>
      <c r="D307" s="216" t="s">
        <v>150</v>
      </c>
      <c r="E307" s="217" t="s">
        <v>611</v>
      </c>
      <c r="F307" s="218" t="s">
        <v>612</v>
      </c>
      <c r="G307" s="219" t="s">
        <v>270</v>
      </c>
      <c r="H307" s="220">
        <v>1.728</v>
      </c>
      <c r="I307" s="221"/>
      <c r="J307" s="222">
        <f>ROUND(I307*H307,2)</f>
        <v>0</v>
      </c>
      <c r="K307" s="218" t="s">
        <v>212</v>
      </c>
      <c r="L307" s="42"/>
      <c r="M307" s="223" t="s">
        <v>1</v>
      </c>
      <c r="N307" s="224" t="s">
        <v>40</v>
      </c>
      <c r="O307" s="78"/>
      <c r="P307" s="225">
        <f>O307*H307</f>
        <v>0</v>
      </c>
      <c r="Q307" s="225">
        <v>0</v>
      </c>
      <c r="R307" s="225">
        <f>Q307*H307</f>
        <v>0</v>
      </c>
      <c r="S307" s="225">
        <v>0</v>
      </c>
      <c r="T307" s="226">
        <f>S307*H307</f>
        <v>0</v>
      </c>
      <c r="AR307" s="16" t="s">
        <v>181</v>
      </c>
      <c r="AT307" s="16" t="s">
        <v>150</v>
      </c>
      <c r="AU307" s="16" t="s">
        <v>77</v>
      </c>
      <c r="AY307" s="16" t="s">
        <v>147</v>
      </c>
      <c r="BE307" s="227">
        <f>IF(N307="základní",J307,0)</f>
        <v>0</v>
      </c>
      <c r="BF307" s="227">
        <f>IF(N307="snížená",J307,0)</f>
        <v>0</v>
      </c>
      <c r="BG307" s="227">
        <f>IF(N307="zákl. přenesená",J307,0)</f>
        <v>0</v>
      </c>
      <c r="BH307" s="227">
        <f>IF(N307="sníž. přenesená",J307,0)</f>
        <v>0</v>
      </c>
      <c r="BI307" s="227">
        <f>IF(N307="nulová",J307,0)</f>
        <v>0</v>
      </c>
      <c r="BJ307" s="16" t="s">
        <v>75</v>
      </c>
      <c r="BK307" s="227">
        <f>ROUND(I307*H307,2)</f>
        <v>0</v>
      </c>
      <c r="BL307" s="16" t="s">
        <v>181</v>
      </c>
      <c r="BM307" s="16" t="s">
        <v>1184</v>
      </c>
    </row>
    <row r="308" s="1" customFormat="1">
      <c r="B308" s="37"/>
      <c r="C308" s="38"/>
      <c r="D308" s="228" t="s">
        <v>156</v>
      </c>
      <c r="E308" s="38"/>
      <c r="F308" s="229" t="s">
        <v>614</v>
      </c>
      <c r="G308" s="38"/>
      <c r="H308" s="38"/>
      <c r="I308" s="143"/>
      <c r="J308" s="38"/>
      <c r="K308" s="38"/>
      <c r="L308" s="42"/>
      <c r="M308" s="230"/>
      <c r="N308" s="78"/>
      <c r="O308" s="78"/>
      <c r="P308" s="78"/>
      <c r="Q308" s="78"/>
      <c r="R308" s="78"/>
      <c r="S308" s="78"/>
      <c r="T308" s="79"/>
      <c r="AT308" s="16" t="s">
        <v>156</v>
      </c>
      <c r="AU308" s="16" t="s">
        <v>77</v>
      </c>
    </row>
    <row r="309" s="1" customFormat="1">
      <c r="B309" s="37"/>
      <c r="C309" s="38"/>
      <c r="D309" s="228" t="s">
        <v>157</v>
      </c>
      <c r="E309" s="38"/>
      <c r="F309" s="231" t="s">
        <v>615</v>
      </c>
      <c r="G309" s="38"/>
      <c r="H309" s="38"/>
      <c r="I309" s="143"/>
      <c r="J309" s="38"/>
      <c r="K309" s="38"/>
      <c r="L309" s="42"/>
      <c r="M309" s="230"/>
      <c r="N309" s="78"/>
      <c r="O309" s="78"/>
      <c r="P309" s="78"/>
      <c r="Q309" s="78"/>
      <c r="R309" s="78"/>
      <c r="S309" s="78"/>
      <c r="T309" s="79"/>
      <c r="AT309" s="16" t="s">
        <v>157</v>
      </c>
      <c r="AU309" s="16" t="s">
        <v>77</v>
      </c>
    </row>
    <row r="310" s="12" customFormat="1">
      <c r="B310" s="232"/>
      <c r="C310" s="233"/>
      <c r="D310" s="228" t="s">
        <v>159</v>
      </c>
      <c r="E310" s="233"/>
      <c r="F310" s="235" t="s">
        <v>1318</v>
      </c>
      <c r="G310" s="233"/>
      <c r="H310" s="236">
        <v>1.728</v>
      </c>
      <c r="I310" s="237"/>
      <c r="J310" s="233"/>
      <c r="K310" s="233"/>
      <c r="L310" s="238"/>
      <c r="M310" s="243"/>
      <c r="N310" s="244"/>
      <c r="O310" s="244"/>
      <c r="P310" s="244"/>
      <c r="Q310" s="244"/>
      <c r="R310" s="244"/>
      <c r="S310" s="244"/>
      <c r="T310" s="245"/>
      <c r="AT310" s="242" t="s">
        <v>159</v>
      </c>
      <c r="AU310" s="242" t="s">
        <v>77</v>
      </c>
      <c r="AV310" s="12" t="s">
        <v>77</v>
      </c>
      <c r="AW310" s="12" t="s">
        <v>4</v>
      </c>
      <c r="AX310" s="12" t="s">
        <v>75</v>
      </c>
      <c r="AY310" s="242" t="s">
        <v>147</v>
      </c>
    </row>
    <row r="311" s="1" customFormat="1" ht="16.5" customHeight="1">
      <c r="B311" s="37"/>
      <c r="C311" s="216" t="s">
        <v>524</v>
      </c>
      <c r="D311" s="216" t="s">
        <v>150</v>
      </c>
      <c r="E311" s="217" t="s">
        <v>618</v>
      </c>
      <c r="F311" s="218" t="s">
        <v>619</v>
      </c>
      <c r="G311" s="219" t="s">
        <v>270</v>
      </c>
      <c r="H311" s="220">
        <v>0.86399999999999999</v>
      </c>
      <c r="I311" s="221"/>
      <c r="J311" s="222">
        <f>ROUND(I311*H311,2)</f>
        <v>0</v>
      </c>
      <c r="K311" s="218" t="s">
        <v>212</v>
      </c>
      <c r="L311" s="42"/>
      <c r="M311" s="223" t="s">
        <v>1</v>
      </c>
      <c r="N311" s="224" t="s">
        <v>40</v>
      </c>
      <c r="O311" s="78"/>
      <c r="P311" s="225">
        <f>O311*H311</f>
        <v>0</v>
      </c>
      <c r="Q311" s="225">
        <v>0</v>
      </c>
      <c r="R311" s="225">
        <f>Q311*H311</f>
        <v>0</v>
      </c>
      <c r="S311" s="225">
        <v>0</v>
      </c>
      <c r="T311" s="226">
        <f>S311*H311</f>
        <v>0</v>
      </c>
      <c r="AR311" s="16" t="s">
        <v>181</v>
      </c>
      <c r="AT311" s="16" t="s">
        <v>150</v>
      </c>
      <c r="AU311" s="16" t="s">
        <v>77</v>
      </c>
      <c r="AY311" s="16" t="s">
        <v>147</v>
      </c>
      <c r="BE311" s="227">
        <f>IF(N311="základní",J311,0)</f>
        <v>0</v>
      </c>
      <c r="BF311" s="227">
        <f>IF(N311="snížená",J311,0)</f>
        <v>0</v>
      </c>
      <c r="BG311" s="227">
        <f>IF(N311="zákl. přenesená",J311,0)</f>
        <v>0</v>
      </c>
      <c r="BH311" s="227">
        <f>IF(N311="sníž. přenesená",J311,0)</f>
        <v>0</v>
      </c>
      <c r="BI311" s="227">
        <f>IF(N311="nulová",J311,0)</f>
        <v>0</v>
      </c>
      <c r="BJ311" s="16" t="s">
        <v>75</v>
      </c>
      <c r="BK311" s="227">
        <f>ROUND(I311*H311,2)</f>
        <v>0</v>
      </c>
      <c r="BL311" s="16" t="s">
        <v>181</v>
      </c>
      <c r="BM311" s="16" t="s">
        <v>1187</v>
      </c>
    </row>
    <row r="312" s="1" customFormat="1">
      <c r="B312" s="37"/>
      <c r="C312" s="38"/>
      <c r="D312" s="228" t="s">
        <v>156</v>
      </c>
      <c r="E312" s="38"/>
      <c r="F312" s="229" t="s">
        <v>621</v>
      </c>
      <c r="G312" s="38"/>
      <c r="H312" s="38"/>
      <c r="I312" s="143"/>
      <c r="J312" s="38"/>
      <c r="K312" s="38"/>
      <c r="L312" s="42"/>
      <c r="M312" s="230"/>
      <c r="N312" s="78"/>
      <c r="O312" s="78"/>
      <c r="P312" s="78"/>
      <c r="Q312" s="78"/>
      <c r="R312" s="78"/>
      <c r="S312" s="78"/>
      <c r="T312" s="79"/>
      <c r="AT312" s="16" t="s">
        <v>156</v>
      </c>
      <c r="AU312" s="16" t="s">
        <v>77</v>
      </c>
    </row>
    <row r="313" s="11" customFormat="1" ht="22.8" customHeight="1">
      <c r="B313" s="200"/>
      <c r="C313" s="201"/>
      <c r="D313" s="202" t="s">
        <v>68</v>
      </c>
      <c r="E313" s="214" t="s">
        <v>622</v>
      </c>
      <c r="F313" s="214" t="s">
        <v>623</v>
      </c>
      <c r="G313" s="201"/>
      <c r="H313" s="201"/>
      <c r="I313" s="204"/>
      <c r="J313" s="215">
        <f>BK313</f>
        <v>0</v>
      </c>
      <c r="K313" s="201"/>
      <c r="L313" s="206"/>
      <c r="M313" s="207"/>
      <c r="N313" s="208"/>
      <c r="O313" s="208"/>
      <c r="P313" s="209">
        <f>SUM(P314:P315)</f>
        <v>0</v>
      </c>
      <c r="Q313" s="208"/>
      <c r="R313" s="209">
        <f>SUM(R314:R315)</f>
        <v>0</v>
      </c>
      <c r="S313" s="208"/>
      <c r="T313" s="210">
        <f>SUM(T314:T315)</f>
        <v>0</v>
      </c>
      <c r="AR313" s="211" t="s">
        <v>75</v>
      </c>
      <c r="AT313" s="212" t="s">
        <v>68</v>
      </c>
      <c r="AU313" s="212" t="s">
        <v>75</v>
      </c>
      <c r="AY313" s="211" t="s">
        <v>147</v>
      </c>
      <c r="BK313" s="213">
        <f>SUM(BK314:BK315)</f>
        <v>0</v>
      </c>
    </row>
    <row r="314" s="1" customFormat="1" ht="16.5" customHeight="1">
      <c r="B314" s="37"/>
      <c r="C314" s="216" t="s">
        <v>533</v>
      </c>
      <c r="D314" s="216" t="s">
        <v>150</v>
      </c>
      <c r="E314" s="217" t="s">
        <v>625</v>
      </c>
      <c r="F314" s="218" t="s">
        <v>626</v>
      </c>
      <c r="G314" s="219" t="s">
        <v>270</v>
      </c>
      <c r="H314" s="220">
        <v>13.17</v>
      </c>
      <c r="I314" s="221"/>
      <c r="J314" s="222">
        <f>ROUND(I314*H314,2)</f>
        <v>0</v>
      </c>
      <c r="K314" s="218" t="s">
        <v>212</v>
      </c>
      <c r="L314" s="42"/>
      <c r="M314" s="223" t="s">
        <v>1</v>
      </c>
      <c r="N314" s="224" t="s">
        <v>40</v>
      </c>
      <c r="O314" s="78"/>
      <c r="P314" s="225">
        <f>O314*H314</f>
        <v>0</v>
      </c>
      <c r="Q314" s="225">
        <v>0</v>
      </c>
      <c r="R314" s="225">
        <f>Q314*H314</f>
        <v>0</v>
      </c>
      <c r="S314" s="225">
        <v>0</v>
      </c>
      <c r="T314" s="226">
        <f>S314*H314</f>
        <v>0</v>
      </c>
      <c r="AR314" s="16" t="s">
        <v>181</v>
      </c>
      <c r="AT314" s="16" t="s">
        <v>150</v>
      </c>
      <c r="AU314" s="16" t="s">
        <v>77</v>
      </c>
      <c r="AY314" s="16" t="s">
        <v>147</v>
      </c>
      <c r="BE314" s="227">
        <f>IF(N314="základní",J314,0)</f>
        <v>0</v>
      </c>
      <c r="BF314" s="227">
        <f>IF(N314="snížená",J314,0)</f>
        <v>0</v>
      </c>
      <c r="BG314" s="227">
        <f>IF(N314="zákl. přenesená",J314,0)</f>
        <v>0</v>
      </c>
      <c r="BH314" s="227">
        <f>IF(N314="sníž. přenesená",J314,0)</f>
        <v>0</v>
      </c>
      <c r="BI314" s="227">
        <f>IF(N314="nulová",J314,0)</f>
        <v>0</v>
      </c>
      <c r="BJ314" s="16" t="s">
        <v>75</v>
      </c>
      <c r="BK314" s="227">
        <f>ROUND(I314*H314,2)</f>
        <v>0</v>
      </c>
      <c r="BL314" s="16" t="s">
        <v>181</v>
      </c>
      <c r="BM314" s="16" t="s">
        <v>1188</v>
      </c>
    </row>
    <row r="315" s="1" customFormat="1">
      <c r="B315" s="37"/>
      <c r="C315" s="38"/>
      <c r="D315" s="228" t="s">
        <v>156</v>
      </c>
      <c r="E315" s="38"/>
      <c r="F315" s="229" t="s">
        <v>628</v>
      </c>
      <c r="G315" s="38"/>
      <c r="H315" s="38"/>
      <c r="I315" s="143"/>
      <c r="J315" s="38"/>
      <c r="K315" s="38"/>
      <c r="L315" s="42"/>
      <c r="M315" s="230"/>
      <c r="N315" s="78"/>
      <c r="O315" s="78"/>
      <c r="P315" s="78"/>
      <c r="Q315" s="78"/>
      <c r="R315" s="78"/>
      <c r="S315" s="78"/>
      <c r="T315" s="79"/>
      <c r="AT315" s="16" t="s">
        <v>156</v>
      </c>
      <c r="AU315" s="16" t="s">
        <v>77</v>
      </c>
    </row>
    <row r="316" s="11" customFormat="1" ht="25.92" customHeight="1">
      <c r="B316" s="200"/>
      <c r="C316" s="201"/>
      <c r="D316" s="202" t="s">
        <v>68</v>
      </c>
      <c r="E316" s="203" t="s">
        <v>145</v>
      </c>
      <c r="F316" s="203" t="s">
        <v>146</v>
      </c>
      <c r="G316" s="201"/>
      <c r="H316" s="201"/>
      <c r="I316" s="204"/>
      <c r="J316" s="205">
        <f>BK316</f>
        <v>0</v>
      </c>
      <c r="K316" s="201"/>
      <c r="L316" s="206"/>
      <c r="M316" s="207"/>
      <c r="N316" s="208"/>
      <c r="O316" s="208"/>
      <c r="P316" s="209">
        <f>P317</f>
        <v>0</v>
      </c>
      <c r="Q316" s="208"/>
      <c r="R316" s="209">
        <f>R317</f>
        <v>0</v>
      </c>
      <c r="S316" s="208"/>
      <c r="T316" s="210">
        <f>T317</f>
        <v>0</v>
      </c>
      <c r="AR316" s="211" t="s">
        <v>77</v>
      </c>
      <c r="AT316" s="212" t="s">
        <v>68</v>
      </c>
      <c r="AU316" s="212" t="s">
        <v>69</v>
      </c>
      <c r="AY316" s="211" t="s">
        <v>147</v>
      </c>
      <c r="BK316" s="213">
        <f>BK317</f>
        <v>0</v>
      </c>
    </row>
    <row r="317" s="11" customFormat="1" ht="22.8" customHeight="1">
      <c r="B317" s="200"/>
      <c r="C317" s="201"/>
      <c r="D317" s="202" t="s">
        <v>68</v>
      </c>
      <c r="E317" s="214" t="s">
        <v>148</v>
      </c>
      <c r="F317" s="214" t="s">
        <v>149</v>
      </c>
      <c r="G317" s="201"/>
      <c r="H317" s="201"/>
      <c r="I317" s="204"/>
      <c r="J317" s="215">
        <f>BK317</f>
        <v>0</v>
      </c>
      <c r="K317" s="201"/>
      <c r="L317" s="206"/>
      <c r="M317" s="207"/>
      <c r="N317" s="208"/>
      <c r="O317" s="208"/>
      <c r="P317" s="209">
        <f>SUM(P318:P337)</f>
        <v>0</v>
      </c>
      <c r="Q317" s="208"/>
      <c r="R317" s="209">
        <f>SUM(R318:R337)</f>
        <v>0</v>
      </c>
      <c r="S317" s="208"/>
      <c r="T317" s="210">
        <f>SUM(T318:T337)</f>
        <v>0</v>
      </c>
      <c r="AR317" s="211" t="s">
        <v>77</v>
      </c>
      <c r="AT317" s="212" t="s">
        <v>68</v>
      </c>
      <c r="AU317" s="212" t="s">
        <v>75</v>
      </c>
      <c r="AY317" s="211" t="s">
        <v>147</v>
      </c>
      <c r="BK317" s="213">
        <f>SUM(BK318:BK337)</f>
        <v>0</v>
      </c>
    </row>
    <row r="318" s="1" customFormat="1" ht="16.5" customHeight="1">
      <c r="B318" s="37"/>
      <c r="C318" s="216" t="s">
        <v>539</v>
      </c>
      <c r="D318" s="216" t="s">
        <v>150</v>
      </c>
      <c r="E318" s="217" t="s">
        <v>151</v>
      </c>
      <c r="F318" s="218" t="s">
        <v>1319</v>
      </c>
      <c r="G318" s="219" t="s">
        <v>153</v>
      </c>
      <c r="H318" s="220">
        <v>62.009999999999998</v>
      </c>
      <c r="I318" s="221"/>
      <c r="J318" s="222">
        <f>ROUND(I318*H318,2)</f>
        <v>0</v>
      </c>
      <c r="K318" s="218" t="s">
        <v>1</v>
      </c>
      <c r="L318" s="42"/>
      <c r="M318" s="223" t="s">
        <v>1</v>
      </c>
      <c r="N318" s="224" t="s">
        <v>40</v>
      </c>
      <c r="O318" s="78"/>
      <c r="P318" s="225">
        <f>O318*H318</f>
        <v>0</v>
      </c>
      <c r="Q318" s="225">
        <v>0</v>
      </c>
      <c r="R318" s="225">
        <f>Q318*H318</f>
        <v>0</v>
      </c>
      <c r="S318" s="225">
        <v>0</v>
      </c>
      <c r="T318" s="226">
        <f>S318*H318</f>
        <v>0</v>
      </c>
      <c r="AR318" s="16" t="s">
        <v>154</v>
      </c>
      <c r="AT318" s="16" t="s">
        <v>150</v>
      </c>
      <c r="AU318" s="16" t="s">
        <v>77</v>
      </c>
      <c r="AY318" s="16" t="s">
        <v>147</v>
      </c>
      <c r="BE318" s="227">
        <f>IF(N318="základní",J318,0)</f>
        <v>0</v>
      </c>
      <c r="BF318" s="227">
        <f>IF(N318="snížená",J318,0)</f>
        <v>0</v>
      </c>
      <c r="BG318" s="227">
        <f>IF(N318="zákl. přenesená",J318,0)</f>
        <v>0</v>
      </c>
      <c r="BH318" s="227">
        <f>IF(N318="sníž. přenesená",J318,0)</f>
        <v>0</v>
      </c>
      <c r="BI318" s="227">
        <f>IF(N318="nulová",J318,0)</f>
        <v>0</v>
      </c>
      <c r="BJ318" s="16" t="s">
        <v>75</v>
      </c>
      <c r="BK318" s="227">
        <f>ROUND(I318*H318,2)</f>
        <v>0</v>
      </c>
      <c r="BL318" s="16" t="s">
        <v>154</v>
      </c>
      <c r="BM318" s="16" t="s">
        <v>1320</v>
      </c>
    </row>
    <row r="319" s="1" customFormat="1">
      <c r="B319" s="37"/>
      <c r="C319" s="38"/>
      <c r="D319" s="228" t="s">
        <v>156</v>
      </c>
      <c r="E319" s="38"/>
      <c r="F319" s="229" t="s">
        <v>1319</v>
      </c>
      <c r="G319" s="38"/>
      <c r="H319" s="38"/>
      <c r="I319" s="143"/>
      <c r="J319" s="38"/>
      <c r="K319" s="38"/>
      <c r="L319" s="42"/>
      <c r="M319" s="230"/>
      <c r="N319" s="78"/>
      <c r="O319" s="78"/>
      <c r="P319" s="78"/>
      <c r="Q319" s="78"/>
      <c r="R319" s="78"/>
      <c r="S319" s="78"/>
      <c r="T319" s="79"/>
      <c r="AT319" s="16" t="s">
        <v>156</v>
      </c>
      <c r="AU319" s="16" t="s">
        <v>77</v>
      </c>
    </row>
    <row r="320" s="1" customFormat="1">
      <c r="B320" s="37"/>
      <c r="C320" s="38"/>
      <c r="D320" s="228" t="s">
        <v>157</v>
      </c>
      <c r="E320" s="38"/>
      <c r="F320" s="231" t="s">
        <v>1193</v>
      </c>
      <c r="G320" s="38"/>
      <c r="H320" s="38"/>
      <c r="I320" s="143"/>
      <c r="J320" s="38"/>
      <c r="K320" s="38"/>
      <c r="L320" s="42"/>
      <c r="M320" s="230"/>
      <c r="N320" s="78"/>
      <c r="O320" s="78"/>
      <c r="P320" s="78"/>
      <c r="Q320" s="78"/>
      <c r="R320" s="78"/>
      <c r="S320" s="78"/>
      <c r="T320" s="79"/>
      <c r="AT320" s="16" t="s">
        <v>157</v>
      </c>
      <c r="AU320" s="16" t="s">
        <v>77</v>
      </c>
    </row>
    <row r="321" s="13" customFormat="1">
      <c r="B321" s="246"/>
      <c r="C321" s="247"/>
      <c r="D321" s="228" t="s">
        <v>159</v>
      </c>
      <c r="E321" s="248" t="s">
        <v>1</v>
      </c>
      <c r="F321" s="249" t="s">
        <v>1321</v>
      </c>
      <c r="G321" s="247"/>
      <c r="H321" s="248" t="s">
        <v>1</v>
      </c>
      <c r="I321" s="250"/>
      <c r="J321" s="247"/>
      <c r="K321" s="247"/>
      <c r="L321" s="251"/>
      <c r="M321" s="252"/>
      <c r="N321" s="253"/>
      <c r="O321" s="253"/>
      <c r="P321" s="253"/>
      <c r="Q321" s="253"/>
      <c r="R321" s="253"/>
      <c r="S321" s="253"/>
      <c r="T321" s="254"/>
      <c r="AT321" s="255" t="s">
        <v>159</v>
      </c>
      <c r="AU321" s="255" t="s">
        <v>77</v>
      </c>
      <c r="AV321" s="13" t="s">
        <v>75</v>
      </c>
      <c r="AW321" s="13" t="s">
        <v>32</v>
      </c>
      <c r="AX321" s="13" t="s">
        <v>69</v>
      </c>
      <c r="AY321" s="255" t="s">
        <v>147</v>
      </c>
    </row>
    <row r="322" s="12" customFormat="1">
      <c r="B322" s="232"/>
      <c r="C322" s="233"/>
      <c r="D322" s="228" t="s">
        <v>159</v>
      </c>
      <c r="E322" s="234" t="s">
        <v>1</v>
      </c>
      <c r="F322" s="235" t="s">
        <v>1322</v>
      </c>
      <c r="G322" s="233"/>
      <c r="H322" s="236">
        <v>62.009999999999998</v>
      </c>
      <c r="I322" s="237"/>
      <c r="J322" s="233"/>
      <c r="K322" s="233"/>
      <c r="L322" s="238"/>
      <c r="M322" s="243"/>
      <c r="N322" s="244"/>
      <c r="O322" s="244"/>
      <c r="P322" s="244"/>
      <c r="Q322" s="244"/>
      <c r="R322" s="244"/>
      <c r="S322" s="244"/>
      <c r="T322" s="245"/>
      <c r="AT322" s="242" t="s">
        <v>159</v>
      </c>
      <c r="AU322" s="242" t="s">
        <v>77</v>
      </c>
      <c r="AV322" s="12" t="s">
        <v>77</v>
      </c>
      <c r="AW322" s="12" t="s">
        <v>32</v>
      </c>
      <c r="AX322" s="12" t="s">
        <v>75</v>
      </c>
      <c r="AY322" s="242" t="s">
        <v>147</v>
      </c>
    </row>
    <row r="323" s="1" customFormat="1" ht="22.5" customHeight="1">
      <c r="B323" s="37"/>
      <c r="C323" s="216" t="s">
        <v>545</v>
      </c>
      <c r="D323" s="216" t="s">
        <v>150</v>
      </c>
      <c r="E323" s="217" t="s">
        <v>647</v>
      </c>
      <c r="F323" s="218" t="s">
        <v>1323</v>
      </c>
      <c r="G323" s="219" t="s">
        <v>153</v>
      </c>
      <c r="H323" s="220">
        <v>22.550000000000001</v>
      </c>
      <c r="I323" s="221"/>
      <c r="J323" s="222">
        <f>ROUND(I323*H323,2)</f>
        <v>0</v>
      </c>
      <c r="K323" s="218" t="s">
        <v>1</v>
      </c>
      <c r="L323" s="42"/>
      <c r="M323" s="223" t="s">
        <v>1</v>
      </c>
      <c r="N323" s="224" t="s">
        <v>40</v>
      </c>
      <c r="O323" s="78"/>
      <c r="P323" s="225">
        <f>O323*H323</f>
        <v>0</v>
      </c>
      <c r="Q323" s="225">
        <v>0</v>
      </c>
      <c r="R323" s="225">
        <f>Q323*H323</f>
        <v>0</v>
      </c>
      <c r="S323" s="225">
        <v>0</v>
      </c>
      <c r="T323" s="226">
        <f>S323*H323</f>
        <v>0</v>
      </c>
      <c r="AR323" s="16" t="s">
        <v>154</v>
      </c>
      <c r="AT323" s="16" t="s">
        <v>150</v>
      </c>
      <c r="AU323" s="16" t="s">
        <v>77</v>
      </c>
      <c r="AY323" s="16" t="s">
        <v>147</v>
      </c>
      <c r="BE323" s="227">
        <f>IF(N323="základní",J323,0)</f>
        <v>0</v>
      </c>
      <c r="BF323" s="227">
        <f>IF(N323="snížená",J323,0)</f>
        <v>0</v>
      </c>
      <c r="BG323" s="227">
        <f>IF(N323="zákl. přenesená",J323,0)</f>
        <v>0</v>
      </c>
      <c r="BH323" s="227">
        <f>IF(N323="sníž. přenesená",J323,0)</f>
        <v>0</v>
      </c>
      <c r="BI323" s="227">
        <f>IF(N323="nulová",J323,0)</f>
        <v>0</v>
      </c>
      <c r="BJ323" s="16" t="s">
        <v>75</v>
      </c>
      <c r="BK323" s="227">
        <f>ROUND(I323*H323,2)</f>
        <v>0</v>
      </c>
      <c r="BL323" s="16" t="s">
        <v>154</v>
      </c>
      <c r="BM323" s="16" t="s">
        <v>1324</v>
      </c>
    </row>
    <row r="324" s="1" customFormat="1">
      <c r="B324" s="37"/>
      <c r="C324" s="38"/>
      <c r="D324" s="228" t="s">
        <v>156</v>
      </c>
      <c r="E324" s="38"/>
      <c r="F324" s="229" t="s">
        <v>1323</v>
      </c>
      <c r="G324" s="38"/>
      <c r="H324" s="38"/>
      <c r="I324" s="143"/>
      <c r="J324" s="38"/>
      <c r="K324" s="38"/>
      <c r="L324" s="42"/>
      <c r="M324" s="230"/>
      <c r="N324" s="78"/>
      <c r="O324" s="78"/>
      <c r="P324" s="78"/>
      <c r="Q324" s="78"/>
      <c r="R324" s="78"/>
      <c r="S324" s="78"/>
      <c r="T324" s="79"/>
      <c r="AT324" s="16" t="s">
        <v>156</v>
      </c>
      <c r="AU324" s="16" t="s">
        <v>77</v>
      </c>
    </row>
    <row r="325" s="1" customFormat="1">
      <c r="B325" s="37"/>
      <c r="C325" s="38"/>
      <c r="D325" s="228" t="s">
        <v>157</v>
      </c>
      <c r="E325" s="38"/>
      <c r="F325" s="231" t="s">
        <v>1193</v>
      </c>
      <c r="G325" s="38"/>
      <c r="H325" s="38"/>
      <c r="I325" s="143"/>
      <c r="J325" s="38"/>
      <c r="K325" s="38"/>
      <c r="L325" s="42"/>
      <c r="M325" s="230"/>
      <c r="N325" s="78"/>
      <c r="O325" s="78"/>
      <c r="P325" s="78"/>
      <c r="Q325" s="78"/>
      <c r="R325" s="78"/>
      <c r="S325" s="78"/>
      <c r="T325" s="79"/>
      <c r="AT325" s="16" t="s">
        <v>157</v>
      </c>
      <c r="AU325" s="16" t="s">
        <v>77</v>
      </c>
    </row>
    <row r="326" s="13" customFormat="1">
      <c r="B326" s="246"/>
      <c r="C326" s="247"/>
      <c r="D326" s="228" t="s">
        <v>159</v>
      </c>
      <c r="E326" s="248" t="s">
        <v>1</v>
      </c>
      <c r="F326" s="249" t="s">
        <v>1325</v>
      </c>
      <c r="G326" s="247"/>
      <c r="H326" s="248" t="s">
        <v>1</v>
      </c>
      <c r="I326" s="250"/>
      <c r="J326" s="247"/>
      <c r="K326" s="247"/>
      <c r="L326" s="251"/>
      <c r="M326" s="252"/>
      <c r="N326" s="253"/>
      <c r="O326" s="253"/>
      <c r="P326" s="253"/>
      <c r="Q326" s="253"/>
      <c r="R326" s="253"/>
      <c r="S326" s="253"/>
      <c r="T326" s="254"/>
      <c r="AT326" s="255" t="s">
        <v>159</v>
      </c>
      <c r="AU326" s="255" t="s">
        <v>77</v>
      </c>
      <c r="AV326" s="13" t="s">
        <v>75</v>
      </c>
      <c r="AW326" s="13" t="s">
        <v>32</v>
      </c>
      <c r="AX326" s="13" t="s">
        <v>69</v>
      </c>
      <c r="AY326" s="255" t="s">
        <v>147</v>
      </c>
    </row>
    <row r="327" s="12" customFormat="1">
      <c r="B327" s="232"/>
      <c r="C327" s="233"/>
      <c r="D327" s="228" t="s">
        <v>159</v>
      </c>
      <c r="E327" s="234" t="s">
        <v>1</v>
      </c>
      <c r="F327" s="235" t="s">
        <v>1326</v>
      </c>
      <c r="G327" s="233"/>
      <c r="H327" s="236">
        <v>22.550000000000001</v>
      </c>
      <c r="I327" s="237"/>
      <c r="J327" s="233"/>
      <c r="K327" s="233"/>
      <c r="L327" s="238"/>
      <c r="M327" s="243"/>
      <c r="N327" s="244"/>
      <c r="O327" s="244"/>
      <c r="P327" s="244"/>
      <c r="Q327" s="244"/>
      <c r="R327" s="244"/>
      <c r="S327" s="244"/>
      <c r="T327" s="245"/>
      <c r="AT327" s="242" t="s">
        <v>159</v>
      </c>
      <c r="AU327" s="242" t="s">
        <v>77</v>
      </c>
      <c r="AV327" s="12" t="s">
        <v>77</v>
      </c>
      <c r="AW327" s="12" t="s">
        <v>32</v>
      </c>
      <c r="AX327" s="12" t="s">
        <v>75</v>
      </c>
      <c r="AY327" s="242" t="s">
        <v>147</v>
      </c>
    </row>
    <row r="328" s="1" customFormat="1" ht="22.5" customHeight="1">
      <c r="B328" s="37"/>
      <c r="C328" s="216" t="s">
        <v>549</v>
      </c>
      <c r="D328" s="216" t="s">
        <v>150</v>
      </c>
      <c r="E328" s="217" t="s">
        <v>653</v>
      </c>
      <c r="F328" s="218" t="s">
        <v>1327</v>
      </c>
      <c r="G328" s="219" t="s">
        <v>199</v>
      </c>
      <c r="H328" s="220">
        <v>1</v>
      </c>
      <c r="I328" s="221"/>
      <c r="J328" s="222">
        <f>ROUND(I328*H328,2)</f>
        <v>0</v>
      </c>
      <c r="K328" s="218" t="s">
        <v>1</v>
      </c>
      <c r="L328" s="42"/>
      <c r="M328" s="223" t="s">
        <v>1</v>
      </c>
      <c r="N328" s="224" t="s">
        <v>40</v>
      </c>
      <c r="O328" s="78"/>
      <c r="P328" s="225">
        <f>O328*H328</f>
        <v>0</v>
      </c>
      <c r="Q328" s="225">
        <v>0</v>
      </c>
      <c r="R328" s="225">
        <f>Q328*H328</f>
        <v>0</v>
      </c>
      <c r="S328" s="225">
        <v>0</v>
      </c>
      <c r="T328" s="226">
        <f>S328*H328</f>
        <v>0</v>
      </c>
      <c r="AR328" s="16" t="s">
        <v>154</v>
      </c>
      <c r="AT328" s="16" t="s">
        <v>150</v>
      </c>
      <c r="AU328" s="16" t="s">
        <v>77</v>
      </c>
      <c r="AY328" s="16" t="s">
        <v>147</v>
      </c>
      <c r="BE328" s="227">
        <f>IF(N328="základní",J328,0)</f>
        <v>0</v>
      </c>
      <c r="BF328" s="227">
        <f>IF(N328="snížená",J328,0)</f>
        <v>0</v>
      </c>
      <c r="BG328" s="227">
        <f>IF(N328="zákl. přenesená",J328,0)</f>
        <v>0</v>
      </c>
      <c r="BH328" s="227">
        <f>IF(N328="sníž. přenesená",J328,0)</f>
        <v>0</v>
      </c>
      <c r="BI328" s="227">
        <f>IF(N328="nulová",J328,0)</f>
        <v>0</v>
      </c>
      <c r="BJ328" s="16" t="s">
        <v>75</v>
      </c>
      <c r="BK328" s="227">
        <f>ROUND(I328*H328,2)</f>
        <v>0</v>
      </c>
      <c r="BL328" s="16" t="s">
        <v>154</v>
      </c>
      <c r="BM328" s="16" t="s">
        <v>1190</v>
      </c>
    </row>
    <row r="329" s="1" customFormat="1">
      <c r="B329" s="37"/>
      <c r="C329" s="38"/>
      <c r="D329" s="228" t="s">
        <v>156</v>
      </c>
      <c r="E329" s="38"/>
      <c r="F329" s="229" t="s">
        <v>1327</v>
      </c>
      <c r="G329" s="38"/>
      <c r="H329" s="38"/>
      <c r="I329" s="143"/>
      <c r="J329" s="38"/>
      <c r="K329" s="38"/>
      <c r="L329" s="42"/>
      <c r="M329" s="230"/>
      <c r="N329" s="78"/>
      <c r="O329" s="78"/>
      <c r="P329" s="78"/>
      <c r="Q329" s="78"/>
      <c r="R329" s="78"/>
      <c r="S329" s="78"/>
      <c r="T329" s="79"/>
      <c r="AT329" s="16" t="s">
        <v>156</v>
      </c>
      <c r="AU329" s="16" t="s">
        <v>77</v>
      </c>
    </row>
    <row r="330" s="1" customFormat="1">
      <c r="B330" s="37"/>
      <c r="C330" s="38"/>
      <c r="D330" s="228" t="s">
        <v>157</v>
      </c>
      <c r="E330" s="38"/>
      <c r="F330" s="231" t="s">
        <v>1193</v>
      </c>
      <c r="G330" s="38"/>
      <c r="H330" s="38"/>
      <c r="I330" s="143"/>
      <c r="J330" s="38"/>
      <c r="K330" s="38"/>
      <c r="L330" s="42"/>
      <c r="M330" s="230"/>
      <c r="N330" s="78"/>
      <c r="O330" s="78"/>
      <c r="P330" s="78"/>
      <c r="Q330" s="78"/>
      <c r="R330" s="78"/>
      <c r="S330" s="78"/>
      <c r="T330" s="79"/>
      <c r="AT330" s="16" t="s">
        <v>157</v>
      </c>
      <c r="AU330" s="16" t="s">
        <v>77</v>
      </c>
    </row>
    <row r="331" s="13" customFormat="1">
      <c r="B331" s="246"/>
      <c r="C331" s="247"/>
      <c r="D331" s="228" t="s">
        <v>159</v>
      </c>
      <c r="E331" s="248" t="s">
        <v>1</v>
      </c>
      <c r="F331" s="249" t="s">
        <v>1321</v>
      </c>
      <c r="G331" s="247"/>
      <c r="H331" s="248" t="s">
        <v>1</v>
      </c>
      <c r="I331" s="250"/>
      <c r="J331" s="247"/>
      <c r="K331" s="247"/>
      <c r="L331" s="251"/>
      <c r="M331" s="252"/>
      <c r="N331" s="253"/>
      <c r="O331" s="253"/>
      <c r="P331" s="253"/>
      <c r="Q331" s="253"/>
      <c r="R331" s="253"/>
      <c r="S331" s="253"/>
      <c r="T331" s="254"/>
      <c r="AT331" s="255" t="s">
        <v>159</v>
      </c>
      <c r="AU331" s="255" t="s">
        <v>77</v>
      </c>
      <c r="AV331" s="13" t="s">
        <v>75</v>
      </c>
      <c r="AW331" s="13" t="s">
        <v>32</v>
      </c>
      <c r="AX331" s="13" t="s">
        <v>69</v>
      </c>
      <c r="AY331" s="255" t="s">
        <v>147</v>
      </c>
    </row>
    <row r="332" s="12" customFormat="1">
      <c r="B332" s="232"/>
      <c r="C332" s="233"/>
      <c r="D332" s="228" t="s">
        <v>159</v>
      </c>
      <c r="E332" s="234" t="s">
        <v>1</v>
      </c>
      <c r="F332" s="235" t="s">
        <v>75</v>
      </c>
      <c r="G332" s="233"/>
      <c r="H332" s="236">
        <v>1</v>
      </c>
      <c r="I332" s="237"/>
      <c r="J332" s="233"/>
      <c r="K332" s="233"/>
      <c r="L332" s="238"/>
      <c r="M332" s="243"/>
      <c r="N332" s="244"/>
      <c r="O332" s="244"/>
      <c r="P332" s="244"/>
      <c r="Q332" s="244"/>
      <c r="R332" s="244"/>
      <c r="S332" s="244"/>
      <c r="T332" s="245"/>
      <c r="AT332" s="242" t="s">
        <v>159</v>
      </c>
      <c r="AU332" s="242" t="s">
        <v>77</v>
      </c>
      <c r="AV332" s="12" t="s">
        <v>77</v>
      </c>
      <c r="AW332" s="12" t="s">
        <v>32</v>
      </c>
      <c r="AX332" s="12" t="s">
        <v>75</v>
      </c>
      <c r="AY332" s="242" t="s">
        <v>147</v>
      </c>
    </row>
    <row r="333" s="1" customFormat="1" ht="22.5" customHeight="1">
      <c r="B333" s="37"/>
      <c r="C333" s="216" t="s">
        <v>560</v>
      </c>
      <c r="D333" s="216" t="s">
        <v>150</v>
      </c>
      <c r="E333" s="217" t="s">
        <v>659</v>
      </c>
      <c r="F333" s="218" t="s">
        <v>1328</v>
      </c>
      <c r="G333" s="219" t="s">
        <v>153</v>
      </c>
      <c r="H333" s="220">
        <v>18.920000000000002</v>
      </c>
      <c r="I333" s="221"/>
      <c r="J333" s="222">
        <f>ROUND(I333*H333,2)</f>
        <v>0</v>
      </c>
      <c r="K333" s="218" t="s">
        <v>1</v>
      </c>
      <c r="L333" s="42"/>
      <c r="M333" s="223" t="s">
        <v>1</v>
      </c>
      <c r="N333" s="224" t="s">
        <v>40</v>
      </c>
      <c r="O333" s="78"/>
      <c r="P333" s="225">
        <f>O333*H333</f>
        <v>0</v>
      </c>
      <c r="Q333" s="225">
        <v>0</v>
      </c>
      <c r="R333" s="225">
        <f>Q333*H333</f>
        <v>0</v>
      </c>
      <c r="S333" s="225">
        <v>0</v>
      </c>
      <c r="T333" s="226">
        <f>S333*H333</f>
        <v>0</v>
      </c>
      <c r="AR333" s="16" t="s">
        <v>154</v>
      </c>
      <c r="AT333" s="16" t="s">
        <v>150</v>
      </c>
      <c r="AU333" s="16" t="s">
        <v>77</v>
      </c>
      <c r="AY333" s="16" t="s">
        <v>147</v>
      </c>
      <c r="BE333" s="227">
        <f>IF(N333="základní",J333,0)</f>
        <v>0</v>
      </c>
      <c r="BF333" s="227">
        <f>IF(N333="snížená",J333,0)</f>
        <v>0</v>
      </c>
      <c r="BG333" s="227">
        <f>IF(N333="zákl. přenesená",J333,0)</f>
        <v>0</v>
      </c>
      <c r="BH333" s="227">
        <f>IF(N333="sníž. přenesená",J333,0)</f>
        <v>0</v>
      </c>
      <c r="BI333" s="227">
        <f>IF(N333="nulová",J333,0)</f>
        <v>0</v>
      </c>
      <c r="BJ333" s="16" t="s">
        <v>75</v>
      </c>
      <c r="BK333" s="227">
        <f>ROUND(I333*H333,2)</f>
        <v>0</v>
      </c>
      <c r="BL333" s="16" t="s">
        <v>154</v>
      </c>
      <c r="BM333" s="16" t="s">
        <v>1329</v>
      </c>
    </row>
    <row r="334" s="1" customFormat="1">
      <c r="B334" s="37"/>
      <c r="C334" s="38"/>
      <c r="D334" s="228" t="s">
        <v>156</v>
      </c>
      <c r="E334" s="38"/>
      <c r="F334" s="229" t="s">
        <v>1328</v>
      </c>
      <c r="G334" s="38"/>
      <c r="H334" s="38"/>
      <c r="I334" s="143"/>
      <c r="J334" s="38"/>
      <c r="K334" s="38"/>
      <c r="L334" s="42"/>
      <c r="M334" s="230"/>
      <c r="N334" s="78"/>
      <c r="O334" s="78"/>
      <c r="P334" s="78"/>
      <c r="Q334" s="78"/>
      <c r="R334" s="78"/>
      <c r="S334" s="78"/>
      <c r="T334" s="79"/>
      <c r="AT334" s="16" t="s">
        <v>156</v>
      </c>
      <c r="AU334" s="16" t="s">
        <v>77</v>
      </c>
    </row>
    <row r="335" s="1" customFormat="1">
      <c r="B335" s="37"/>
      <c r="C335" s="38"/>
      <c r="D335" s="228" t="s">
        <v>157</v>
      </c>
      <c r="E335" s="38"/>
      <c r="F335" s="231" t="s">
        <v>1193</v>
      </c>
      <c r="G335" s="38"/>
      <c r="H335" s="38"/>
      <c r="I335" s="143"/>
      <c r="J335" s="38"/>
      <c r="K335" s="38"/>
      <c r="L335" s="42"/>
      <c r="M335" s="230"/>
      <c r="N335" s="78"/>
      <c r="O335" s="78"/>
      <c r="P335" s="78"/>
      <c r="Q335" s="78"/>
      <c r="R335" s="78"/>
      <c r="S335" s="78"/>
      <c r="T335" s="79"/>
      <c r="AT335" s="16" t="s">
        <v>157</v>
      </c>
      <c r="AU335" s="16" t="s">
        <v>77</v>
      </c>
    </row>
    <row r="336" s="13" customFormat="1">
      <c r="B336" s="246"/>
      <c r="C336" s="247"/>
      <c r="D336" s="228" t="s">
        <v>159</v>
      </c>
      <c r="E336" s="248" t="s">
        <v>1</v>
      </c>
      <c r="F336" s="249" t="s">
        <v>1321</v>
      </c>
      <c r="G336" s="247"/>
      <c r="H336" s="248" t="s">
        <v>1</v>
      </c>
      <c r="I336" s="250"/>
      <c r="J336" s="247"/>
      <c r="K336" s="247"/>
      <c r="L336" s="251"/>
      <c r="M336" s="252"/>
      <c r="N336" s="253"/>
      <c r="O336" s="253"/>
      <c r="P336" s="253"/>
      <c r="Q336" s="253"/>
      <c r="R336" s="253"/>
      <c r="S336" s="253"/>
      <c r="T336" s="254"/>
      <c r="AT336" s="255" t="s">
        <v>159</v>
      </c>
      <c r="AU336" s="255" t="s">
        <v>77</v>
      </c>
      <c r="AV336" s="13" t="s">
        <v>75</v>
      </c>
      <c r="AW336" s="13" t="s">
        <v>32</v>
      </c>
      <c r="AX336" s="13" t="s">
        <v>69</v>
      </c>
      <c r="AY336" s="255" t="s">
        <v>147</v>
      </c>
    </row>
    <row r="337" s="12" customFormat="1">
      <c r="B337" s="232"/>
      <c r="C337" s="233"/>
      <c r="D337" s="228" t="s">
        <v>159</v>
      </c>
      <c r="E337" s="234" t="s">
        <v>1</v>
      </c>
      <c r="F337" s="235" t="s">
        <v>1330</v>
      </c>
      <c r="G337" s="233"/>
      <c r="H337" s="236">
        <v>18.920000000000002</v>
      </c>
      <c r="I337" s="237"/>
      <c r="J337" s="233"/>
      <c r="K337" s="233"/>
      <c r="L337" s="238"/>
      <c r="M337" s="239"/>
      <c r="N337" s="240"/>
      <c r="O337" s="240"/>
      <c r="P337" s="240"/>
      <c r="Q337" s="240"/>
      <c r="R337" s="240"/>
      <c r="S337" s="240"/>
      <c r="T337" s="241"/>
      <c r="AT337" s="242" t="s">
        <v>159</v>
      </c>
      <c r="AU337" s="242" t="s">
        <v>77</v>
      </c>
      <c r="AV337" s="12" t="s">
        <v>77</v>
      </c>
      <c r="AW337" s="12" t="s">
        <v>32</v>
      </c>
      <c r="AX337" s="12" t="s">
        <v>75</v>
      </c>
      <c r="AY337" s="242" t="s">
        <v>147</v>
      </c>
    </row>
    <row r="338" s="1" customFormat="1" ht="6.96" customHeight="1">
      <c r="B338" s="56"/>
      <c r="C338" s="57"/>
      <c r="D338" s="57"/>
      <c r="E338" s="57"/>
      <c r="F338" s="57"/>
      <c r="G338" s="57"/>
      <c r="H338" s="57"/>
      <c r="I338" s="167"/>
      <c r="J338" s="57"/>
      <c r="K338" s="57"/>
      <c r="L338" s="42"/>
    </row>
  </sheetData>
  <sheetProtection sheet="1" autoFilter="0" formatColumns="0" formatRows="0" objects="1" scenarios="1" spinCount="100000" saltValue="cx8v/ywHr1sjpgWa3w6dqvaMnAiTVt5NPWhsJzmhHDUvoxCHTXCu8vaXKoNTXm4nrBQOcXp369PYOiSQ9MP9zg==" hashValue="SCbujpBky4NpZWwbam0mtRrfiowUL33fs6Z31krH3SCaNWJvBPsl7Qx+jYAdrBdxO2y6RXMGDtT4MMMLXGxJNQ==" algorithmName="SHA-512" password="CE88"/>
  <autoFilter ref="C101:K337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8:H88"/>
    <mergeCell ref="E92:H92"/>
    <mergeCell ref="E90:H90"/>
    <mergeCell ref="E94:H9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107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19"/>
      <c r="AT3" s="16" t="s">
        <v>77</v>
      </c>
    </row>
    <row r="4" ht="24.96" customHeight="1">
      <c r="B4" s="19"/>
      <c r="D4" s="140" t="s">
        <v>120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41" t="s">
        <v>16</v>
      </c>
      <c r="L6" s="19"/>
    </row>
    <row r="7" ht="16.5" customHeight="1">
      <c r="B7" s="19"/>
      <c r="E7" s="142" t="str">
        <f>'Rekapitulace stavby'!K6</f>
        <v>ČOV Lipník nad Bečvou - povodňová čerpací stanice</v>
      </c>
      <c r="F7" s="141"/>
      <c r="G7" s="141"/>
      <c r="H7" s="141"/>
      <c r="L7" s="19"/>
    </row>
    <row r="8">
      <c r="B8" s="19"/>
      <c r="D8" s="141" t="s">
        <v>121</v>
      </c>
      <c r="L8" s="19"/>
    </row>
    <row r="9" ht="16.5" customHeight="1">
      <c r="B9" s="19"/>
      <c r="E9" s="142" t="s">
        <v>122</v>
      </c>
      <c r="L9" s="19"/>
    </row>
    <row r="10" ht="12" customHeight="1">
      <c r="B10" s="19"/>
      <c r="D10" s="141" t="s">
        <v>123</v>
      </c>
      <c r="L10" s="19"/>
    </row>
    <row r="11" s="1" customFormat="1" ht="16.5" customHeight="1">
      <c r="B11" s="42"/>
      <c r="E11" s="141" t="s">
        <v>1060</v>
      </c>
      <c r="F11" s="1"/>
      <c r="G11" s="1"/>
      <c r="H11" s="1"/>
      <c r="I11" s="143"/>
      <c r="L11" s="42"/>
    </row>
    <row r="12" s="1" customFormat="1" ht="12" customHeight="1">
      <c r="B12" s="42"/>
      <c r="D12" s="141" t="s">
        <v>1061</v>
      </c>
      <c r="I12" s="143"/>
      <c r="L12" s="42"/>
    </row>
    <row r="13" s="1" customFormat="1" ht="36.96" customHeight="1">
      <c r="B13" s="42"/>
      <c r="E13" s="144" t="s">
        <v>1331</v>
      </c>
      <c r="F13" s="1"/>
      <c r="G13" s="1"/>
      <c r="H13" s="1"/>
      <c r="I13" s="143"/>
      <c r="L13" s="42"/>
    </row>
    <row r="14" s="1" customFormat="1">
      <c r="B14" s="42"/>
      <c r="I14" s="143"/>
      <c r="L14" s="42"/>
    </row>
    <row r="15" s="1" customFormat="1" ht="12" customHeight="1">
      <c r="B15" s="42"/>
      <c r="D15" s="141" t="s">
        <v>18</v>
      </c>
      <c r="F15" s="16" t="s">
        <v>1</v>
      </c>
      <c r="I15" s="145" t="s">
        <v>19</v>
      </c>
      <c r="J15" s="16" t="s">
        <v>1</v>
      </c>
      <c r="L15" s="42"/>
    </row>
    <row r="16" s="1" customFormat="1" ht="12" customHeight="1">
      <c r="B16" s="42"/>
      <c r="D16" s="141" t="s">
        <v>20</v>
      </c>
      <c r="F16" s="16" t="s">
        <v>21</v>
      </c>
      <c r="I16" s="145" t="s">
        <v>22</v>
      </c>
      <c r="J16" s="146" t="str">
        <f>'Rekapitulace stavby'!AN8</f>
        <v>29. 5. 2019</v>
      </c>
      <c r="L16" s="42"/>
    </row>
    <row r="17" s="1" customFormat="1" ht="10.8" customHeight="1">
      <c r="B17" s="42"/>
      <c r="I17" s="143"/>
      <c r="L17" s="42"/>
    </row>
    <row r="18" s="1" customFormat="1" ht="12" customHeight="1">
      <c r="B18" s="42"/>
      <c r="D18" s="141" t="s">
        <v>24</v>
      </c>
      <c r="I18" s="145" t="s">
        <v>25</v>
      </c>
      <c r="J18" s="16" t="s">
        <v>1</v>
      </c>
      <c r="L18" s="42"/>
    </row>
    <row r="19" s="1" customFormat="1" ht="18" customHeight="1">
      <c r="B19" s="42"/>
      <c r="E19" s="16" t="s">
        <v>26</v>
      </c>
      <c r="I19" s="145" t="s">
        <v>27</v>
      </c>
      <c r="J19" s="16" t="s">
        <v>1</v>
      </c>
      <c r="L19" s="42"/>
    </row>
    <row r="20" s="1" customFormat="1" ht="6.96" customHeight="1">
      <c r="B20" s="42"/>
      <c r="I20" s="143"/>
      <c r="L20" s="42"/>
    </row>
    <row r="21" s="1" customFormat="1" ht="12" customHeight="1">
      <c r="B21" s="42"/>
      <c r="D21" s="141" t="s">
        <v>28</v>
      </c>
      <c r="I21" s="145" t="s">
        <v>25</v>
      </c>
      <c r="J21" s="32" t="str">
        <f>'Rekapitulace stavby'!AN13</f>
        <v>Vyplň údaj</v>
      </c>
      <c r="L21" s="42"/>
    </row>
    <row r="22" s="1" customFormat="1" ht="18" customHeight="1">
      <c r="B22" s="42"/>
      <c r="E22" s="32" t="str">
        <f>'Rekapitulace stavby'!E14</f>
        <v>Vyplň údaj</v>
      </c>
      <c r="F22" s="16"/>
      <c r="G22" s="16"/>
      <c r="H22" s="16"/>
      <c r="I22" s="145" t="s">
        <v>27</v>
      </c>
      <c r="J22" s="32" t="str">
        <f>'Rekapitulace stavby'!AN14</f>
        <v>Vyplň údaj</v>
      </c>
      <c r="L22" s="42"/>
    </row>
    <row r="23" s="1" customFormat="1" ht="6.96" customHeight="1">
      <c r="B23" s="42"/>
      <c r="I23" s="143"/>
      <c r="L23" s="42"/>
    </row>
    <row r="24" s="1" customFormat="1" ht="12" customHeight="1">
      <c r="B24" s="42"/>
      <c r="D24" s="141" t="s">
        <v>30</v>
      </c>
      <c r="I24" s="145" t="s">
        <v>25</v>
      </c>
      <c r="J24" s="16" t="s">
        <v>1</v>
      </c>
      <c r="L24" s="42"/>
    </row>
    <row r="25" s="1" customFormat="1" ht="18" customHeight="1">
      <c r="B25" s="42"/>
      <c r="E25" s="16" t="s">
        <v>31</v>
      </c>
      <c r="I25" s="145" t="s">
        <v>27</v>
      </c>
      <c r="J25" s="16" t="s">
        <v>1</v>
      </c>
      <c r="L25" s="42"/>
    </row>
    <row r="26" s="1" customFormat="1" ht="6.96" customHeight="1">
      <c r="B26" s="42"/>
      <c r="I26" s="143"/>
      <c r="L26" s="42"/>
    </row>
    <row r="27" s="1" customFormat="1" ht="12" customHeight="1">
      <c r="B27" s="42"/>
      <c r="D27" s="141" t="s">
        <v>33</v>
      </c>
      <c r="I27" s="145" t="s">
        <v>25</v>
      </c>
      <c r="J27" s="16" t="str">
        <f>IF('Rekapitulace stavby'!AN19="","",'Rekapitulace stavby'!AN19)</f>
        <v/>
      </c>
      <c r="L27" s="42"/>
    </row>
    <row r="28" s="1" customFormat="1" ht="18" customHeight="1">
      <c r="B28" s="42"/>
      <c r="E28" s="16" t="str">
        <f>IF('Rekapitulace stavby'!E20="","",'Rekapitulace stavby'!E20)</f>
        <v xml:space="preserve"> </v>
      </c>
      <c r="I28" s="145" t="s">
        <v>27</v>
      </c>
      <c r="J28" s="16" t="str">
        <f>IF('Rekapitulace stavby'!AN20="","",'Rekapitulace stavby'!AN20)</f>
        <v/>
      </c>
      <c r="L28" s="42"/>
    </row>
    <row r="29" s="1" customFormat="1" ht="6.96" customHeight="1">
      <c r="B29" s="42"/>
      <c r="I29" s="143"/>
      <c r="L29" s="42"/>
    </row>
    <row r="30" s="1" customFormat="1" ht="12" customHeight="1">
      <c r="B30" s="42"/>
      <c r="D30" s="141" t="s">
        <v>34</v>
      </c>
      <c r="I30" s="143"/>
      <c r="L30" s="42"/>
    </row>
    <row r="31" s="7" customFormat="1" ht="16.5" customHeight="1">
      <c r="B31" s="147"/>
      <c r="E31" s="148" t="s">
        <v>1</v>
      </c>
      <c r="F31" s="148"/>
      <c r="G31" s="148"/>
      <c r="H31" s="148"/>
      <c r="I31" s="149"/>
      <c r="L31" s="147"/>
    </row>
    <row r="32" s="1" customFormat="1" ht="6.96" customHeight="1">
      <c r="B32" s="42"/>
      <c r="I32" s="143"/>
      <c r="L32" s="42"/>
    </row>
    <row r="33" s="1" customFormat="1" ht="6.96" customHeight="1">
      <c r="B33" s="42"/>
      <c r="D33" s="70"/>
      <c r="E33" s="70"/>
      <c r="F33" s="70"/>
      <c r="G33" s="70"/>
      <c r="H33" s="70"/>
      <c r="I33" s="150"/>
      <c r="J33" s="70"/>
      <c r="K33" s="70"/>
      <c r="L33" s="42"/>
    </row>
    <row r="34" s="1" customFormat="1" ht="25.44" customHeight="1">
      <c r="B34" s="42"/>
      <c r="D34" s="151" t="s">
        <v>35</v>
      </c>
      <c r="I34" s="143"/>
      <c r="J34" s="152">
        <f>ROUND(J103, 2)</f>
        <v>0</v>
      </c>
      <c r="L34" s="42"/>
    </row>
    <row r="35" s="1" customFormat="1" ht="6.96" customHeight="1">
      <c r="B35" s="42"/>
      <c r="D35" s="70"/>
      <c r="E35" s="70"/>
      <c r="F35" s="70"/>
      <c r="G35" s="70"/>
      <c r="H35" s="70"/>
      <c r="I35" s="150"/>
      <c r="J35" s="70"/>
      <c r="K35" s="70"/>
      <c r="L35" s="42"/>
    </row>
    <row r="36" s="1" customFormat="1" ht="14.4" customHeight="1">
      <c r="B36" s="42"/>
      <c r="F36" s="153" t="s">
        <v>37</v>
      </c>
      <c r="I36" s="154" t="s">
        <v>36</v>
      </c>
      <c r="J36" s="153" t="s">
        <v>38</v>
      </c>
      <c r="L36" s="42"/>
    </row>
    <row r="37" s="1" customFormat="1" ht="14.4" customHeight="1">
      <c r="B37" s="42"/>
      <c r="D37" s="141" t="s">
        <v>39</v>
      </c>
      <c r="E37" s="141" t="s">
        <v>40</v>
      </c>
      <c r="F37" s="155">
        <f>ROUND((SUM(BE103:BE334)),  2)</f>
        <v>0</v>
      </c>
      <c r="I37" s="156">
        <v>0.20999999999999999</v>
      </c>
      <c r="J37" s="155">
        <f>ROUND(((SUM(BE103:BE334))*I37),  2)</f>
        <v>0</v>
      </c>
      <c r="L37" s="42"/>
    </row>
    <row r="38" s="1" customFormat="1" ht="14.4" customHeight="1">
      <c r="B38" s="42"/>
      <c r="E38" s="141" t="s">
        <v>41</v>
      </c>
      <c r="F38" s="155">
        <f>ROUND((SUM(BF103:BF334)),  2)</f>
        <v>0</v>
      </c>
      <c r="I38" s="156">
        <v>0.14999999999999999</v>
      </c>
      <c r="J38" s="155">
        <f>ROUND(((SUM(BF103:BF334))*I38),  2)</f>
        <v>0</v>
      </c>
      <c r="L38" s="42"/>
    </row>
    <row r="39" hidden="1" s="1" customFormat="1" ht="14.4" customHeight="1">
      <c r="B39" s="42"/>
      <c r="E39" s="141" t="s">
        <v>42</v>
      </c>
      <c r="F39" s="155">
        <f>ROUND((SUM(BG103:BG334)),  2)</f>
        <v>0</v>
      </c>
      <c r="I39" s="156">
        <v>0.20999999999999999</v>
      </c>
      <c r="J39" s="155">
        <f>0</f>
        <v>0</v>
      </c>
      <c r="L39" s="42"/>
    </row>
    <row r="40" hidden="1" s="1" customFormat="1" ht="14.4" customHeight="1">
      <c r="B40" s="42"/>
      <c r="E40" s="141" t="s">
        <v>43</v>
      </c>
      <c r="F40" s="155">
        <f>ROUND((SUM(BH103:BH334)),  2)</f>
        <v>0</v>
      </c>
      <c r="I40" s="156">
        <v>0.14999999999999999</v>
      </c>
      <c r="J40" s="155">
        <f>0</f>
        <v>0</v>
      </c>
      <c r="L40" s="42"/>
    </row>
    <row r="41" hidden="1" s="1" customFormat="1" ht="14.4" customHeight="1">
      <c r="B41" s="42"/>
      <c r="E41" s="141" t="s">
        <v>44</v>
      </c>
      <c r="F41" s="155">
        <f>ROUND((SUM(BI103:BI334)),  2)</f>
        <v>0</v>
      </c>
      <c r="I41" s="156">
        <v>0</v>
      </c>
      <c r="J41" s="155">
        <f>0</f>
        <v>0</v>
      </c>
      <c r="L41" s="42"/>
    </row>
    <row r="42" s="1" customFormat="1" ht="6.96" customHeight="1">
      <c r="B42" s="42"/>
      <c r="I42" s="143"/>
      <c r="L42" s="42"/>
    </row>
    <row r="43" s="1" customFormat="1" ht="25.44" customHeight="1">
      <c r="B43" s="42"/>
      <c r="C43" s="157"/>
      <c r="D43" s="158" t="s">
        <v>45</v>
      </c>
      <c r="E43" s="159"/>
      <c r="F43" s="159"/>
      <c r="G43" s="160" t="s">
        <v>46</v>
      </c>
      <c r="H43" s="161" t="s">
        <v>47</v>
      </c>
      <c r="I43" s="162"/>
      <c r="J43" s="163">
        <f>SUM(J34:J41)</f>
        <v>0</v>
      </c>
      <c r="K43" s="164"/>
      <c r="L43" s="42"/>
    </row>
    <row r="44" s="1" customFormat="1" ht="14.4" customHeight="1"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42"/>
    </row>
    <row r="48" s="1" customFormat="1" ht="6.96" customHeight="1">
      <c r="B48" s="168"/>
      <c r="C48" s="169"/>
      <c r="D48" s="169"/>
      <c r="E48" s="169"/>
      <c r="F48" s="169"/>
      <c r="G48" s="169"/>
      <c r="H48" s="169"/>
      <c r="I48" s="170"/>
      <c r="J48" s="169"/>
      <c r="K48" s="169"/>
      <c r="L48" s="42"/>
    </row>
    <row r="49" s="1" customFormat="1" ht="24.96" customHeight="1">
      <c r="B49" s="37"/>
      <c r="C49" s="22" t="s">
        <v>125</v>
      </c>
      <c r="D49" s="38"/>
      <c r="E49" s="38"/>
      <c r="F49" s="38"/>
      <c r="G49" s="38"/>
      <c r="H49" s="38"/>
      <c r="I49" s="143"/>
      <c r="J49" s="38"/>
      <c r="K49" s="38"/>
      <c r="L49" s="42"/>
    </row>
    <row r="50" s="1" customFormat="1" ht="6.96" customHeight="1">
      <c r="B50" s="37"/>
      <c r="C50" s="38"/>
      <c r="D50" s="38"/>
      <c r="E50" s="38"/>
      <c r="F50" s="38"/>
      <c r="G50" s="38"/>
      <c r="H50" s="38"/>
      <c r="I50" s="143"/>
      <c r="J50" s="38"/>
      <c r="K50" s="38"/>
      <c r="L50" s="42"/>
    </row>
    <row r="51" s="1" customFormat="1" ht="12" customHeight="1">
      <c r="B51" s="37"/>
      <c r="C51" s="31" t="s">
        <v>16</v>
      </c>
      <c r="D51" s="38"/>
      <c r="E51" s="38"/>
      <c r="F51" s="38"/>
      <c r="G51" s="38"/>
      <c r="H51" s="38"/>
      <c r="I51" s="143"/>
      <c r="J51" s="38"/>
      <c r="K51" s="38"/>
      <c r="L51" s="42"/>
    </row>
    <row r="52" s="1" customFormat="1" ht="16.5" customHeight="1">
      <c r="B52" s="37"/>
      <c r="C52" s="38"/>
      <c r="D52" s="38"/>
      <c r="E52" s="171" t="str">
        <f>E7</f>
        <v>ČOV Lipník nad Bečvou - povodňová čerpací stanice</v>
      </c>
      <c r="F52" s="31"/>
      <c r="G52" s="31"/>
      <c r="H52" s="31"/>
      <c r="I52" s="143"/>
      <c r="J52" s="38"/>
      <c r="K52" s="38"/>
      <c r="L52" s="42"/>
    </row>
    <row r="53" ht="12" customHeight="1">
      <c r="B53" s="20"/>
      <c r="C53" s="31" t="s">
        <v>121</v>
      </c>
      <c r="D53" s="21"/>
      <c r="E53" s="21"/>
      <c r="F53" s="21"/>
      <c r="G53" s="21"/>
      <c r="H53" s="21"/>
      <c r="I53" s="136"/>
      <c r="J53" s="21"/>
      <c r="K53" s="21"/>
      <c r="L53" s="19"/>
    </row>
    <row r="54" ht="16.5" customHeight="1">
      <c r="B54" s="20"/>
      <c r="C54" s="21"/>
      <c r="D54" s="21"/>
      <c r="E54" s="171" t="s">
        <v>122</v>
      </c>
      <c r="F54" s="21"/>
      <c r="G54" s="21"/>
      <c r="H54" s="21"/>
      <c r="I54" s="136"/>
      <c r="J54" s="21"/>
      <c r="K54" s="21"/>
      <c r="L54" s="19"/>
    </row>
    <row r="55" ht="12" customHeight="1">
      <c r="B55" s="20"/>
      <c r="C55" s="31" t="s">
        <v>123</v>
      </c>
      <c r="D55" s="21"/>
      <c r="E55" s="21"/>
      <c r="F55" s="21"/>
      <c r="G55" s="21"/>
      <c r="H55" s="21"/>
      <c r="I55" s="136"/>
      <c r="J55" s="21"/>
      <c r="K55" s="21"/>
      <c r="L55" s="19"/>
    </row>
    <row r="56" s="1" customFormat="1" ht="16.5" customHeight="1">
      <c r="B56" s="37"/>
      <c r="C56" s="38"/>
      <c r="D56" s="38"/>
      <c r="E56" s="31" t="s">
        <v>1060</v>
      </c>
      <c r="F56" s="38"/>
      <c r="G56" s="38"/>
      <c r="H56" s="38"/>
      <c r="I56" s="143"/>
      <c r="J56" s="38"/>
      <c r="K56" s="38"/>
      <c r="L56" s="42"/>
    </row>
    <row r="57" s="1" customFormat="1" ht="12" customHeight="1">
      <c r="B57" s="37"/>
      <c r="C57" s="31" t="s">
        <v>1061</v>
      </c>
      <c r="D57" s="38"/>
      <c r="E57" s="38"/>
      <c r="F57" s="38"/>
      <c r="G57" s="38"/>
      <c r="H57" s="38"/>
      <c r="I57" s="143"/>
      <c r="J57" s="38"/>
      <c r="K57" s="38"/>
      <c r="L57" s="42"/>
    </row>
    <row r="58" s="1" customFormat="1" ht="16.5" customHeight="1">
      <c r="B58" s="37"/>
      <c r="C58" s="38"/>
      <c r="D58" s="38"/>
      <c r="E58" s="63" t="str">
        <f>E13</f>
        <v xml:space="preserve">0004 - SO 05.4 Nový objekt čerpací stanice u stáv. měrného objektu (ČSMO) </v>
      </c>
      <c r="F58" s="38"/>
      <c r="G58" s="38"/>
      <c r="H58" s="38"/>
      <c r="I58" s="143"/>
      <c r="J58" s="38"/>
      <c r="K58" s="38"/>
      <c r="L58" s="42"/>
    </row>
    <row r="59" s="1" customFormat="1" ht="6.96" customHeight="1">
      <c r="B59" s="37"/>
      <c r="C59" s="38"/>
      <c r="D59" s="38"/>
      <c r="E59" s="38"/>
      <c r="F59" s="38"/>
      <c r="G59" s="38"/>
      <c r="H59" s="38"/>
      <c r="I59" s="143"/>
      <c r="J59" s="38"/>
      <c r="K59" s="38"/>
      <c r="L59" s="42"/>
    </row>
    <row r="60" s="1" customFormat="1" ht="12" customHeight="1">
      <c r="B60" s="37"/>
      <c r="C60" s="31" t="s">
        <v>20</v>
      </c>
      <c r="D60" s="38"/>
      <c r="E60" s="38"/>
      <c r="F60" s="26" t="str">
        <f>F16</f>
        <v xml:space="preserve"> </v>
      </c>
      <c r="G60" s="38"/>
      <c r="H60" s="38"/>
      <c r="I60" s="145" t="s">
        <v>22</v>
      </c>
      <c r="J60" s="66" t="str">
        <f>IF(J16="","",J16)</f>
        <v>29. 5. 2019</v>
      </c>
      <c r="K60" s="38"/>
      <c r="L60" s="42"/>
    </row>
    <row r="61" s="1" customFormat="1" ht="6.96" customHeight="1">
      <c r="B61" s="37"/>
      <c r="C61" s="38"/>
      <c r="D61" s="38"/>
      <c r="E61" s="38"/>
      <c r="F61" s="38"/>
      <c r="G61" s="38"/>
      <c r="H61" s="38"/>
      <c r="I61" s="143"/>
      <c r="J61" s="38"/>
      <c r="K61" s="38"/>
      <c r="L61" s="42"/>
    </row>
    <row r="62" s="1" customFormat="1" ht="24.9" customHeight="1">
      <c r="B62" s="37"/>
      <c r="C62" s="31" t="s">
        <v>24</v>
      </c>
      <c r="D62" s="38"/>
      <c r="E62" s="38"/>
      <c r="F62" s="26" t="str">
        <f>E19</f>
        <v>Vodovody a kanalizace Přerov, a.s.</v>
      </c>
      <c r="G62" s="38"/>
      <c r="H62" s="38"/>
      <c r="I62" s="145" t="s">
        <v>30</v>
      </c>
      <c r="J62" s="35" t="str">
        <f>E25</f>
        <v>Sweco Hydroprojekt a.s., divize Morava</v>
      </c>
      <c r="K62" s="38"/>
      <c r="L62" s="42"/>
    </row>
    <row r="63" s="1" customFormat="1" ht="13.65" customHeight="1">
      <c r="B63" s="37"/>
      <c r="C63" s="31" t="s">
        <v>28</v>
      </c>
      <c r="D63" s="38"/>
      <c r="E63" s="38"/>
      <c r="F63" s="26" t="str">
        <f>IF(E22="","",E22)</f>
        <v>Vyplň údaj</v>
      </c>
      <c r="G63" s="38"/>
      <c r="H63" s="38"/>
      <c r="I63" s="145" t="s">
        <v>33</v>
      </c>
      <c r="J63" s="35" t="str">
        <f>E28</f>
        <v xml:space="preserve"> </v>
      </c>
      <c r="K63" s="38"/>
      <c r="L63" s="42"/>
    </row>
    <row r="64" s="1" customFormat="1" ht="10.32" customHeight="1">
      <c r="B64" s="37"/>
      <c r="C64" s="38"/>
      <c r="D64" s="38"/>
      <c r="E64" s="38"/>
      <c r="F64" s="38"/>
      <c r="G64" s="38"/>
      <c r="H64" s="38"/>
      <c r="I64" s="143"/>
      <c r="J64" s="38"/>
      <c r="K64" s="38"/>
      <c r="L64" s="42"/>
    </row>
    <row r="65" s="1" customFormat="1" ht="29.28" customHeight="1">
      <c r="B65" s="37"/>
      <c r="C65" s="172" t="s">
        <v>126</v>
      </c>
      <c r="D65" s="173"/>
      <c r="E65" s="173"/>
      <c r="F65" s="173"/>
      <c r="G65" s="173"/>
      <c r="H65" s="173"/>
      <c r="I65" s="174"/>
      <c r="J65" s="175" t="s">
        <v>127</v>
      </c>
      <c r="K65" s="173"/>
      <c r="L65" s="42"/>
    </row>
    <row r="66" s="1" customFormat="1" ht="10.32" customHeight="1">
      <c r="B66" s="37"/>
      <c r="C66" s="38"/>
      <c r="D66" s="38"/>
      <c r="E66" s="38"/>
      <c r="F66" s="38"/>
      <c r="G66" s="38"/>
      <c r="H66" s="38"/>
      <c r="I66" s="143"/>
      <c r="J66" s="38"/>
      <c r="K66" s="38"/>
      <c r="L66" s="42"/>
    </row>
    <row r="67" s="1" customFormat="1" ht="22.8" customHeight="1">
      <c r="B67" s="37"/>
      <c r="C67" s="176" t="s">
        <v>128</v>
      </c>
      <c r="D67" s="38"/>
      <c r="E67" s="38"/>
      <c r="F67" s="38"/>
      <c r="G67" s="38"/>
      <c r="H67" s="38"/>
      <c r="I67" s="143"/>
      <c r="J67" s="97">
        <f>J103</f>
        <v>0</v>
      </c>
      <c r="K67" s="38"/>
      <c r="L67" s="42"/>
      <c r="AU67" s="16" t="s">
        <v>129</v>
      </c>
    </row>
    <row r="68" s="8" customFormat="1" ht="24.96" customHeight="1">
      <c r="B68" s="177"/>
      <c r="C68" s="178"/>
      <c r="D68" s="179" t="s">
        <v>162</v>
      </c>
      <c r="E68" s="180"/>
      <c r="F68" s="180"/>
      <c r="G68" s="180"/>
      <c r="H68" s="180"/>
      <c r="I68" s="181"/>
      <c r="J68" s="182">
        <f>J104</f>
        <v>0</v>
      </c>
      <c r="K68" s="178"/>
      <c r="L68" s="183"/>
    </row>
    <row r="69" s="9" customFormat="1" ht="19.92" customHeight="1">
      <c r="B69" s="184"/>
      <c r="C69" s="121"/>
      <c r="D69" s="185" t="s">
        <v>164</v>
      </c>
      <c r="E69" s="186"/>
      <c r="F69" s="186"/>
      <c r="G69" s="186"/>
      <c r="H69" s="186"/>
      <c r="I69" s="187"/>
      <c r="J69" s="188">
        <f>J105</f>
        <v>0</v>
      </c>
      <c r="K69" s="121"/>
      <c r="L69" s="189"/>
    </row>
    <row r="70" s="9" customFormat="1" ht="19.92" customHeight="1">
      <c r="B70" s="184"/>
      <c r="C70" s="121"/>
      <c r="D70" s="185" t="s">
        <v>165</v>
      </c>
      <c r="E70" s="186"/>
      <c r="F70" s="186"/>
      <c r="G70" s="186"/>
      <c r="H70" s="186"/>
      <c r="I70" s="187"/>
      <c r="J70" s="188">
        <f>J194</f>
        <v>0</v>
      </c>
      <c r="K70" s="121"/>
      <c r="L70" s="189"/>
    </row>
    <row r="71" s="9" customFormat="1" ht="19.92" customHeight="1">
      <c r="B71" s="184"/>
      <c r="C71" s="121"/>
      <c r="D71" s="185" t="s">
        <v>166</v>
      </c>
      <c r="E71" s="186"/>
      <c r="F71" s="186"/>
      <c r="G71" s="186"/>
      <c r="H71" s="186"/>
      <c r="I71" s="187"/>
      <c r="J71" s="188">
        <f>J225</f>
        <v>0</v>
      </c>
      <c r="K71" s="121"/>
      <c r="L71" s="189"/>
    </row>
    <row r="72" s="9" customFormat="1" ht="19.92" customHeight="1">
      <c r="B72" s="184"/>
      <c r="C72" s="121"/>
      <c r="D72" s="185" t="s">
        <v>167</v>
      </c>
      <c r="E72" s="186"/>
      <c r="F72" s="186"/>
      <c r="G72" s="186"/>
      <c r="H72" s="186"/>
      <c r="I72" s="187"/>
      <c r="J72" s="188">
        <f>J247</f>
        <v>0</v>
      </c>
      <c r="K72" s="121"/>
      <c r="L72" s="189"/>
    </row>
    <row r="73" s="9" customFormat="1" ht="19.92" customHeight="1">
      <c r="B73" s="184"/>
      <c r="C73" s="121"/>
      <c r="D73" s="185" t="s">
        <v>168</v>
      </c>
      <c r="E73" s="186"/>
      <c r="F73" s="186"/>
      <c r="G73" s="186"/>
      <c r="H73" s="186"/>
      <c r="I73" s="187"/>
      <c r="J73" s="188">
        <f>J254</f>
        <v>0</v>
      </c>
      <c r="K73" s="121"/>
      <c r="L73" s="189"/>
    </row>
    <row r="74" s="9" customFormat="1" ht="19.92" customHeight="1">
      <c r="B74" s="184"/>
      <c r="C74" s="121"/>
      <c r="D74" s="185" t="s">
        <v>169</v>
      </c>
      <c r="E74" s="186"/>
      <c r="F74" s="186"/>
      <c r="G74" s="186"/>
      <c r="H74" s="186"/>
      <c r="I74" s="187"/>
      <c r="J74" s="188">
        <f>J259</f>
        <v>0</v>
      </c>
      <c r="K74" s="121"/>
      <c r="L74" s="189"/>
    </row>
    <row r="75" s="9" customFormat="1" ht="19.92" customHeight="1">
      <c r="B75" s="184"/>
      <c r="C75" s="121"/>
      <c r="D75" s="185" t="s">
        <v>170</v>
      </c>
      <c r="E75" s="186"/>
      <c r="F75" s="186"/>
      <c r="G75" s="186"/>
      <c r="H75" s="186"/>
      <c r="I75" s="187"/>
      <c r="J75" s="188">
        <f>J294</f>
        <v>0</v>
      </c>
      <c r="K75" s="121"/>
      <c r="L75" s="189"/>
    </row>
    <row r="76" s="9" customFormat="1" ht="19.92" customHeight="1">
      <c r="B76" s="184"/>
      <c r="C76" s="121"/>
      <c r="D76" s="185" t="s">
        <v>171</v>
      </c>
      <c r="E76" s="186"/>
      <c r="F76" s="186"/>
      <c r="G76" s="186"/>
      <c r="H76" s="186"/>
      <c r="I76" s="187"/>
      <c r="J76" s="188">
        <f>J303</f>
        <v>0</v>
      </c>
      <c r="K76" s="121"/>
      <c r="L76" s="189"/>
    </row>
    <row r="77" s="8" customFormat="1" ht="24.96" customHeight="1">
      <c r="B77" s="177"/>
      <c r="C77" s="178"/>
      <c r="D77" s="179" t="s">
        <v>130</v>
      </c>
      <c r="E77" s="180"/>
      <c r="F77" s="180"/>
      <c r="G77" s="180"/>
      <c r="H77" s="180"/>
      <c r="I77" s="181"/>
      <c r="J77" s="182">
        <f>J306</f>
        <v>0</v>
      </c>
      <c r="K77" s="178"/>
      <c r="L77" s="183"/>
    </row>
    <row r="78" s="9" customFormat="1" ht="19.92" customHeight="1">
      <c r="B78" s="184"/>
      <c r="C78" s="121"/>
      <c r="D78" s="185" t="s">
        <v>172</v>
      </c>
      <c r="E78" s="186"/>
      <c r="F78" s="186"/>
      <c r="G78" s="186"/>
      <c r="H78" s="186"/>
      <c r="I78" s="187"/>
      <c r="J78" s="188">
        <f>J307</f>
        <v>0</v>
      </c>
      <c r="K78" s="121"/>
      <c r="L78" s="189"/>
    </row>
    <row r="79" s="9" customFormat="1" ht="19.92" customHeight="1">
      <c r="B79" s="184"/>
      <c r="C79" s="121"/>
      <c r="D79" s="185" t="s">
        <v>131</v>
      </c>
      <c r="E79" s="186"/>
      <c r="F79" s="186"/>
      <c r="G79" s="186"/>
      <c r="H79" s="186"/>
      <c r="I79" s="187"/>
      <c r="J79" s="188">
        <f>J314</f>
        <v>0</v>
      </c>
      <c r="K79" s="121"/>
      <c r="L79" s="189"/>
    </row>
    <row r="80" s="1" customFormat="1" ht="21.84" customHeight="1">
      <c r="B80" s="37"/>
      <c r="C80" s="38"/>
      <c r="D80" s="38"/>
      <c r="E80" s="38"/>
      <c r="F80" s="38"/>
      <c r="G80" s="38"/>
      <c r="H80" s="38"/>
      <c r="I80" s="143"/>
      <c r="J80" s="38"/>
      <c r="K80" s="38"/>
      <c r="L80" s="42"/>
    </row>
    <row r="81" s="1" customFormat="1" ht="6.96" customHeight="1">
      <c r="B81" s="56"/>
      <c r="C81" s="57"/>
      <c r="D81" s="57"/>
      <c r="E81" s="57"/>
      <c r="F81" s="57"/>
      <c r="G81" s="57"/>
      <c r="H81" s="57"/>
      <c r="I81" s="167"/>
      <c r="J81" s="57"/>
      <c r="K81" s="57"/>
      <c r="L81" s="42"/>
    </row>
    <row r="85" s="1" customFormat="1" ht="6.96" customHeight="1">
      <c r="B85" s="58"/>
      <c r="C85" s="59"/>
      <c r="D85" s="59"/>
      <c r="E85" s="59"/>
      <c r="F85" s="59"/>
      <c r="G85" s="59"/>
      <c r="H85" s="59"/>
      <c r="I85" s="170"/>
      <c r="J85" s="59"/>
      <c r="K85" s="59"/>
      <c r="L85" s="42"/>
    </row>
    <row r="86" s="1" customFormat="1" ht="24.96" customHeight="1">
      <c r="B86" s="37"/>
      <c r="C86" s="22" t="s">
        <v>132</v>
      </c>
      <c r="D86" s="38"/>
      <c r="E86" s="38"/>
      <c r="F86" s="38"/>
      <c r="G86" s="38"/>
      <c r="H86" s="38"/>
      <c r="I86" s="143"/>
      <c r="J86" s="38"/>
      <c r="K86" s="38"/>
      <c r="L86" s="42"/>
    </row>
    <row r="87" s="1" customFormat="1" ht="6.96" customHeight="1">
      <c r="B87" s="37"/>
      <c r="C87" s="38"/>
      <c r="D87" s="38"/>
      <c r="E87" s="38"/>
      <c r="F87" s="38"/>
      <c r="G87" s="38"/>
      <c r="H87" s="38"/>
      <c r="I87" s="143"/>
      <c r="J87" s="38"/>
      <c r="K87" s="38"/>
      <c r="L87" s="42"/>
    </row>
    <row r="88" s="1" customFormat="1" ht="12" customHeight="1">
      <c r="B88" s="37"/>
      <c r="C88" s="31" t="s">
        <v>16</v>
      </c>
      <c r="D88" s="38"/>
      <c r="E88" s="38"/>
      <c r="F88" s="38"/>
      <c r="G88" s="38"/>
      <c r="H88" s="38"/>
      <c r="I88" s="143"/>
      <c r="J88" s="38"/>
      <c r="K88" s="38"/>
      <c r="L88" s="42"/>
    </row>
    <row r="89" s="1" customFormat="1" ht="16.5" customHeight="1">
      <c r="B89" s="37"/>
      <c r="C89" s="38"/>
      <c r="D89" s="38"/>
      <c r="E89" s="171" t="str">
        <f>E7</f>
        <v>ČOV Lipník nad Bečvou - povodňová čerpací stanice</v>
      </c>
      <c r="F89" s="31"/>
      <c r="G89" s="31"/>
      <c r="H89" s="31"/>
      <c r="I89" s="143"/>
      <c r="J89" s="38"/>
      <c r="K89" s="38"/>
      <c r="L89" s="42"/>
    </row>
    <row r="90" ht="12" customHeight="1">
      <c r="B90" s="20"/>
      <c r="C90" s="31" t="s">
        <v>121</v>
      </c>
      <c r="D90" s="21"/>
      <c r="E90" s="21"/>
      <c r="F90" s="21"/>
      <c r="G90" s="21"/>
      <c r="H90" s="21"/>
      <c r="I90" s="136"/>
      <c r="J90" s="21"/>
      <c r="K90" s="21"/>
      <c r="L90" s="19"/>
    </row>
    <row r="91" ht="16.5" customHeight="1">
      <c r="B91" s="20"/>
      <c r="C91" s="21"/>
      <c r="D91" s="21"/>
      <c r="E91" s="171" t="s">
        <v>122</v>
      </c>
      <c r="F91" s="21"/>
      <c r="G91" s="21"/>
      <c r="H91" s="21"/>
      <c r="I91" s="136"/>
      <c r="J91" s="21"/>
      <c r="K91" s="21"/>
      <c r="L91" s="19"/>
    </row>
    <row r="92" ht="12" customHeight="1">
      <c r="B92" s="20"/>
      <c r="C92" s="31" t="s">
        <v>123</v>
      </c>
      <c r="D92" s="21"/>
      <c r="E92" s="21"/>
      <c r="F92" s="21"/>
      <c r="G92" s="21"/>
      <c r="H92" s="21"/>
      <c r="I92" s="136"/>
      <c r="J92" s="21"/>
      <c r="K92" s="21"/>
      <c r="L92" s="19"/>
    </row>
    <row r="93" s="1" customFormat="1" ht="16.5" customHeight="1">
      <c r="B93" s="37"/>
      <c r="C93" s="38"/>
      <c r="D93" s="38"/>
      <c r="E93" s="31" t="s">
        <v>1060</v>
      </c>
      <c r="F93" s="38"/>
      <c r="G93" s="38"/>
      <c r="H93" s="38"/>
      <c r="I93" s="143"/>
      <c r="J93" s="38"/>
      <c r="K93" s="38"/>
      <c r="L93" s="42"/>
    </row>
    <row r="94" s="1" customFormat="1" ht="12" customHeight="1">
      <c r="B94" s="37"/>
      <c r="C94" s="31" t="s">
        <v>1061</v>
      </c>
      <c r="D94" s="38"/>
      <c r="E94" s="38"/>
      <c r="F94" s="38"/>
      <c r="G94" s="38"/>
      <c r="H94" s="38"/>
      <c r="I94" s="143"/>
      <c r="J94" s="38"/>
      <c r="K94" s="38"/>
      <c r="L94" s="42"/>
    </row>
    <row r="95" s="1" customFormat="1" ht="16.5" customHeight="1">
      <c r="B95" s="37"/>
      <c r="C95" s="38"/>
      <c r="D95" s="38"/>
      <c r="E95" s="63" t="str">
        <f>E13</f>
        <v xml:space="preserve">0004 - SO 05.4 Nový objekt čerpací stanice u stáv. měrného objektu (ČSMO) </v>
      </c>
      <c r="F95" s="38"/>
      <c r="G95" s="38"/>
      <c r="H95" s="38"/>
      <c r="I95" s="143"/>
      <c r="J95" s="38"/>
      <c r="K95" s="38"/>
      <c r="L95" s="42"/>
    </row>
    <row r="96" s="1" customFormat="1" ht="6.96" customHeight="1">
      <c r="B96" s="37"/>
      <c r="C96" s="38"/>
      <c r="D96" s="38"/>
      <c r="E96" s="38"/>
      <c r="F96" s="38"/>
      <c r="G96" s="38"/>
      <c r="H96" s="38"/>
      <c r="I96" s="143"/>
      <c r="J96" s="38"/>
      <c r="K96" s="38"/>
      <c r="L96" s="42"/>
    </row>
    <row r="97" s="1" customFormat="1" ht="12" customHeight="1">
      <c r="B97" s="37"/>
      <c r="C97" s="31" t="s">
        <v>20</v>
      </c>
      <c r="D97" s="38"/>
      <c r="E97" s="38"/>
      <c r="F97" s="26" t="str">
        <f>F16</f>
        <v xml:space="preserve"> </v>
      </c>
      <c r="G97" s="38"/>
      <c r="H97" s="38"/>
      <c r="I97" s="145" t="s">
        <v>22</v>
      </c>
      <c r="J97" s="66" t="str">
        <f>IF(J16="","",J16)</f>
        <v>29. 5. 2019</v>
      </c>
      <c r="K97" s="38"/>
      <c r="L97" s="42"/>
    </row>
    <row r="98" s="1" customFormat="1" ht="6.96" customHeight="1">
      <c r="B98" s="37"/>
      <c r="C98" s="38"/>
      <c r="D98" s="38"/>
      <c r="E98" s="38"/>
      <c r="F98" s="38"/>
      <c r="G98" s="38"/>
      <c r="H98" s="38"/>
      <c r="I98" s="143"/>
      <c r="J98" s="38"/>
      <c r="K98" s="38"/>
      <c r="L98" s="42"/>
    </row>
    <row r="99" s="1" customFormat="1" ht="24.9" customHeight="1">
      <c r="B99" s="37"/>
      <c r="C99" s="31" t="s">
        <v>24</v>
      </c>
      <c r="D99" s="38"/>
      <c r="E99" s="38"/>
      <c r="F99" s="26" t="str">
        <f>E19</f>
        <v>Vodovody a kanalizace Přerov, a.s.</v>
      </c>
      <c r="G99" s="38"/>
      <c r="H99" s="38"/>
      <c r="I99" s="145" t="s">
        <v>30</v>
      </c>
      <c r="J99" s="35" t="str">
        <f>E25</f>
        <v>Sweco Hydroprojekt a.s., divize Morava</v>
      </c>
      <c r="K99" s="38"/>
      <c r="L99" s="42"/>
    </row>
    <row r="100" s="1" customFormat="1" ht="13.65" customHeight="1">
      <c r="B100" s="37"/>
      <c r="C100" s="31" t="s">
        <v>28</v>
      </c>
      <c r="D100" s="38"/>
      <c r="E100" s="38"/>
      <c r="F100" s="26" t="str">
        <f>IF(E22="","",E22)</f>
        <v>Vyplň údaj</v>
      </c>
      <c r="G100" s="38"/>
      <c r="H100" s="38"/>
      <c r="I100" s="145" t="s">
        <v>33</v>
      </c>
      <c r="J100" s="35" t="str">
        <f>E28</f>
        <v xml:space="preserve"> </v>
      </c>
      <c r="K100" s="38"/>
      <c r="L100" s="42"/>
    </row>
    <row r="101" s="1" customFormat="1" ht="10.32" customHeight="1">
      <c r="B101" s="37"/>
      <c r="C101" s="38"/>
      <c r="D101" s="38"/>
      <c r="E101" s="38"/>
      <c r="F101" s="38"/>
      <c r="G101" s="38"/>
      <c r="H101" s="38"/>
      <c r="I101" s="143"/>
      <c r="J101" s="38"/>
      <c r="K101" s="38"/>
      <c r="L101" s="42"/>
    </row>
    <row r="102" s="10" customFormat="1" ht="29.28" customHeight="1">
      <c r="B102" s="190"/>
      <c r="C102" s="191" t="s">
        <v>133</v>
      </c>
      <c r="D102" s="192" t="s">
        <v>54</v>
      </c>
      <c r="E102" s="192" t="s">
        <v>50</v>
      </c>
      <c r="F102" s="192" t="s">
        <v>51</v>
      </c>
      <c r="G102" s="192" t="s">
        <v>134</v>
      </c>
      <c r="H102" s="192" t="s">
        <v>135</v>
      </c>
      <c r="I102" s="193" t="s">
        <v>136</v>
      </c>
      <c r="J102" s="192" t="s">
        <v>127</v>
      </c>
      <c r="K102" s="194" t="s">
        <v>137</v>
      </c>
      <c r="L102" s="195"/>
      <c r="M102" s="87" t="s">
        <v>1</v>
      </c>
      <c r="N102" s="88" t="s">
        <v>39</v>
      </c>
      <c r="O102" s="88" t="s">
        <v>138</v>
      </c>
      <c r="P102" s="88" t="s">
        <v>139</v>
      </c>
      <c r="Q102" s="88" t="s">
        <v>140</v>
      </c>
      <c r="R102" s="88" t="s">
        <v>141</v>
      </c>
      <c r="S102" s="88" t="s">
        <v>142</v>
      </c>
      <c r="T102" s="89" t="s">
        <v>143</v>
      </c>
    </row>
    <row r="103" s="1" customFormat="1" ht="22.8" customHeight="1">
      <c r="B103" s="37"/>
      <c r="C103" s="94" t="s">
        <v>144</v>
      </c>
      <c r="D103" s="38"/>
      <c r="E103" s="38"/>
      <c r="F103" s="38"/>
      <c r="G103" s="38"/>
      <c r="H103" s="38"/>
      <c r="I103" s="143"/>
      <c r="J103" s="196">
        <f>BK103</f>
        <v>0</v>
      </c>
      <c r="K103" s="38"/>
      <c r="L103" s="42"/>
      <c r="M103" s="90"/>
      <c r="N103" s="91"/>
      <c r="O103" s="91"/>
      <c r="P103" s="197">
        <f>P104+P306</f>
        <v>0</v>
      </c>
      <c r="Q103" s="91"/>
      <c r="R103" s="197">
        <f>R104+R306</f>
        <v>27.780041260000001</v>
      </c>
      <c r="S103" s="91"/>
      <c r="T103" s="198">
        <f>T104+T306</f>
        <v>0.30275000000000002</v>
      </c>
      <c r="AT103" s="16" t="s">
        <v>68</v>
      </c>
      <c r="AU103" s="16" t="s">
        <v>129</v>
      </c>
      <c r="BK103" s="199">
        <f>BK104+BK306</f>
        <v>0</v>
      </c>
    </row>
    <row r="104" s="11" customFormat="1" ht="25.92" customHeight="1">
      <c r="B104" s="200"/>
      <c r="C104" s="201"/>
      <c r="D104" s="202" t="s">
        <v>68</v>
      </c>
      <c r="E104" s="203" t="s">
        <v>175</v>
      </c>
      <c r="F104" s="203" t="s">
        <v>175</v>
      </c>
      <c r="G104" s="201"/>
      <c r="H104" s="201"/>
      <c r="I104" s="204"/>
      <c r="J104" s="205">
        <f>BK104</f>
        <v>0</v>
      </c>
      <c r="K104" s="201"/>
      <c r="L104" s="206"/>
      <c r="M104" s="207"/>
      <c r="N104" s="208"/>
      <c r="O104" s="208"/>
      <c r="P104" s="209">
        <f>P105+P194+P225+P247+P254+P259+P294+P303</f>
        <v>0</v>
      </c>
      <c r="Q104" s="208"/>
      <c r="R104" s="209">
        <f>R105+R194+R225+R247+R254+R259+R294+R303</f>
        <v>27.76804126</v>
      </c>
      <c r="S104" s="208"/>
      <c r="T104" s="210">
        <f>T105+T194+T225+T247+T254+T259+T294+T303</f>
        <v>0.30275000000000002</v>
      </c>
      <c r="AR104" s="211" t="s">
        <v>75</v>
      </c>
      <c r="AT104" s="212" t="s">
        <v>68</v>
      </c>
      <c r="AU104" s="212" t="s">
        <v>69</v>
      </c>
      <c r="AY104" s="211" t="s">
        <v>147</v>
      </c>
      <c r="BK104" s="213">
        <f>BK105+BK194+BK225+BK247+BK254+BK259+BK294+BK303</f>
        <v>0</v>
      </c>
    </row>
    <row r="105" s="11" customFormat="1" ht="22.8" customHeight="1">
      <c r="B105" s="200"/>
      <c r="C105" s="201"/>
      <c r="D105" s="202" t="s">
        <v>68</v>
      </c>
      <c r="E105" s="214" t="s">
        <v>75</v>
      </c>
      <c r="F105" s="214" t="s">
        <v>201</v>
      </c>
      <c r="G105" s="201"/>
      <c r="H105" s="201"/>
      <c r="I105" s="204"/>
      <c r="J105" s="215">
        <f>BK105</f>
        <v>0</v>
      </c>
      <c r="K105" s="201"/>
      <c r="L105" s="206"/>
      <c r="M105" s="207"/>
      <c r="N105" s="208"/>
      <c r="O105" s="208"/>
      <c r="P105" s="209">
        <f>SUM(P106:P193)</f>
        <v>0</v>
      </c>
      <c r="Q105" s="208"/>
      <c r="R105" s="209">
        <f>SUM(R106:R193)</f>
        <v>6.2101987999999997</v>
      </c>
      <c r="S105" s="208"/>
      <c r="T105" s="210">
        <f>SUM(T106:T193)</f>
        <v>0</v>
      </c>
      <c r="AR105" s="211" t="s">
        <v>75</v>
      </c>
      <c r="AT105" s="212" t="s">
        <v>68</v>
      </c>
      <c r="AU105" s="212" t="s">
        <v>75</v>
      </c>
      <c r="AY105" s="211" t="s">
        <v>147</v>
      </c>
      <c r="BK105" s="213">
        <f>SUM(BK106:BK193)</f>
        <v>0</v>
      </c>
    </row>
    <row r="106" s="1" customFormat="1" ht="16.5" customHeight="1">
      <c r="B106" s="37"/>
      <c r="C106" s="216" t="s">
        <v>75</v>
      </c>
      <c r="D106" s="216" t="s">
        <v>150</v>
      </c>
      <c r="E106" s="217" t="s">
        <v>203</v>
      </c>
      <c r="F106" s="218" t="s">
        <v>204</v>
      </c>
      <c r="G106" s="219" t="s">
        <v>199</v>
      </c>
      <c r="H106" s="220">
        <v>1</v>
      </c>
      <c r="I106" s="221"/>
      <c r="J106" s="222">
        <f>ROUND(I106*H106,2)</f>
        <v>0</v>
      </c>
      <c r="K106" s="218" t="s">
        <v>1</v>
      </c>
      <c r="L106" s="42"/>
      <c r="M106" s="223" t="s">
        <v>1</v>
      </c>
      <c r="N106" s="224" t="s">
        <v>40</v>
      </c>
      <c r="O106" s="78"/>
      <c r="P106" s="225">
        <f>O106*H106</f>
        <v>0</v>
      </c>
      <c r="Q106" s="225">
        <v>0</v>
      </c>
      <c r="R106" s="225">
        <f>Q106*H106</f>
        <v>0</v>
      </c>
      <c r="S106" s="225">
        <v>0</v>
      </c>
      <c r="T106" s="226">
        <f>S106*H106</f>
        <v>0</v>
      </c>
      <c r="AR106" s="16" t="s">
        <v>181</v>
      </c>
      <c r="AT106" s="16" t="s">
        <v>150</v>
      </c>
      <c r="AU106" s="16" t="s">
        <v>77</v>
      </c>
      <c r="AY106" s="16" t="s">
        <v>147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6" t="s">
        <v>75</v>
      </c>
      <c r="BK106" s="227">
        <f>ROUND(I106*H106,2)</f>
        <v>0</v>
      </c>
      <c r="BL106" s="16" t="s">
        <v>181</v>
      </c>
      <c r="BM106" s="16" t="s">
        <v>1332</v>
      </c>
    </row>
    <row r="107" s="1" customFormat="1">
      <c r="B107" s="37"/>
      <c r="C107" s="38"/>
      <c r="D107" s="228" t="s">
        <v>156</v>
      </c>
      <c r="E107" s="38"/>
      <c r="F107" s="229" t="s">
        <v>206</v>
      </c>
      <c r="G107" s="38"/>
      <c r="H107" s="38"/>
      <c r="I107" s="143"/>
      <c r="J107" s="38"/>
      <c r="K107" s="38"/>
      <c r="L107" s="42"/>
      <c r="M107" s="230"/>
      <c r="N107" s="78"/>
      <c r="O107" s="78"/>
      <c r="P107" s="78"/>
      <c r="Q107" s="78"/>
      <c r="R107" s="78"/>
      <c r="S107" s="78"/>
      <c r="T107" s="79"/>
      <c r="AT107" s="16" t="s">
        <v>156</v>
      </c>
      <c r="AU107" s="16" t="s">
        <v>77</v>
      </c>
    </row>
    <row r="108" s="1" customFormat="1">
      <c r="B108" s="37"/>
      <c r="C108" s="38"/>
      <c r="D108" s="228" t="s">
        <v>157</v>
      </c>
      <c r="E108" s="38"/>
      <c r="F108" s="231" t="s">
        <v>1333</v>
      </c>
      <c r="G108" s="38"/>
      <c r="H108" s="38"/>
      <c r="I108" s="143"/>
      <c r="J108" s="38"/>
      <c r="K108" s="38"/>
      <c r="L108" s="42"/>
      <c r="M108" s="230"/>
      <c r="N108" s="78"/>
      <c r="O108" s="78"/>
      <c r="P108" s="78"/>
      <c r="Q108" s="78"/>
      <c r="R108" s="78"/>
      <c r="S108" s="78"/>
      <c r="T108" s="79"/>
      <c r="AT108" s="16" t="s">
        <v>157</v>
      </c>
      <c r="AU108" s="16" t="s">
        <v>77</v>
      </c>
    </row>
    <row r="109" s="12" customFormat="1">
      <c r="B109" s="232"/>
      <c r="C109" s="233"/>
      <c r="D109" s="228" t="s">
        <v>159</v>
      </c>
      <c r="E109" s="234" t="s">
        <v>1</v>
      </c>
      <c r="F109" s="235" t="s">
        <v>75</v>
      </c>
      <c r="G109" s="233"/>
      <c r="H109" s="236">
        <v>1</v>
      </c>
      <c r="I109" s="237"/>
      <c r="J109" s="233"/>
      <c r="K109" s="233"/>
      <c r="L109" s="238"/>
      <c r="M109" s="243"/>
      <c r="N109" s="244"/>
      <c r="O109" s="244"/>
      <c r="P109" s="244"/>
      <c r="Q109" s="244"/>
      <c r="R109" s="244"/>
      <c r="S109" s="244"/>
      <c r="T109" s="245"/>
      <c r="AT109" s="242" t="s">
        <v>159</v>
      </c>
      <c r="AU109" s="242" t="s">
        <v>77</v>
      </c>
      <c r="AV109" s="12" t="s">
        <v>77</v>
      </c>
      <c r="AW109" s="12" t="s">
        <v>32</v>
      </c>
      <c r="AX109" s="12" t="s">
        <v>75</v>
      </c>
      <c r="AY109" s="242" t="s">
        <v>147</v>
      </c>
    </row>
    <row r="110" s="1" customFormat="1" ht="16.5" customHeight="1">
      <c r="B110" s="37"/>
      <c r="C110" s="216" t="s">
        <v>77</v>
      </c>
      <c r="D110" s="216" t="s">
        <v>150</v>
      </c>
      <c r="E110" s="217" t="s">
        <v>209</v>
      </c>
      <c r="F110" s="218" t="s">
        <v>210</v>
      </c>
      <c r="G110" s="219" t="s">
        <v>211</v>
      </c>
      <c r="H110" s="220">
        <v>540</v>
      </c>
      <c r="I110" s="221"/>
      <c r="J110" s="222">
        <f>ROUND(I110*H110,2)</f>
        <v>0</v>
      </c>
      <c r="K110" s="218" t="s">
        <v>212</v>
      </c>
      <c r="L110" s="42"/>
      <c r="M110" s="223" t="s">
        <v>1</v>
      </c>
      <c r="N110" s="224" t="s">
        <v>40</v>
      </c>
      <c r="O110" s="78"/>
      <c r="P110" s="225">
        <f>O110*H110</f>
        <v>0</v>
      </c>
      <c r="Q110" s="225">
        <v>0</v>
      </c>
      <c r="R110" s="225">
        <f>Q110*H110</f>
        <v>0</v>
      </c>
      <c r="S110" s="225">
        <v>0</v>
      </c>
      <c r="T110" s="226">
        <f>S110*H110</f>
        <v>0</v>
      </c>
      <c r="AR110" s="16" t="s">
        <v>181</v>
      </c>
      <c r="AT110" s="16" t="s">
        <v>150</v>
      </c>
      <c r="AU110" s="16" t="s">
        <v>77</v>
      </c>
      <c r="AY110" s="16" t="s">
        <v>147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6" t="s">
        <v>75</v>
      </c>
      <c r="BK110" s="227">
        <f>ROUND(I110*H110,2)</f>
        <v>0</v>
      </c>
      <c r="BL110" s="16" t="s">
        <v>181</v>
      </c>
      <c r="BM110" s="16" t="s">
        <v>1334</v>
      </c>
    </row>
    <row r="111" s="1" customFormat="1">
      <c r="B111" s="37"/>
      <c r="C111" s="38"/>
      <c r="D111" s="228" t="s">
        <v>156</v>
      </c>
      <c r="E111" s="38"/>
      <c r="F111" s="229" t="s">
        <v>214</v>
      </c>
      <c r="G111" s="38"/>
      <c r="H111" s="38"/>
      <c r="I111" s="143"/>
      <c r="J111" s="38"/>
      <c r="K111" s="38"/>
      <c r="L111" s="42"/>
      <c r="M111" s="230"/>
      <c r="N111" s="78"/>
      <c r="O111" s="78"/>
      <c r="P111" s="78"/>
      <c r="Q111" s="78"/>
      <c r="R111" s="78"/>
      <c r="S111" s="78"/>
      <c r="T111" s="79"/>
      <c r="AT111" s="16" t="s">
        <v>156</v>
      </c>
      <c r="AU111" s="16" t="s">
        <v>77</v>
      </c>
    </row>
    <row r="112" s="12" customFormat="1">
      <c r="B112" s="232"/>
      <c r="C112" s="233"/>
      <c r="D112" s="228" t="s">
        <v>159</v>
      </c>
      <c r="E112" s="234" t="s">
        <v>1</v>
      </c>
      <c r="F112" s="235" t="s">
        <v>1335</v>
      </c>
      <c r="G112" s="233"/>
      <c r="H112" s="236">
        <v>540</v>
      </c>
      <c r="I112" s="237"/>
      <c r="J112" s="233"/>
      <c r="K112" s="233"/>
      <c r="L112" s="238"/>
      <c r="M112" s="243"/>
      <c r="N112" s="244"/>
      <c r="O112" s="244"/>
      <c r="P112" s="244"/>
      <c r="Q112" s="244"/>
      <c r="R112" s="244"/>
      <c r="S112" s="244"/>
      <c r="T112" s="245"/>
      <c r="AT112" s="242" t="s">
        <v>159</v>
      </c>
      <c r="AU112" s="242" t="s">
        <v>77</v>
      </c>
      <c r="AV112" s="12" t="s">
        <v>77</v>
      </c>
      <c r="AW112" s="12" t="s">
        <v>32</v>
      </c>
      <c r="AX112" s="12" t="s">
        <v>75</v>
      </c>
      <c r="AY112" s="242" t="s">
        <v>147</v>
      </c>
    </row>
    <row r="113" s="1" customFormat="1" ht="16.5" customHeight="1">
      <c r="B113" s="37"/>
      <c r="C113" s="216" t="s">
        <v>97</v>
      </c>
      <c r="D113" s="216" t="s">
        <v>150</v>
      </c>
      <c r="E113" s="217" t="s">
        <v>217</v>
      </c>
      <c r="F113" s="218" t="s">
        <v>218</v>
      </c>
      <c r="G113" s="219" t="s">
        <v>219</v>
      </c>
      <c r="H113" s="220">
        <v>45</v>
      </c>
      <c r="I113" s="221"/>
      <c r="J113" s="222">
        <f>ROUND(I113*H113,2)</f>
        <v>0</v>
      </c>
      <c r="K113" s="218" t="s">
        <v>212</v>
      </c>
      <c r="L113" s="42"/>
      <c r="M113" s="223" t="s">
        <v>1</v>
      </c>
      <c r="N113" s="224" t="s">
        <v>40</v>
      </c>
      <c r="O113" s="78"/>
      <c r="P113" s="225">
        <f>O113*H113</f>
        <v>0</v>
      </c>
      <c r="Q113" s="225">
        <v>0</v>
      </c>
      <c r="R113" s="225">
        <f>Q113*H113</f>
        <v>0</v>
      </c>
      <c r="S113" s="225">
        <v>0</v>
      </c>
      <c r="T113" s="226">
        <f>S113*H113</f>
        <v>0</v>
      </c>
      <c r="AR113" s="16" t="s">
        <v>181</v>
      </c>
      <c r="AT113" s="16" t="s">
        <v>150</v>
      </c>
      <c r="AU113" s="16" t="s">
        <v>77</v>
      </c>
      <c r="AY113" s="16" t="s">
        <v>147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6" t="s">
        <v>75</v>
      </c>
      <c r="BK113" s="227">
        <f>ROUND(I113*H113,2)</f>
        <v>0</v>
      </c>
      <c r="BL113" s="16" t="s">
        <v>181</v>
      </c>
      <c r="BM113" s="16" t="s">
        <v>1336</v>
      </c>
    </row>
    <row r="114" s="1" customFormat="1">
      <c r="B114" s="37"/>
      <c r="C114" s="38"/>
      <c r="D114" s="228" t="s">
        <v>156</v>
      </c>
      <c r="E114" s="38"/>
      <c r="F114" s="229" t="s">
        <v>221</v>
      </c>
      <c r="G114" s="38"/>
      <c r="H114" s="38"/>
      <c r="I114" s="143"/>
      <c r="J114" s="38"/>
      <c r="K114" s="38"/>
      <c r="L114" s="42"/>
      <c r="M114" s="230"/>
      <c r="N114" s="78"/>
      <c r="O114" s="78"/>
      <c r="P114" s="78"/>
      <c r="Q114" s="78"/>
      <c r="R114" s="78"/>
      <c r="S114" s="78"/>
      <c r="T114" s="79"/>
      <c r="AT114" s="16" t="s">
        <v>156</v>
      </c>
      <c r="AU114" s="16" t="s">
        <v>77</v>
      </c>
    </row>
    <row r="115" s="1" customFormat="1" ht="16.5" customHeight="1">
      <c r="B115" s="37"/>
      <c r="C115" s="216" t="s">
        <v>181</v>
      </c>
      <c r="D115" s="216" t="s">
        <v>150</v>
      </c>
      <c r="E115" s="217" t="s">
        <v>223</v>
      </c>
      <c r="F115" s="218" t="s">
        <v>224</v>
      </c>
      <c r="G115" s="219" t="s">
        <v>225</v>
      </c>
      <c r="H115" s="220">
        <v>2.1389999999999998</v>
      </c>
      <c r="I115" s="221"/>
      <c r="J115" s="222">
        <f>ROUND(I115*H115,2)</f>
        <v>0</v>
      </c>
      <c r="K115" s="218" t="s">
        <v>212</v>
      </c>
      <c r="L115" s="42"/>
      <c r="M115" s="223" t="s">
        <v>1</v>
      </c>
      <c r="N115" s="224" t="s">
        <v>40</v>
      </c>
      <c r="O115" s="78"/>
      <c r="P115" s="225">
        <f>O115*H115</f>
        <v>0</v>
      </c>
      <c r="Q115" s="225">
        <v>0</v>
      </c>
      <c r="R115" s="225">
        <f>Q115*H115</f>
        <v>0</v>
      </c>
      <c r="S115" s="225">
        <v>0</v>
      </c>
      <c r="T115" s="226">
        <f>S115*H115</f>
        <v>0</v>
      </c>
      <c r="AR115" s="16" t="s">
        <v>181</v>
      </c>
      <c r="AT115" s="16" t="s">
        <v>150</v>
      </c>
      <c r="AU115" s="16" t="s">
        <v>77</v>
      </c>
      <c r="AY115" s="16" t="s">
        <v>147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16" t="s">
        <v>75</v>
      </c>
      <c r="BK115" s="227">
        <f>ROUND(I115*H115,2)</f>
        <v>0</v>
      </c>
      <c r="BL115" s="16" t="s">
        <v>181</v>
      </c>
      <c r="BM115" s="16" t="s">
        <v>1136</v>
      </c>
    </row>
    <row r="116" s="1" customFormat="1">
      <c r="B116" s="37"/>
      <c r="C116" s="38"/>
      <c r="D116" s="228" t="s">
        <v>156</v>
      </c>
      <c r="E116" s="38"/>
      <c r="F116" s="229" t="s">
        <v>227</v>
      </c>
      <c r="G116" s="38"/>
      <c r="H116" s="38"/>
      <c r="I116" s="143"/>
      <c r="J116" s="38"/>
      <c r="K116" s="38"/>
      <c r="L116" s="42"/>
      <c r="M116" s="230"/>
      <c r="N116" s="78"/>
      <c r="O116" s="78"/>
      <c r="P116" s="78"/>
      <c r="Q116" s="78"/>
      <c r="R116" s="78"/>
      <c r="S116" s="78"/>
      <c r="T116" s="79"/>
      <c r="AT116" s="16" t="s">
        <v>156</v>
      </c>
      <c r="AU116" s="16" t="s">
        <v>77</v>
      </c>
    </row>
    <row r="117" s="1" customFormat="1">
      <c r="B117" s="37"/>
      <c r="C117" s="38"/>
      <c r="D117" s="228" t="s">
        <v>157</v>
      </c>
      <c r="E117" s="38"/>
      <c r="F117" s="231" t="s">
        <v>1333</v>
      </c>
      <c r="G117" s="38"/>
      <c r="H117" s="38"/>
      <c r="I117" s="143"/>
      <c r="J117" s="38"/>
      <c r="K117" s="38"/>
      <c r="L117" s="42"/>
      <c r="M117" s="230"/>
      <c r="N117" s="78"/>
      <c r="O117" s="78"/>
      <c r="P117" s="78"/>
      <c r="Q117" s="78"/>
      <c r="R117" s="78"/>
      <c r="S117" s="78"/>
      <c r="T117" s="79"/>
      <c r="AT117" s="16" t="s">
        <v>157</v>
      </c>
      <c r="AU117" s="16" t="s">
        <v>77</v>
      </c>
    </row>
    <row r="118" s="12" customFormat="1">
      <c r="B118" s="232"/>
      <c r="C118" s="233"/>
      <c r="D118" s="228" t="s">
        <v>159</v>
      </c>
      <c r="E118" s="234" t="s">
        <v>1</v>
      </c>
      <c r="F118" s="235" t="s">
        <v>1337</v>
      </c>
      <c r="G118" s="233"/>
      <c r="H118" s="236">
        <v>2.1389999999999998</v>
      </c>
      <c r="I118" s="237"/>
      <c r="J118" s="233"/>
      <c r="K118" s="233"/>
      <c r="L118" s="238"/>
      <c r="M118" s="243"/>
      <c r="N118" s="244"/>
      <c r="O118" s="244"/>
      <c r="P118" s="244"/>
      <c r="Q118" s="244"/>
      <c r="R118" s="244"/>
      <c r="S118" s="244"/>
      <c r="T118" s="245"/>
      <c r="AT118" s="242" t="s">
        <v>159</v>
      </c>
      <c r="AU118" s="242" t="s">
        <v>77</v>
      </c>
      <c r="AV118" s="12" t="s">
        <v>77</v>
      </c>
      <c r="AW118" s="12" t="s">
        <v>32</v>
      </c>
      <c r="AX118" s="12" t="s">
        <v>75</v>
      </c>
      <c r="AY118" s="242" t="s">
        <v>147</v>
      </c>
    </row>
    <row r="119" s="1" customFormat="1" ht="16.5" customHeight="1">
      <c r="B119" s="37"/>
      <c r="C119" s="216" t="s">
        <v>196</v>
      </c>
      <c r="D119" s="216" t="s">
        <v>150</v>
      </c>
      <c r="E119" s="217" t="s">
        <v>230</v>
      </c>
      <c r="F119" s="218" t="s">
        <v>231</v>
      </c>
      <c r="G119" s="219" t="s">
        <v>225</v>
      </c>
      <c r="H119" s="220">
        <v>31.635000000000002</v>
      </c>
      <c r="I119" s="221"/>
      <c r="J119" s="222">
        <f>ROUND(I119*H119,2)</f>
        <v>0</v>
      </c>
      <c r="K119" s="218" t="s">
        <v>212</v>
      </c>
      <c r="L119" s="42"/>
      <c r="M119" s="223" t="s">
        <v>1</v>
      </c>
      <c r="N119" s="224" t="s">
        <v>40</v>
      </c>
      <c r="O119" s="78"/>
      <c r="P119" s="225">
        <f>O119*H119</f>
        <v>0</v>
      </c>
      <c r="Q119" s="225">
        <v>0</v>
      </c>
      <c r="R119" s="225">
        <f>Q119*H119</f>
        <v>0</v>
      </c>
      <c r="S119" s="225">
        <v>0</v>
      </c>
      <c r="T119" s="226">
        <f>S119*H119</f>
        <v>0</v>
      </c>
      <c r="AR119" s="16" t="s">
        <v>181</v>
      </c>
      <c r="AT119" s="16" t="s">
        <v>150</v>
      </c>
      <c r="AU119" s="16" t="s">
        <v>77</v>
      </c>
      <c r="AY119" s="16" t="s">
        <v>147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6" t="s">
        <v>75</v>
      </c>
      <c r="BK119" s="227">
        <f>ROUND(I119*H119,2)</f>
        <v>0</v>
      </c>
      <c r="BL119" s="16" t="s">
        <v>181</v>
      </c>
      <c r="BM119" s="16" t="s">
        <v>1196</v>
      </c>
    </row>
    <row r="120" s="1" customFormat="1">
      <c r="B120" s="37"/>
      <c r="C120" s="38"/>
      <c r="D120" s="228" t="s">
        <v>156</v>
      </c>
      <c r="E120" s="38"/>
      <c r="F120" s="229" t="s">
        <v>233</v>
      </c>
      <c r="G120" s="38"/>
      <c r="H120" s="38"/>
      <c r="I120" s="143"/>
      <c r="J120" s="38"/>
      <c r="K120" s="38"/>
      <c r="L120" s="42"/>
      <c r="M120" s="230"/>
      <c r="N120" s="78"/>
      <c r="O120" s="78"/>
      <c r="P120" s="78"/>
      <c r="Q120" s="78"/>
      <c r="R120" s="78"/>
      <c r="S120" s="78"/>
      <c r="T120" s="79"/>
      <c r="AT120" s="16" t="s">
        <v>156</v>
      </c>
      <c r="AU120" s="16" t="s">
        <v>77</v>
      </c>
    </row>
    <row r="121" s="1" customFormat="1">
      <c r="B121" s="37"/>
      <c r="C121" s="38"/>
      <c r="D121" s="228" t="s">
        <v>157</v>
      </c>
      <c r="E121" s="38"/>
      <c r="F121" s="231" t="s">
        <v>1333</v>
      </c>
      <c r="G121" s="38"/>
      <c r="H121" s="38"/>
      <c r="I121" s="143"/>
      <c r="J121" s="38"/>
      <c r="K121" s="38"/>
      <c r="L121" s="42"/>
      <c r="M121" s="230"/>
      <c r="N121" s="78"/>
      <c r="O121" s="78"/>
      <c r="P121" s="78"/>
      <c r="Q121" s="78"/>
      <c r="R121" s="78"/>
      <c r="S121" s="78"/>
      <c r="T121" s="79"/>
      <c r="AT121" s="16" t="s">
        <v>157</v>
      </c>
      <c r="AU121" s="16" t="s">
        <v>77</v>
      </c>
    </row>
    <row r="122" s="12" customFormat="1">
      <c r="B122" s="232"/>
      <c r="C122" s="233"/>
      <c r="D122" s="228" t="s">
        <v>159</v>
      </c>
      <c r="E122" s="234" t="s">
        <v>1</v>
      </c>
      <c r="F122" s="235" t="s">
        <v>1338</v>
      </c>
      <c r="G122" s="233"/>
      <c r="H122" s="236">
        <v>27.225000000000001</v>
      </c>
      <c r="I122" s="237"/>
      <c r="J122" s="233"/>
      <c r="K122" s="233"/>
      <c r="L122" s="238"/>
      <c r="M122" s="243"/>
      <c r="N122" s="244"/>
      <c r="O122" s="244"/>
      <c r="P122" s="244"/>
      <c r="Q122" s="244"/>
      <c r="R122" s="244"/>
      <c r="S122" s="244"/>
      <c r="T122" s="245"/>
      <c r="AT122" s="242" t="s">
        <v>159</v>
      </c>
      <c r="AU122" s="242" t="s">
        <v>77</v>
      </c>
      <c r="AV122" s="12" t="s">
        <v>77</v>
      </c>
      <c r="AW122" s="12" t="s">
        <v>32</v>
      </c>
      <c r="AX122" s="12" t="s">
        <v>69</v>
      </c>
      <c r="AY122" s="242" t="s">
        <v>147</v>
      </c>
    </row>
    <row r="123" s="12" customFormat="1">
      <c r="B123" s="232"/>
      <c r="C123" s="233"/>
      <c r="D123" s="228" t="s">
        <v>159</v>
      </c>
      <c r="E123" s="234" t="s">
        <v>1</v>
      </c>
      <c r="F123" s="235" t="s">
        <v>1339</v>
      </c>
      <c r="G123" s="233"/>
      <c r="H123" s="236">
        <v>4.4100000000000001</v>
      </c>
      <c r="I123" s="237"/>
      <c r="J123" s="233"/>
      <c r="K123" s="233"/>
      <c r="L123" s="238"/>
      <c r="M123" s="243"/>
      <c r="N123" s="244"/>
      <c r="O123" s="244"/>
      <c r="P123" s="244"/>
      <c r="Q123" s="244"/>
      <c r="R123" s="244"/>
      <c r="S123" s="244"/>
      <c r="T123" s="245"/>
      <c r="AT123" s="242" t="s">
        <v>159</v>
      </c>
      <c r="AU123" s="242" t="s">
        <v>77</v>
      </c>
      <c r="AV123" s="12" t="s">
        <v>77</v>
      </c>
      <c r="AW123" s="12" t="s">
        <v>32</v>
      </c>
      <c r="AX123" s="12" t="s">
        <v>69</v>
      </c>
      <c r="AY123" s="242" t="s">
        <v>147</v>
      </c>
    </row>
    <row r="124" s="14" customFormat="1">
      <c r="B124" s="256"/>
      <c r="C124" s="257"/>
      <c r="D124" s="228" t="s">
        <v>159</v>
      </c>
      <c r="E124" s="258" t="s">
        <v>1</v>
      </c>
      <c r="F124" s="259" t="s">
        <v>266</v>
      </c>
      <c r="G124" s="257"/>
      <c r="H124" s="260">
        <v>31.635000000000002</v>
      </c>
      <c r="I124" s="261"/>
      <c r="J124" s="257"/>
      <c r="K124" s="257"/>
      <c r="L124" s="262"/>
      <c r="M124" s="263"/>
      <c r="N124" s="264"/>
      <c r="O124" s="264"/>
      <c r="P124" s="264"/>
      <c r="Q124" s="264"/>
      <c r="R124" s="264"/>
      <c r="S124" s="264"/>
      <c r="T124" s="265"/>
      <c r="AT124" s="266" t="s">
        <v>159</v>
      </c>
      <c r="AU124" s="266" t="s">
        <v>77</v>
      </c>
      <c r="AV124" s="14" t="s">
        <v>181</v>
      </c>
      <c r="AW124" s="14" t="s">
        <v>32</v>
      </c>
      <c r="AX124" s="14" t="s">
        <v>75</v>
      </c>
      <c r="AY124" s="266" t="s">
        <v>147</v>
      </c>
    </row>
    <row r="125" s="1" customFormat="1" ht="16.5" customHeight="1">
      <c r="B125" s="37"/>
      <c r="C125" s="216" t="s">
        <v>202</v>
      </c>
      <c r="D125" s="216" t="s">
        <v>150</v>
      </c>
      <c r="E125" s="217" t="s">
        <v>236</v>
      </c>
      <c r="F125" s="218" t="s">
        <v>237</v>
      </c>
      <c r="G125" s="219" t="s">
        <v>225</v>
      </c>
      <c r="H125" s="220">
        <v>15.818</v>
      </c>
      <c r="I125" s="221"/>
      <c r="J125" s="222">
        <f>ROUND(I125*H125,2)</f>
        <v>0</v>
      </c>
      <c r="K125" s="218" t="s">
        <v>212</v>
      </c>
      <c r="L125" s="42"/>
      <c r="M125" s="223" t="s">
        <v>1</v>
      </c>
      <c r="N125" s="224" t="s">
        <v>40</v>
      </c>
      <c r="O125" s="78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AR125" s="16" t="s">
        <v>181</v>
      </c>
      <c r="AT125" s="16" t="s">
        <v>150</v>
      </c>
      <c r="AU125" s="16" t="s">
        <v>77</v>
      </c>
      <c r="AY125" s="16" t="s">
        <v>147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6" t="s">
        <v>75</v>
      </c>
      <c r="BK125" s="227">
        <f>ROUND(I125*H125,2)</f>
        <v>0</v>
      </c>
      <c r="BL125" s="16" t="s">
        <v>181</v>
      </c>
      <c r="BM125" s="16" t="s">
        <v>1198</v>
      </c>
    </row>
    <row r="126" s="1" customFormat="1">
      <c r="B126" s="37"/>
      <c r="C126" s="38"/>
      <c r="D126" s="228" t="s">
        <v>156</v>
      </c>
      <c r="E126" s="38"/>
      <c r="F126" s="229" t="s">
        <v>239</v>
      </c>
      <c r="G126" s="38"/>
      <c r="H126" s="38"/>
      <c r="I126" s="143"/>
      <c r="J126" s="38"/>
      <c r="K126" s="38"/>
      <c r="L126" s="42"/>
      <c r="M126" s="230"/>
      <c r="N126" s="78"/>
      <c r="O126" s="78"/>
      <c r="P126" s="78"/>
      <c r="Q126" s="78"/>
      <c r="R126" s="78"/>
      <c r="S126" s="78"/>
      <c r="T126" s="79"/>
      <c r="AT126" s="16" t="s">
        <v>156</v>
      </c>
      <c r="AU126" s="16" t="s">
        <v>77</v>
      </c>
    </row>
    <row r="127" s="12" customFormat="1">
      <c r="B127" s="232"/>
      <c r="C127" s="233"/>
      <c r="D127" s="228" t="s">
        <v>159</v>
      </c>
      <c r="E127" s="234" t="s">
        <v>1</v>
      </c>
      <c r="F127" s="235" t="s">
        <v>1340</v>
      </c>
      <c r="G127" s="233"/>
      <c r="H127" s="236">
        <v>15.818</v>
      </c>
      <c r="I127" s="237"/>
      <c r="J127" s="233"/>
      <c r="K127" s="233"/>
      <c r="L127" s="238"/>
      <c r="M127" s="243"/>
      <c r="N127" s="244"/>
      <c r="O127" s="244"/>
      <c r="P127" s="244"/>
      <c r="Q127" s="244"/>
      <c r="R127" s="244"/>
      <c r="S127" s="244"/>
      <c r="T127" s="245"/>
      <c r="AT127" s="242" t="s">
        <v>159</v>
      </c>
      <c r="AU127" s="242" t="s">
        <v>77</v>
      </c>
      <c r="AV127" s="12" t="s">
        <v>77</v>
      </c>
      <c r="AW127" s="12" t="s">
        <v>32</v>
      </c>
      <c r="AX127" s="12" t="s">
        <v>75</v>
      </c>
      <c r="AY127" s="242" t="s">
        <v>147</v>
      </c>
    </row>
    <row r="128" s="1" customFormat="1" ht="16.5" customHeight="1">
      <c r="B128" s="37"/>
      <c r="C128" s="216" t="s">
        <v>208</v>
      </c>
      <c r="D128" s="216" t="s">
        <v>150</v>
      </c>
      <c r="E128" s="217" t="s">
        <v>1200</v>
      </c>
      <c r="F128" s="218" t="s">
        <v>1201</v>
      </c>
      <c r="G128" s="219" t="s">
        <v>180</v>
      </c>
      <c r="H128" s="220">
        <v>25.27</v>
      </c>
      <c r="I128" s="221"/>
      <c r="J128" s="222">
        <f>ROUND(I128*H128,2)</f>
        <v>0</v>
      </c>
      <c r="K128" s="218" t="s">
        <v>212</v>
      </c>
      <c r="L128" s="42"/>
      <c r="M128" s="223" t="s">
        <v>1</v>
      </c>
      <c r="N128" s="224" t="s">
        <v>40</v>
      </c>
      <c r="O128" s="78"/>
      <c r="P128" s="225">
        <f>O128*H128</f>
        <v>0</v>
      </c>
      <c r="Q128" s="225">
        <v>0.0044400000000000004</v>
      </c>
      <c r="R128" s="225">
        <f>Q128*H128</f>
        <v>0.1121988</v>
      </c>
      <c r="S128" s="225">
        <v>0</v>
      </c>
      <c r="T128" s="226">
        <f>S128*H128</f>
        <v>0</v>
      </c>
      <c r="AR128" s="16" t="s">
        <v>181</v>
      </c>
      <c r="AT128" s="16" t="s">
        <v>150</v>
      </c>
      <c r="AU128" s="16" t="s">
        <v>77</v>
      </c>
      <c r="AY128" s="16" t="s">
        <v>147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6" t="s">
        <v>75</v>
      </c>
      <c r="BK128" s="227">
        <f>ROUND(I128*H128,2)</f>
        <v>0</v>
      </c>
      <c r="BL128" s="16" t="s">
        <v>181</v>
      </c>
      <c r="BM128" s="16" t="s">
        <v>1202</v>
      </c>
    </row>
    <row r="129" s="1" customFormat="1">
      <c r="B129" s="37"/>
      <c r="C129" s="38"/>
      <c r="D129" s="228" t="s">
        <v>156</v>
      </c>
      <c r="E129" s="38"/>
      <c r="F129" s="229" t="s">
        <v>1203</v>
      </c>
      <c r="G129" s="38"/>
      <c r="H129" s="38"/>
      <c r="I129" s="143"/>
      <c r="J129" s="38"/>
      <c r="K129" s="38"/>
      <c r="L129" s="42"/>
      <c r="M129" s="230"/>
      <c r="N129" s="78"/>
      <c r="O129" s="78"/>
      <c r="P129" s="78"/>
      <c r="Q129" s="78"/>
      <c r="R129" s="78"/>
      <c r="S129" s="78"/>
      <c r="T129" s="79"/>
      <c r="AT129" s="16" t="s">
        <v>156</v>
      </c>
      <c r="AU129" s="16" t="s">
        <v>77</v>
      </c>
    </row>
    <row r="130" s="1" customFormat="1">
      <c r="B130" s="37"/>
      <c r="C130" s="38"/>
      <c r="D130" s="228" t="s">
        <v>157</v>
      </c>
      <c r="E130" s="38"/>
      <c r="F130" s="231" t="s">
        <v>1333</v>
      </c>
      <c r="G130" s="38"/>
      <c r="H130" s="38"/>
      <c r="I130" s="143"/>
      <c r="J130" s="38"/>
      <c r="K130" s="38"/>
      <c r="L130" s="42"/>
      <c r="M130" s="230"/>
      <c r="N130" s="78"/>
      <c r="O130" s="78"/>
      <c r="P130" s="78"/>
      <c r="Q130" s="78"/>
      <c r="R130" s="78"/>
      <c r="S130" s="78"/>
      <c r="T130" s="79"/>
      <c r="AT130" s="16" t="s">
        <v>157</v>
      </c>
      <c r="AU130" s="16" t="s">
        <v>77</v>
      </c>
    </row>
    <row r="131" s="12" customFormat="1">
      <c r="B131" s="232"/>
      <c r="C131" s="233"/>
      <c r="D131" s="228" t="s">
        <v>159</v>
      </c>
      <c r="E131" s="234" t="s">
        <v>1</v>
      </c>
      <c r="F131" s="235" t="s">
        <v>1341</v>
      </c>
      <c r="G131" s="233"/>
      <c r="H131" s="236">
        <v>25.27</v>
      </c>
      <c r="I131" s="237"/>
      <c r="J131" s="233"/>
      <c r="K131" s="233"/>
      <c r="L131" s="238"/>
      <c r="M131" s="243"/>
      <c r="N131" s="244"/>
      <c r="O131" s="244"/>
      <c r="P131" s="244"/>
      <c r="Q131" s="244"/>
      <c r="R131" s="244"/>
      <c r="S131" s="244"/>
      <c r="T131" s="245"/>
      <c r="AT131" s="242" t="s">
        <v>159</v>
      </c>
      <c r="AU131" s="242" t="s">
        <v>77</v>
      </c>
      <c r="AV131" s="12" t="s">
        <v>77</v>
      </c>
      <c r="AW131" s="12" t="s">
        <v>32</v>
      </c>
      <c r="AX131" s="12" t="s">
        <v>75</v>
      </c>
      <c r="AY131" s="242" t="s">
        <v>147</v>
      </c>
    </row>
    <row r="132" s="1" customFormat="1" ht="16.5" customHeight="1">
      <c r="B132" s="37"/>
      <c r="C132" s="216" t="s">
        <v>216</v>
      </c>
      <c r="D132" s="216" t="s">
        <v>150</v>
      </c>
      <c r="E132" s="217" t="s">
        <v>1205</v>
      </c>
      <c r="F132" s="218" t="s">
        <v>1206</v>
      </c>
      <c r="G132" s="219" t="s">
        <v>180</v>
      </c>
      <c r="H132" s="220">
        <v>25.719999999999999</v>
      </c>
      <c r="I132" s="221"/>
      <c r="J132" s="222">
        <f>ROUND(I132*H132,2)</f>
        <v>0</v>
      </c>
      <c r="K132" s="218" t="s">
        <v>212</v>
      </c>
      <c r="L132" s="42"/>
      <c r="M132" s="223" t="s">
        <v>1</v>
      </c>
      <c r="N132" s="224" t="s">
        <v>40</v>
      </c>
      <c r="O132" s="78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AR132" s="16" t="s">
        <v>181</v>
      </c>
      <c r="AT132" s="16" t="s">
        <v>150</v>
      </c>
      <c r="AU132" s="16" t="s">
        <v>77</v>
      </c>
      <c r="AY132" s="16" t="s">
        <v>147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6" t="s">
        <v>75</v>
      </c>
      <c r="BK132" s="227">
        <f>ROUND(I132*H132,2)</f>
        <v>0</v>
      </c>
      <c r="BL132" s="16" t="s">
        <v>181</v>
      </c>
      <c r="BM132" s="16" t="s">
        <v>1207</v>
      </c>
    </row>
    <row r="133" s="1" customFormat="1">
      <c r="B133" s="37"/>
      <c r="C133" s="38"/>
      <c r="D133" s="228" t="s">
        <v>156</v>
      </c>
      <c r="E133" s="38"/>
      <c r="F133" s="229" t="s">
        <v>1208</v>
      </c>
      <c r="G133" s="38"/>
      <c r="H133" s="38"/>
      <c r="I133" s="143"/>
      <c r="J133" s="38"/>
      <c r="K133" s="38"/>
      <c r="L133" s="42"/>
      <c r="M133" s="230"/>
      <c r="N133" s="78"/>
      <c r="O133" s="78"/>
      <c r="P133" s="78"/>
      <c r="Q133" s="78"/>
      <c r="R133" s="78"/>
      <c r="S133" s="78"/>
      <c r="T133" s="79"/>
      <c r="AT133" s="16" t="s">
        <v>156</v>
      </c>
      <c r="AU133" s="16" t="s">
        <v>77</v>
      </c>
    </row>
    <row r="134" s="1" customFormat="1" ht="16.5" customHeight="1">
      <c r="B134" s="37"/>
      <c r="C134" s="216" t="s">
        <v>222</v>
      </c>
      <c r="D134" s="216" t="s">
        <v>150</v>
      </c>
      <c r="E134" s="217" t="s">
        <v>285</v>
      </c>
      <c r="F134" s="218" t="s">
        <v>286</v>
      </c>
      <c r="G134" s="219" t="s">
        <v>225</v>
      </c>
      <c r="H134" s="220">
        <v>4.2779999999999996</v>
      </c>
      <c r="I134" s="221"/>
      <c r="J134" s="222">
        <f>ROUND(I134*H134,2)</f>
        <v>0</v>
      </c>
      <c r="K134" s="218" t="s">
        <v>212</v>
      </c>
      <c r="L134" s="42"/>
      <c r="M134" s="223" t="s">
        <v>1</v>
      </c>
      <c r="N134" s="224" t="s">
        <v>40</v>
      </c>
      <c r="O134" s="78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AR134" s="16" t="s">
        <v>181</v>
      </c>
      <c r="AT134" s="16" t="s">
        <v>150</v>
      </c>
      <c r="AU134" s="16" t="s">
        <v>77</v>
      </c>
      <c r="AY134" s="16" t="s">
        <v>147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6" t="s">
        <v>75</v>
      </c>
      <c r="BK134" s="227">
        <f>ROUND(I134*H134,2)</f>
        <v>0</v>
      </c>
      <c r="BL134" s="16" t="s">
        <v>181</v>
      </c>
      <c r="BM134" s="16" t="s">
        <v>1151</v>
      </c>
    </row>
    <row r="135" s="1" customFormat="1">
      <c r="B135" s="37"/>
      <c r="C135" s="38"/>
      <c r="D135" s="228" t="s">
        <v>156</v>
      </c>
      <c r="E135" s="38"/>
      <c r="F135" s="229" t="s">
        <v>288</v>
      </c>
      <c r="G135" s="38"/>
      <c r="H135" s="38"/>
      <c r="I135" s="143"/>
      <c r="J135" s="38"/>
      <c r="K135" s="38"/>
      <c r="L135" s="42"/>
      <c r="M135" s="230"/>
      <c r="N135" s="78"/>
      <c r="O135" s="78"/>
      <c r="P135" s="78"/>
      <c r="Q135" s="78"/>
      <c r="R135" s="78"/>
      <c r="S135" s="78"/>
      <c r="T135" s="79"/>
      <c r="AT135" s="16" t="s">
        <v>156</v>
      </c>
      <c r="AU135" s="16" t="s">
        <v>77</v>
      </c>
    </row>
    <row r="136" s="13" customFormat="1">
      <c r="B136" s="246"/>
      <c r="C136" s="247"/>
      <c r="D136" s="228" t="s">
        <v>159</v>
      </c>
      <c r="E136" s="248" t="s">
        <v>1</v>
      </c>
      <c r="F136" s="249" t="s">
        <v>289</v>
      </c>
      <c r="G136" s="247"/>
      <c r="H136" s="248" t="s">
        <v>1</v>
      </c>
      <c r="I136" s="250"/>
      <c r="J136" s="247"/>
      <c r="K136" s="247"/>
      <c r="L136" s="251"/>
      <c r="M136" s="252"/>
      <c r="N136" s="253"/>
      <c r="O136" s="253"/>
      <c r="P136" s="253"/>
      <c r="Q136" s="253"/>
      <c r="R136" s="253"/>
      <c r="S136" s="253"/>
      <c r="T136" s="254"/>
      <c r="AT136" s="255" t="s">
        <v>159</v>
      </c>
      <c r="AU136" s="255" t="s">
        <v>77</v>
      </c>
      <c r="AV136" s="13" t="s">
        <v>75</v>
      </c>
      <c r="AW136" s="13" t="s">
        <v>32</v>
      </c>
      <c r="AX136" s="13" t="s">
        <v>69</v>
      </c>
      <c r="AY136" s="255" t="s">
        <v>147</v>
      </c>
    </row>
    <row r="137" s="12" customFormat="1">
      <c r="B137" s="232"/>
      <c r="C137" s="233"/>
      <c r="D137" s="228" t="s">
        <v>159</v>
      </c>
      <c r="E137" s="234" t="s">
        <v>1</v>
      </c>
      <c r="F137" s="235" t="s">
        <v>1342</v>
      </c>
      <c r="G137" s="233"/>
      <c r="H137" s="236">
        <v>2.1389999999999998</v>
      </c>
      <c r="I137" s="237"/>
      <c r="J137" s="233"/>
      <c r="K137" s="233"/>
      <c r="L137" s="238"/>
      <c r="M137" s="243"/>
      <c r="N137" s="244"/>
      <c r="O137" s="244"/>
      <c r="P137" s="244"/>
      <c r="Q137" s="244"/>
      <c r="R137" s="244"/>
      <c r="S137" s="244"/>
      <c r="T137" s="245"/>
      <c r="AT137" s="242" t="s">
        <v>159</v>
      </c>
      <c r="AU137" s="242" t="s">
        <v>77</v>
      </c>
      <c r="AV137" s="12" t="s">
        <v>77</v>
      </c>
      <c r="AW137" s="12" t="s">
        <v>32</v>
      </c>
      <c r="AX137" s="12" t="s">
        <v>69</v>
      </c>
      <c r="AY137" s="242" t="s">
        <v>147</v>
      </c>
    </row>
    <row r="138" s="13" customFormat="1">
      <c r="B138" s="246"/>
      <c r="C138" s="247"/>
      <c r="D138" s="228" t="s">
        <v>159</v>
      </c>
      <c r="E138" s="248" t="s">
        <v>1</v>
      </c>
      <c r="F138" s="249" t="s">
        <v>291</v>
      </c>
      <c r="G138" s="247"/>
      <c r="H138" s="248" t="s">
        <v>1</v>
      </c>
      <c r="I138" s="250"/>
      <c r="J138" s="247"/>
      <c r="K138" s="247"/>
      <c r="L138" s="251"/>
      <c r="M138" s="252"/>
      <c r="N138" s="253"/>
      <c r="O138" s="253"/>
      <c r="P138" s="253"/>
      <c r="Q138" s="253"/>
      <c r="R138" s="253"/>
      <c r="S138" s="253"/>
      <c r="T138" s="254"/>
      <c r="AT138" s="255" t="s">
        <v>159</v>
      </c>
      <c r="AU138" s="255" t="s">
        <v>77</v>
      </c>
      <c r="AV138" s="13" t="s">
        <v>75</v>
      </c>
      <c r="AW138" s="13" t="s">
        <v>32</v>
      </c>
      <c r="AX138" s="13" t="s">
        <v>69</v>
      </c>
      <c r="AY138" s="255" t="s">
        <v>147</v>
      </c>
    </row>
    <row r="139" s="12" customFormat="1">
      <c r="B139" s="232"/>
      <c r="C139" s="233"/>
      <c r="D139" s="228" t="s">
        <v>159</v>
      </c>
      <c r="E139" s="234" t="s">
        <v>1</v>
      </c>
      <c r="F139" s="235" t="s">
        <v>1343</v>
      </c>
      <c r="G139" s="233"/>
      <c r="H139" s="236">
        <v>2.1389999999999998</v>
      </c>
      <c r="I139" s="237"/>
      <c r="J139" s="233"/>
      <c r="K139" s="233"/>
      <c r="L139" s="238"/>
      <c r="M139" s="243"/>
      <c r="N139" s="244"/>
      <c r="O139" s="244"/>
      <c r="P139" s="244"/>
      <c r="Q139" s="244"/>
      <c r="R139" s="244"/>
      <c r="S139" s="244"/>
      <c r="T139" s="245"/>
      <c r="AT139" s="242" t="s">
        <v>159</v>
      </c>
      <c r="AU139" s="242" t="s">
        <v>77</v>
      </c>
      <c r="AV139" s="12" t="s">
        <v>77</v>
      </c>
      <c r="AW139" s="12" t="s">
        <v>32</v>
      </c>
      <c r="AX139" s="12" t="s">
        <v>69</v>
      </c>
      <c r="AY139" s="242" t="s">
        <v>147</v>
      </c>
    </row>
    <row r="140" s="14" customFormat="1">
      <c r="B140" s="256"/>
      <c r="C140" s="257"/>
      <c r="D140" s="228" t="s">
        <v>159</v>
      </c>
      <c r="E140" s="258" t="s">
        <v>1</v>
      </c>
      <c r="F140" s="259" t="s">
        <v>266</v>
      </c>
      <c r="G140" s="257"/>
      <c r="H140" s="260">
        <v>4.2779999999999996</v>
      </c>
      <c r="I140" s="261"/>
      <c r="J140" s="257"/>
      <c r="K140" s="257"/>
      <c r="L140" s="262"/>
      <c r="M140" s="263"/>
      <c r="N140" s="264"/>
      <c r="O140" s="264"/>
      <c r="P140" s="264"/>
      <c r="Q140" s="264"/>
      <c r="R140" s="264"/>
      <c r="S140" s="264"/>
      <c r="T140" s="265"/>
      <c r="AT140" s="266" t="s">
        <v>159</v>
      </c>
      <c r="AU140" s="266" t="s">
        <v>77</v>
      </c>
      <c r="AV140" s="14" t="s">
        <v>181</v>
      </c>
      <c r="AW140" s="14" t="s">
        <v>32</v>
      </c>
      <c r="AX140" s="14" t="s">
        <v>75</v>
      </c>
      <c r="AY140" s="266" t="s">
        <v>147</v>
      </c>
    </row>
    <row r="141" s="1" customFormat="1" ht="16.5" customHeight="1">
      <c r="B141" s="37"/>
      <c r="C141" s="216" t="s">
        <v>229</v>
      </c>
      <c r="D141" s="216" t="s">
        <v>150</v>
      </c>
      <c r="E141" s="217" t="s">
        <v>294</v>
      </c>
      <c r="F141" s="218" t="s">
        <v>295</v>
      </c>
      <c r="G141" s="219" t="s">
        <v>225</v>
      </c>
      <c r="H141" s="220">
        <v>50.884</v>
      </c>
      <c r="I141" s="221"/>
      <c r="J141" s="222">
        <f>ROUND(I141*H141,2)</f>
        <v>0</v>
      </c>
      <c r="K141" s="218" t="s">
        <v>1</v>
      </c>
      <c r="L141" s="42"/>
      <c r="M141" s="223" t="s">
        <v>1</v>
      </c>
      <c r="N141" s="224" t="s">
        <v>40</v>
      </c>
      <c r="O141" s="78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AR141" s="16" t="s">
        <v>181</v>
      </c>
      <c r="AT141" s="16" t="s">
        <v>150</v>
      </c>
      <c r="AU141" s="16" t="s">
        <v>77</v>
      </c>
      <c r="AY141" s="16" t="s">
        <v>147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6" t="s">
        <v>75</v>
      </c>
      <c r="BK141" s="227">
        <f>ROUND(I141*H141,2)</f>
        <v>0</v>
      </c>
      <c r="BL141" s="16" t="s">
        <v>181</v>
      </c>
      <c r="BM141" s="16" t="s">
        <v>1153</v>
      </c>
    </row>
    <row r="142" s="1" customFormat="1">
      <c r="B142" s="37"/>
      <c r="C142" s="38"/>
      <c r="D142" s="228" t="s">
        <v>156</v>
      </c>
      <c r="E142" s="38"/>
      <c r="F142" s="229" t="s">
        <v>288</v>
      </c>
      <c r="G142" s="38"/>
      <c r="H142" s="38"/>
      <c r="I142" s="143"/>
      <c r="J142" s="38"/>
      <c r="K142" s="38"/>
      <c r="L142" s="42"/>
      <c r="M142" s="230"/>
      <c r="N142" s="78"/>
      <c r="O142" s="78"/>
      <c r="P142" s="78"/>
      <c r="Q142" s="78"/>
      <c r="R142" s="78"/>
      <c r="S142" s="78"/>
      <c r="T142" s="79"/>
      <c r="AT142" s="16" t="s">
        <v>156</v>
      </c>
      <c r="AU142" s="16" t="s">
        <v>77</v>
      </c>
    </row>
    <row r="143" s="13" customFormat="1">
      <c r="B143" s="246"/>
      <c r="C143" s="247"/>
      <c r="D143" s="228" t="s">
        <v>159</v>
      </c>
      <c r="E143" s="248" t="s">
        <v>1</v>
      </c>
      <c r="F143" s="249" t="s">
        <v>289</v>
      </c>
      <c r="G143" s="247"/>
      <c r="H143" s="248" t="s">
        <v>1</v>
      </c>
      <c r="I143" s="250"/>
      <c r="J143" s="247"/>
      <c r="K143" s="247"/>
      <c r="L143" s="251"/>
      <c r="M143" s="252"/>
      <c r="N143" s="253"/>
      <c r="O143" s="253"/>
      <c r="P143" s="253"/>
      <c r="Q143" s="253"/>
      <c r="R143" s="253"/>
      <c r="S143" s="253"/>
      <c r="T143" s="254"/>
      <c r="AT143" s="255" t="s">
        <v>159</v>
      </c>
      <c r="AU143" s="255" t="s">
        <v>77</v>
      </c>
      <c r="AV143" s="13" t="s">
        <v>75</v>
      </c>
      <c r="AW143" s="13" t="s">
        <v>32</v>
      </c>
      <c r="AX143" s="13" t="s">
        <v>69</v>
      </c>
      <c r="AY143" s="255" t="s">
        <v>147</v>
      </c>
    </row>
    <row r="144" s="12" customFormat="1">
      <c r="B144" s="232"/>
      <c r="C144" s="233"/>
      <c r="D144" s="228" t="s">
        <v>159</v>
      </c>
      <c r="E144" s="234" t="s">
        <v>1</v>
      </c>
      <c r="F144" s="235" t="s">
        <v>1344</v>
      </c>
      <c r="G144" s="233"/>
      <c r="H144" s="236">
        <v>31.632000000000001</v>
      </c>
      <c r="I144" s="237"/>
      <c r="J144" s="233"/>
      <c r="K144" s="233"/>
      <c r="L144" s="238"/>
      <c r="M144" s="243"/>
      <c r="N144" s="244"/>
      <c r="O144" s="244"/>
      <c r="P144" s="244"/>
      <c r="Q144" s="244"/>
      <c r="R144" s="244"/>
      <c r="S144" s="244"/>
      <c r="T144" s="245"/>
      <c r="AT144" s="242" t="s">
        <v>159</v>
      </c>
      <c r="AU144" s="242" t="s">
        <v>77</v>
      </c>
      <c r="AV144" s="12" t="s">
        <v>77</v>
      </c>
      <c r="AW144" s="12" t="s">
        <v>32</v>
      </c>
      <c r="AX144" s="12" t="s">
        <v>69</v>
      </c>
      <c r="AY144" s="242" t="s">
        <v>147</v>
      </c>
    </row>
    <row r="145" s="13" customFormat="1">
      <c r="B145" s="246"/>
      <c r="C145" s="247"/>
      <c r="D145" s="228" t="s">
        <v>159</v>
      </c>
      <c r="E145" s="248" t="s">
        <v>1</v>
      </c>
      <c r="F145" s="249" t="s">
        <v>291</v>
      </c>
      <c r="G145" s="247"/>
      <c r="H145" s="248" t="s">
        <v>1</v>
      </c>
      <c r="I145" s="250"/>
      <c r="J145" s="247"/>
      <c r="K145" s="247"/>
      <c r="L145" s="251"/>
      <c r="M145" s="252"/>
      <c r="N145" s="253"/>
      <c r="O145" s="253"/>
      <c r="P145" s="253"/>
      <c r="Q145" s="253"/>
      <c r="R145" s="253"/>
      <c r="S145" s="253"/>
      <c r="T145" s="254"/>
      <c r="AT145" s="255" t="s">
        <v>159</v>
      </c>
      <c r="AU145" s="255" t="s">
        <v>77</v>
      </c>
      <c r="AV145" s="13" t="s">
        <v>75</v>
      </c>
      <c r="AW145" s="13" t="s">
        <v>32</v>
      </c>
      <c r="AX145" s="13" t="s">
        <v>69</v>
      </c>
      <c r="AY145" s="255" t="s">
        <v>147</v>
      </c>
    </row>
    <row r="146" s="12" customFormat="1">
      <c r="B146" s="232"/>
      <c r="C146" s="233"/>
      <c r="D146" s="228" t="s">
        <v>159</v>
      </c>
      <c r="E146" s="234" t="s">
        <v>1</v>
      </c>
      <c r="F146" s="235" t="s">
        <v>1345</v>
      </c>
      <c r="G146" s="233"/>
      <c r="H146" s="236">
        <v>19.251999999999999</v>
      </c>
      <c r="I146" s="237"/>
      <c r="J146" s="233"/>
      <c r="K146" s="233"/>
      <c r="L146" s="238"/>
      <c r="M146" s="243"/>
      <c r="N146" s="244"/>
      <c r="O146" s="244"/>
      <c r="P146" s="244"/>
      <c r="Q146" s="244"/>
      <c r="R146" s="244"/>
      <c r="S146" s="244"/>
      <c r="T146" s="245"/>
      <c r="AT146" s="242" t="s">
        <v>159</v>
      </c>
      <c r="AU146" s="242" t="s">
        <v>77</v>
      </c>
      <c r="AV146" s="12" t="s">
        <v>77</v>
      </c>
      <c r="AW146" s="12" t="s">
        <v>32</v>
      </c>
      <c r="AX146" s="12" t="s">
        <v>69</v>
      </c>
      <c r="AY146" s="242" t="s">
        <v>147</v>
      </c>
    </row>
    <row r="147" s="14" customFormat="1">
      <c r="B147" s="256"/>
      <c r="C147" s="257"/>
      <c r="D147" s="228" t="s">
        <v>159</v>
      </c>
      <c r="E147" s="258" t="s">
        <v>1</v>
      </c>
      <c r="F147" s="259" t="s">
        <v>266</v>
      </c>
      <c r="G147" s="257"/>
      <c r="H147" s="260">
        <v>50.884</v>
      </c>
      <c r="I147" s="261"/>
      <c r="J147" s="257"/>
      <c r="K147" s="257"/>
      <c r="L147" s="262"/>
      <c r="M147" s="263"/>
      <c r="N147" s="264"/>
      <c r="O147" s="264"/>
      <c r="P147" s="264"/>
      <c r="Q147" s="264"/>
      <c r="R147" s="264"/>
      <c r="S147" s="264"/>
      <c r="T147" s="265"/>
      <c r="AT147" s="266" t="s">
        <v>159</v>
      </c>
      <c r="AU147" s="266" t="s">
        <v>77</v>
      </c>
      <c r="AV147" s="14" t="s">
        <v>181</v>
      </c>
      <c r="AW147" s="14" t="s">
        <v>32</v>
      </c>
      <c r="AX147" s="14" t="s">
        <v>75</v>
      </c>
      <c r="AY147" s="266" t="s">
        <v>147</v>
      </c>
    </row>
    <row r="148" s="1" customFormat="1" ht="16.5" customHeight="1">
      <c r="B148" s="37"/>
      <c r="C148" s="216" t="s">
        <v>235</v>
      </c>
      <c r="D148" s="216" t="s">
        <v>150</v>
      </c>
      <c r="E148" s="217" t="s">
        <v>301</v>
      </c>
      <c r="F148" s="218" t="s">
        <v>302</v>
      </c>
      <c r="G148" s="219" t="s">
        <v>225</v>
      </c>
      <c r="H148" s="220">
        <v>12.382999999999999</v>
      </c>
      <c r="I148" s="221"/>
      <c r="J148" s="222">
        <f>ROUND(I148*H148,2)</f>
        <v>0</v>
      </c>
      <c r="K148" s="218" t="s">
        <v>212</v>
      </c>
      <c r="L148" s="42"/>
      <c r="M148" s="223" t="s">
        <v>1</v>
      </c>
      <c r="N148" s="224" t="s">
        <v>40</v>
      </c>
      <c r="O148" s="78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AR148" s="16" t="s">
        <v>181</v>
      </c>
      <c r="AT148" s="16" t="s">
        <v>150</v>
      </c>
      <c r="AU148" s="16" t="s">
        <v>77</v>
      </c>
      <c r="AY148" s="16" t="s">
        <v>147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6" t="s">
        <v>75</v>
      </c>
      <c r="BK148" s="227">
        <f>ROUND(I148*H148,2)</f>
        <v>0</v>
      </c>
      <c r="BL148" s="16" t="s">
        <v>181</v>
      </c>
      <c r="BM148" s="16" t="s">
        <v>1212</v>
      </c>
    </row>
    <row r="149" s="1" customFormat="1">
      <c r="B149" s="37"/>
      <c r="C149" s="38"/>
      <c r="D149" s="228" t="s">
        <v>156</v>
      </c>
      <c r="E149" s="38"/>
      <c r="F149" s="229" t="s">
        <v>304</v>
      </c>
      <c r="G149" s="38"/>
      <c r="H149" s="38"/>
      <c r="I149" s="143"/>
      <c r="J149" s="38"/>
      <c r="K149" s="38"/>
      <c r="L149" s="42"/>
      <c r="M149" s="230"/>
      <c r="N149" s="78"/>
      <c r="O149" s="78"/>
      <c r="P149" s="78"/>
      <c r="Q149" s="78"/>
      <c r="R149" s="78"/>
      <c r="S149" s="78"/>
      <c r="T149" s="79"/>
      <c r="AT149" s="16" t="s">
        <v>156</v>
      </c>
      <c r="AU149" s="16" t="s">
        <v>77</v>
      </c>
    </row>
    <row r="150" s="1" customFormat="1" ht="16.5" customHeight="1">
      <c r="B150" s="37"/>
      <c r="C150" s="216" t="s">
        <v>241</v>
      </c>
      <c r="D150" s="216" t="s">
        <v>150</v>
      </c>
      <c r="E150" s="217" t="s">
        <v>305</v>
      </c>
      <c r="F150" s="218" t="s">
        <v>306</v>
      </c>
      <c r="G150" s="219" t="s">
        <v>225</v>
      </c>
      <c r="H150" s="220">
        <v>2.1389999999999998</v>
      </c>
      <c r="I150" s="221"/>
      <c r="J150" s="222">
        <f>ROUND(I150*H150,2)</f>
        <v>0</v>
      </c>
      <c r="K150" s="218" t="s">
        <v>212</v>
      </c>
      <c r="L150" s="42"/>
      <c r="M150" s="223" t="s">
        <v>1</v>
      </c>
      <c r="N150" s="224" t="s">
        <v>40</v>
      </c>
      <c r="O150" s="78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AR150" s="16" t="s">
        <v>181</v>
      </c>
      <c r="AT150" s="16" t="s">
        <v>150</v>
      </c>
      <c r="AU150" s="16" t="s">
        <v>77</v>
      </c>
      <c r="AY150" s="16" t="s">
        <v>147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6" t="s">
        <v>75</v>
      </c>
      <c r="BK150" s="227">
        <f>ROUND(I150*H150,2)</f>
        <v>0</v>
      </c>
      <c r="BL150" s="16" t="s">
        <v>181</v>
      </c>
      <c r="BM150" s="16" t="s">
        <v>1156</v>
      </c>
    </row>
    <row r="151" s="1" customFormat="1">
      <c r="B151" s="37"/>
      <c r="C151" s="38"/>
      <c r="D151" s="228" t="s">
        <v>156</v>
      </c>
      <c r="E151" s="38"/>
      <c r="F151" s="229" t="s">
        <v>308</v>
      </c>
      <c r="G151" s="38"/>
      <c r="H151" s="38"/>
      <c r="I151" s="143"/>
      <c r="J151" s="38"/>
      <c r="K151" s="38"/>
      <c r="L151" s="42"/>
      <c r="M151" s="230"/>
      <c r="N151" s="78"/>
      <c r="O151" s="78"/>
      <c r="P151" s="78"/>
      <c r="Q151" s="78"/>
      <c r="R151" s="78"/>
      <c r="S151" s="78"/>
      <c r="T151" s="79"/>
      <c r="AT151" s="16" t="s">
        <v>156</v>
      </c>
      <c r="AU151" s="16" t="s">
        <v>77</v>
      </c>
    </row>
    <row r="152" s="13" customFormat="1">
      <c r="B152" s="246"/>
      <c r="C152" s="247"/>
      <c r="D152" s="228" t="s">
        <v>159</v>
      </c>
      <c r="E152" s="248" t="s">
        <v>1</v>
      </c>
      <c r="F152" s="249" t="s">
        <v>309</v>
      </c>
      <c r="G152" s="247"/>
      <c r="H152" s="248" t="s">
        <v>1</v>
      </c>
      <c r="I152" s="250"/>
      <c r="J152" s="247"/>
      <c r="K152" s="247"/>
      <c r="L152" s="251"/>
      <c r="M152" s="252"/>
      <c r="N152" s="253"/>
      <c r="O152" s="253"/>
      <c r="P152" s="253"/>
      <c r="Q152" s="253"/>
      <c r="R152" s="253"/>
      <c r="S152" s="253"/>
      <c r="T152" s="254"/>
      <c r="AT152" s="255" t="s">
        <v>159</v>
      </c>
      <c r="AU152" s="255" t="s">
        <v>77</v>
      </c>
      <c r="AV152" s="13" t="s">
        <v>75</v>
      </c>
      <c r="AW152" s="13" t="s">
        <v>32</v>
      </c>
      <c r="AX152" s="13" t="s">
        <v>69</v>
      </c>
      <c r="AY152" s="255" t="s">
        <v>147</v>
      </c>
    </row>
    <row r="153" s="12" customFormat="1">
      <c r="B153" s="232"/>
      <c r="C153" s="233"/>
      <c r="D153" s="228" t="s">
        <v>159</v>
      </c>
      <c r="E153" s="234" t="s">
        <v>1</v>
      </c>
      <c r="F153" s="235" t="s">
        <v>1343</v>
      </c>
      <c r="G153" s="233"/>
      <c r="H153" s="236">
        <v>2.1389999999999998</v>
      </c>
      <c r="I153" s="237"/>
      <c r="J153" s="233"/>
      <c r="K153" s="233"/>
      <c r="L153" s="238"/>
      <c r="M153" s="243"/>
      <c r="N153" s="244"/>
      <c r="O153" s="244"/>
      <c r="P153" s="244"/>
      <c r="Q153" s="244"/>
      <c r="R153" s="244"/>
      <c r="S153" s="244"/>
      <c r="T153" s="245"/>
      <c r="AT153" s="242" t="s">
        <v>159</v>
      </c>
      <c r="AU153" s="242" t="s">
        <v>77</v>
      </c>
      <c r="AV153" s="12" t="s">
        <v>77</v>
      </c>
      <c r="AW153" s="12" t="s">
        <v>32</v>
      </c>
      <c r="AX153" s="12" t="s">
        <v>75</v>
      </c>
      <c r="AY153" s="242" t="s">
        <v>147</v>
      </c>
    </row>
    <row r="154" s="1" customFormat="1" ht="16.5" customHeight="1">
      <c r="B154" s="37"/>
      <c r="C154" s="216" t="s">
        <v>247</v>
      </c>
      <c r="D154" s="216" t="s">
        <v>150</v>
      </c>
      <c r="E154" s="217" t="s">
        <v>311</v>
      </c>
      <c r="F154" s="218" t="s">
        <v>312</v>
      </c>
      <c r="G154" s="219" t="s">
        <v>225</v>
      </c>
      <c r="H154" s="220">
        <v>19.251999999999999</v>
      </c>
      <c r="I154" s="221"/>
      <c r="J154" s="222">
        <f>ROUND(I154*H154,2)</f>
        <v>0</v>
      </c>
      <c r="K154" s="218" t="s">
        <v>1</v>
      </c>
      <c r="L154" s="42"/>
      <c r="M154" s="223" t="s">
        <v>1</v>
      </c>
      <c r="N154" s="224" t="s">
        <v>40</v>
      </c>
      <c r="O154" s="78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AR154" s="16" t="s">
        <v>181</v>
      </c>
      <c r="AT154" s="16" t="s">
        <v>150</v>
      </c>
      <c r="AU154" s="16" t="s">
        <v>77</v>
      </c>
      <c r="AY154" s="16" t="s">
        <v>147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6" t="s">
        <v>75</v>
      </c>
      <c r="BK154" s="227">
        <f>ROUND(I154*H154,2)</f>
        <v>0</v>
      </c>
      <c r="BL154" s="16" t="s">
        <v>181</v>
      </c>
      <c r="BM154" s="16" t="s">
        <v>1158</v>
      </c>
    </row>
    <row r="155" s="1" customFormat="1">
      <c r="B155" s="37"/>
      <c r="C155" s="38"/>
      <c r="D155" s="228" t="s">
        <v>156</v>
      </c>
      <c r="E155" s="38"/>
      <c r="F155" s="229" t="s">
        <v>308</v>
      </c>
      <c r="G155" s="38"/>
      <c r="H155" s="38"/>
      <c r="I155" s="143"/>
      <c r="J155" s="38"/>
      <c r="K155" s="38"/>
      <c r="L155" s="42"/>
      <c r="M155" s="230"/>
      <c r="N155" s="78"/>
      <c r="O155" s="78"/>
      <c r="P155" s="78"/>
      <c r="Q155" s="78"/>
      <c r="R155" s="78"/>
      <c r="S155" s="78"/>
      <c r="T155" s="79"/>
      <c r="AT155" s="16" t="s">
        <v>156</v>
      </c>
      <c r="AU155" s="16" t="s">
        <v>77</v>
      </c>
    </row>
    <row r="156" s="13" customFormat="1">
      <c r="B156" s="246"/>
      <c r="C156" s="247"/>
      <c r="D156" s="228" t="s">
        <v>159</v>
      </c>
      <c r="E156" s="248" t="s">
        <v>1</v>
      </c>
      <c r="F156" s="249" t="s">
        <v>314</v>
      </c>
      <c r="G156" s="247"/>
      <c r="H156" s="248" t="s">
        <v>1</v>
      </c>
      <c r="I156" s="250"/>
      <c r="J156" s="247"/>
      <c r="K156" s="247"/>
      <c r="L156" s="251"/>
      <c r="M156" s="252"/>
      <c r="N156" s="253"/>
      <c r="O156" s="253"/>
      <c r="P156" s="253"/>
      <c r="Q156" s="253"/>
      <c r="R156" s="253"/>
      <c r="S156" s="253"/>
      <c r="T156" s="254"/>
      <c r="AT156" s="255" t="s">
        <v>159</v>
      </c>
      <c r="AU156" s="255" t="s">
        <v>77</v>
      </c>
      <c r="AV156" s="13" t="s">
        <v>75</v>
      </c>
      <c r="AW156" s="13" t="s">
        <v>32</v>
      </c>
      <c r="AX156" s="13" t="s">
        <v>69</v>
      </c>
      <c r="AY156" s="255" t="s">
        <v>147</v>
      </c>
    </row>
    <row r="157" s="12" customFormat="1">
      <c r="B157" s="232"/>
      <c r="C157" s="233"/>
      <c r="D157" s="228" t="s">
        <v>159</v>
      </c>
      <c r="E157" s="234" t="s">
        <v>1</v>
      </c>
      <c r="F157" s="235" t="s">
        <v>1346</v>
      </c>
      <c r="G157" s="233"/>
      <c r="H157" s="236">
        <v>22.155999999999999</v>
      </c>
      <c r="I157" s="237"/>
      <c r="J157" s="233"/>
      <c r="K157" s="233"/>
      <c r="L157" s="238"/>
      <c r="M157" s="243"/>
      <c r="N157" s="244"/>
      <c r="O157" s="244"/>
      <c r="P157" s="244"/>
      <c r="Q157" s="244"/>
      <c r="R157" s="244"/>
      <c r="S157" s="244"/>
      <c r="T157" s="245"/>
      <c r="AT157" s="242" t="s">
        <v>159</v>
      </c>
      <c r="AU157" s="242" t="s">
        <v>77</v>
      </c>
      <c r="AV157" s="12" t="s">
        <v>77</v>
      </c>
      <c r="AW157" s="12" t="s">
        <v>32</v>
      </c>
      <c r="AX157" s="12" t="s">
        <v>69</v>
      </c>
      <c r="AY157" s="242" t="s">
        <v>147</v>
      </c>
    </row>
    <row r="158" s="13" customFormat="1">
      <c r="B158" s="246"/>
      <c r="C158" s="247"/>
      <c r="D158" s="228" t="s">
        <v>159</v>
      </c>
      <c r="E158" s="248" t="s">
        <v>1</v>
      </c>
      <c r="F158" s="249" t="s">
        <v>1347</v>
      </c>
      <c r="G158" s="247"/>
      <c r="H158" s="248" t="s">
        <v>1</v>
      </c>
      <c r="I158" s="250"/>
      <c r="J158" s="247"/>
      <c r="K158" s="247"/>
      <c r="L158" s="251"/>
      <c r="M158" s="252"/>
      <c r="N158" s="253"/>
      <c r="O158" s="253"/>
      <c r="P158" s="253"/>
      <c r="Q158" s="253"/>
      <c r="R158" s="253"/>
      <c r="S158" s="253"/>
      <c r="T158" s="254"/>
      <c r="AT158" s="255" t="s">
        <v>159</v>
      </c>
      <c r="AU158" s="255" t="s">
        <v>77</v>
      </c>
      <c r="AV158" s="13" t="s">
        <v>75</v>
      </c>
      <c r="AW158" s="13" t="s">
        <v>32</v>
      </c>
      <c r="AX158" s="13" t="s">
        <v>69</v>
      </c>
      <c r="AY158" s="255" t="s">
        <v>147</v>
      </c>
    </row>
    <row r="159" s="12" customFormat="1">
      <c r="B159" s="232"/>
      <c r="C159" s="233"/>
      <c r="D159" s="228" t="s">
        <v>159</v>
      </c>
      <c r="E159" s="234" t="s">
        <v>1</v>
      </c>
      <c r="F159" s="235" t="s">
        <v>1348</v>
      </c>
      <c r="G159" s="233"/>
      <c r="H159" s="236">
        <v>-2.9039999999999999</v>
      </c>
      <c r="I159" s="237"/>
      <c r="J159" s="233"/>
      <c r="K159" s="233"/>
      <c r="L159" s="238"/>
      <c r="M159" s="243"/>
      <c r="N159" s="244"/>
      <c r="O159" s="244"/>
      <c r="P159" s="244"/>
      <c r="Q159" s="244"/>
      <c r="R159" s="244"/>
      <c r="S159" s="244"/>
      <c r="T159" s="245"/>
      <c r="AT159" s="242" t="s">
        <v>159</v>
      </c>
      <c r="AU159" s="242" t="s">
        <v>77</v>
      </c>
      <c r="AV159" s="12" t="s">
        <v>77</v>
      </c>
      <c r="AW159" s="12" t="s">
        <v>32</v>
      </c>
      <c r="AX159" s="12" t="s">
        <v>69</v>
      </c>
      <c r="AY159" s="242" t="s">
        <v>147</v>
      </c>
    </row>
    <row r="160" s="14" customFormat="1">
      <c r="B160" s="256"/>
      <c r="C160" s="257"/>
      <c r="D160" s="228" t="s">
        <v>159</v>
      </c>
      <c r="E160" s="258" t="s">
        <v>1</v>
      </c>
      <c r="F160" s="259" t="s">
        <v>266</v>
      </c>
      <c r="G160" s="257"/>
      <c r="H160" s="260">
        <v>19.251999999999999</v>
      </c>
      <c r="I160" s="261"/>
      <c r="J160" s="257"/>
      <c r="K160" s="257"/>
      <c r="L160" s="262"/>
      <c r="M160" s="263"/>
      <c r="N160" s="264"/>
      <c r="O160" s="264"/>
      <c r="P160" s="264"/>
      <c r="Q160" s="264"/>
      <c r="R160" s="264"/>
      <c r="S160" s="264"/>
      <c r="T160" s="265"/>
      <c r="AT160" s="266" t="s">
        <v>159</v>
      </c>
      <c r="AU160" s="266" t="s">
        <v>77</v>
      </c>
      <c r="AV160" s="14" t="s">
        <v>181</v>
      </c>
      <c r="AW160" s="14" t="s">
        <v>32</v>
      </c>
      <c r="AX160" s="14" t="s">
        <v>75</v>
      </c>
      <c r="AY160" s="266" t="s">
        <v>147</v>
      </c>
    </row>
    <row r="161" s="1" customFormat="1" ht="16.5" customHeight="1">
      <c r="B161" s="37"/>
      <c r="C161" s="216" t="s">
        <v>253</v>
      </c>
      <c r="D161" s="216" t="s">
        <v>150</v>
      </c>
      <c r="E161" s="217" t="s">
        <v>319</v>
      </c>
      <c r="F161" s="218" t="s">
        <v>320</v>
      </c>
      <c r="G161" s="219" t="s">
        <v>225</v>
      </c>
      <c r="H161" s="220">
        <v>12.382999999999999</v>
      </c>
      <c r="I161" s="221"/>
      <c r="J161" s="222">
        <f>ROUND(I161*H161,2)</f>
        <v>0</v>
      </c>
      <c r="K161" s="218" t="s">
        <v>1</v>
      </c>
      <c r="L161" s="42"/>
      <c r="M161" s="223" t="s">
        <v>1</v>
      </c>
      <c r="N161" s="224" t="s">
        <v>40</v>
      </c>
      <c r="O161" s="78"/>
      <c r="P161" s="225">
        <f>O161*H161</f>
        <v>0</v>
      </c>
      <c r="Q161" s="225">
        <v>0</v>
      </c>
      <c r="R161" s="225">
        <f>Q161*H161</f>
        <v>0</v>
      </c>
      <c r="S161" s="225">
        <v>0</v>
      </c>
      <c r="T161" s="226">
        <f>S161*H161</f>
        <v>0</v>
      </c>
      <c r="AR161" s="16" t="s">
        <v>181</v>
      </c>
      <c r="AT161" s="16" t="s">
        <v>150</v>
      </c>
      <c r="AU161" s="16" t="s">
        <v>77</v>
      </c>
      <c r="AY161" s="16" t="s">
        <v>147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6" t="s">
        <v>75</v>
      </c>
      <c r="BK161" s="227">
        <f>ROUND(I161*H161,2)</f>
        <v>0</v>
      </c>
      <c r="BL161" s="16" t="s">
        <v>181</v>
      </c>
      <c r="BM161" s="16" t="s">
        <v>1214</v>
      </c>
    </row>
    <row r="162" s="1" customFormat="1">
      <c r="B162" s="37"/>
      <c r="C162" s="38"/>
      <c r="D162" s="228" t="s">
        <v>156</v>
      </c>
      <c r="E162" s="38"/>
      <c r="F162" s="229" t="s">
        <v>308</v>
      </c>
      <c r="G162" s="38"/>
      <c r="H162" s="38"/>
      <c r="I162" s="143"/>
      <c r="J162" s="38"/>
      <c r="K162" s="38"/>
      <c r="L162" s="42"/>
      <c r="M162" s="230"/>
      <c r="N162" s="78"/>
      <c r="O162" s="78"/>
      <c r="P162" s="78"/>
      <c r="Q162" s="78"/>
      <c r="R162" s="78"/>
      <c r="S162" s="78"/>
      <c r="T162" s="79"/>
      <c r="AT162" s="16" t="s">
        <v>156</v>
      </c>
      <c r="AU162" s="16" t="s">
        <v>77</v>
      </c>
    </row>
    <row r="163" s="13" customFormat="1">
      <c r="B163" s="246"/>
      <c r="C163" s="247"/>
      <c r="D163" s="228" t="s">
        <v>159</v>
      </c>
      <c r="E163" s="248" t="s">
        <v>1</v>
      </c>
      <c r="F163" s="249" t="s">
        <v>322</v>
      </c>
      <c r="G163" s="247"/>
      <c r="H163" s="248" t="s">
        <v>1</v>
      </c>
      <c r="I163" s="250"/>
      <c r="J163" s="247"/>
      <c r="K163" s="247"/>
      <c r="L163" s="251"/>
      <c r="M163" s="252"/>
      <c r="N163" s="253"/>
      <c r="O163" s="253"/>
      <c r="P163" s="253"/>
      <c r="Q163" s="253"/>
      <c r="R163" s="253"/>
      <c r="S163" s="253"/>
      <c r="T163" s="254"/>
      <c r="AT163" s="255" t="s">
        <v>159</v>
      </c>
      <c r="AU163" s="255" t="s">
        <v>77</v>
      </c>
      <c r="AV163" s="13" t="s">
        <v>75</v>
      </c>
      <c r="AW163" s="13" t="s">
        <v>32</v>
      </c>
      <c r="AX163" s="13" t="s">
        <v>69</v>
      </c>
      <c r="AY163" s="255" t="s">
        <v>147</v>
      </c>
    </row>
    <row r="164" s="12" customFormat="1">
      <c r="B164" s="232"/>
      <c r="C164" s="233"/>
      <c r="D164" s="228" t="s">
        <v>159</v>
      </c>
      <c r="E164" s="234" t="s">
        <v>1</v>
      </c>
      <c r="F164" s="235" t="s">
        <v>1349</v>
      </c>
      <c r="G164" s="233"/>
      <c r="H164" s="236">
        <v>31.635000000000002</v>
      </c>
      <c r="I164" s="237"/>
      <c r="J164" s="233"/>
      <c r="K164" s="233"/>
      <c r="L164" s="238"/>
      <c r="M164" s="243"/>
      <c r="N164" s="244"/>
      <c r="O164" s="244"/>
      <c r="P164" s="244"/>
      <c r="Q164" s="244"/>
      <c r="R164" s="244"/>
      <c r="S164" s="244"/>
      <c r="T164" s="245"/>
      <c r="AT164" s="242" t="s">
        <v>159</v>
      </c>
      <c r="AU164" s="242" t="s">
        <v>77</v>
      </c>
      <c r="AV164" s="12" t="s">
        <v>77</v>
      </c>
      <c r="AW164" s="12" t="s">
        <v>32</v>
      </c>
      <c r="AX164" s="12" t="s">
        <v>69</v>
      </c>
      <c r="AY164" s="242" t="s">
        <v>147</v>
      </c>
    </row>
    <row r="165" s="13" customFormat="1">
      <c r="B165" s="246"/>
      <c r="C165" s="247"/>
      <c r="D165" s="228" t="s">
        <v>159</v>
      </c>
      <c r="E165" s="248" t="s">
        <v>1</v>
      </c>
      <c r="F165" s="249" t="s">
        <v>1350</v>
      </c>
      <c r="G165" s="247"/>
      <c r="H165" s="248" t="s">
        <v>1</v>
      </c>
      <c r="I165" s="250"/>
      <c r="J165" s="247"/>
      <c r="K165" s="247"/>
      <c r="L165" s="251"/>
      <c r="M165" s="252"/>
      <c r="N165" s="253"/>
      <c r="O165" s="253"/>
      <c r="P165" s="253"/>
      <c r="Q165" s="253"/>
      <c r="R165" s="253"/>
      <c r="S165" s="253"/>
      <c r="T165" s="254"/>
      <c r="AT165" s="255" t="s">
        <v>159</v>
      </c>
      <c r="AU165" s="255" t="s">
        <v>77</v>
      </c>
      <c r="AV165" s="13" t="s">
        <v>75</v>
      </c>
      <c r="AW165" s="13" t="s">
        <v>32</v>
      </c>
      <c r="AX165" s="13" t="s">
        <v>69</v>
      </c>
      <c r="AY165" s="255" t="s">
        <v>147</v>
      </c>
    </row>
    <row r="166" s="12" customFormat="1">
      <c r="B166" s="232"/>
      <c r="C166" s="233"/>
      <c r="D166" s="228" t="s">
        <v>159</v>
      </c>
      <c r="E166" s="234" t="s">
        <v>1</v>
      </c>
      <c r="F166" s="235" t="s">
        <v>1351</v>
      </c>
      <c r="G166" s="233"/>
      <c r="H166" s="236">
        <v>-19.251999999999999</v>
      </c>
      <c r="I166" s="237"/>
      <c r="J166" s="233"/>
      <c r="K166" s="233"/>
      <c r="L166" s="238"/>
      <c r="M166" s="243"/>
      <c r="N166" s="244"/>
      <c r="O166" s="244"/>
      <c r="P166" s="244"/>
      <c r="Q166" s="244"/>
      <c r="R166" s="244"/>
      <c r="S166" s="244"/>
      <c r="T166" s="245"/>
      <c r="AT166" s="242" t="s">
        <v>159</v>
      </c>
      <c r="AU166" s="242" t="s">
        <v>77</v>
      </c>
      <c r="AV166" s="12" t="s">
        <v>77</v>
      </c>
      <c r="AW166" s="12" t="s">
        <v>32</v>
      </c>
      <c r="AX166" s="12" t="s">
        <v>69</v>
      </c>
      <c r="AY166" s="242" t="s">
        <v>147</v>
      </c>
    </row>
    <row r="167" s="14" customFormat="1">
      <c r="B167" s="256"/>
      <c r="C167" s="257"/>
      <c r="D167" s="228" t="s">
        <v>159</v>
      </c>
      <c r="E167" s="258" t="s">
        <v>1</v>
      </c>
      <c r="F167" s="259" t="s">
        <v>266</v>
      </c>
      <c r="G167" s="257"/>
      <c r="H167" s="260">
        <v>12.383000000000003</v>
      </c>
      <c r="I167" s="261"/>
      <c r="J167" s="257"/>
      <c r="K167" s="257"/>
      <c r="L167" s="262"/>
      <c r="M167" s="263"/>
      <c r="N167" s="264"/>
      <c r="O167" s="264"/>
      <c r="P167" s="264"/>
      <c r="Q167" s="264"/>
      <c r="R167" s="264"/>
      <c r="S167" s="264"/>
      <c r="T167" s="265"/>
      <c r="AT167" s="266" t="s">
        <v>159</v>
      </c>
      <c r="AU167" s="266" t="s">
        <v>77</v>
      </c>
      <c r="AV167" s="14" t="s">
        <v>181</v>
      </c>
      <c r="AW167" s="14" t="s">
        <v>32</v>
      </c>
      <c r="AX167" s="14" t="s">
        <v>75</v>
      </c>
      <c r="AY167" s="266" t="s">
        <v>147</v>
      </c>
    </row>
    <row r="168" s="1" customFormat="1" ht="16.5" customHeight="1">
      <c r="B168" s="37"/>
      <c r="C168" s="216" t="s">
        <v>8</v>
      </c>
      <c r="D168" s="216" t="s">
        <v>150</v>
      </c>
      <c r="E168" s="217" t="s">
        <v>326</v>
      </c>
      <c r="F168" s="218" t="s">
        <v>327</v>
      </c>
      <c r="G168" s="219" t="s">
        <v>270</v>
      </c>
      <c r="H168" s="220">
        <v>22.289000000000001</v>
      </c>
      <c r="I168" s="221"/>
      <c r="J168" s="222">
        <f>ROUND(I168*H168,2)</f>
        <v>0</v>
      </c>
      <c r="K168" s="218" t="s">
        <v>212</v>
      </c>
      <c r="L168" s="42"/>
      <c r="M168" s="223" t="s">
        <v>1</v>
      </c>
      <c r="N168" s="224" t="s">
        <v>40</v>
      </c>
      <c r="O168" s="78"/>
      <c r="P168" s="225">
        <f>O168*H168</f>
        <v>0</v>
      </c>
      <c r="Q168" s="225">
        <v>0</v>
      </c>
      <c r="R168" s="225">
        <f>Q168*H168</f>
        <v>0</v>
      </c>
      <c r="S168" s="225">
        <v>0</v>
      </c>
      <c r="T168" s="226">
        <f>S168*H168</f>
        <v>0</v>
      </c>
      <c r="AR168" s="16" t="s">
        <v>181</v>
      </c>
      <c r="AT168" s="16" t="s">
        <v>150</v>
      </c>
      <c r="AU168" s="16" t="s">
        <v>77</v>
      </c>
      <c r="AY168" s="16" t="s">
        <v>147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6" t="s">
        <v>75</v>
      </c>
      <c r="BK168" s="227">
        <f>ROUND(I168*H168,2)</f>
        <v>0</v>
      </c>
      <c r="BL168" s="16" t="s">
        <v>181</v>
      </c>
      <c r="BM168" s="16" t="s">
        <v>1217</v>
      </c>
    </row>
    <row r="169" s="1" customFormat="1">
      <c r="B169" s="37"/>
      <c r="C169" s="38"/>
      <c r="D169" s="228" t="s">
        <v>156</v>
      </c>
      <c r="E169" s="38"/>
      <c r="F169" s="229" t="s">
        <v>329</v>
      </c>
      <c r="G169" s="38"/>
      <c r="H169" s="38"/>
      <c r="I169" s="143"/>
      <c r="J169" s="38"/>
      <c r="K169" s="38"/>
      <c r="L169" s="42"/>
      <c r="M169" s="230"/>
      <c r="N169" s="78"/>
      <c r="O169" s="78"/>
      <c r="P169" s="78"/>
      <c r="Q169" s="78"/>
      <c r="R169" s="78"/>
      <c r="S169" s="78"/>
      <c r="T169" s="79"/>
      <c r="AT169" s="16" t="s">
        <v>156</v>
      </c>
      <c r="AU169" s="16" t="s">
        <v>77</v>
      </c>
    </row>
    <row r="170" s="12" customFormat="1">
      <c r="B170" s="232"/>
      <c r="C170" s="233"/>
      <c r="D170" s="228" t="s">
        <v>159</v>
      </c>
      <c r="E170" s="233"/>
      <c r="F170" s="235" t="s">
        <v>1352</v>
      </c>
      <c r="G170" s="233"/>
      <c r="H170" s="236">
        <v>22.289000000000001</v>
      </c>
      <c r="I170" s="237"/>
      <c r="J170" s="233"/>
      <c r="K170" s="233"/>
      <c r="L170" s="238"/>
      <c r="M170" s="243"/>
      <c r="N170" s="244"/>
      <c r="O170" s="244"/>
      <c r="P170" s="244"/>
      <c r="Q170" s="244"/>
      <c r="R170" s="244"/>
      <c r="S170" s="244"/>
      <c r="T170" s="245"/>
      <c r="AT170" s="242" t="s">
        <v>159</v>
      </c>
      <c r="AU170" s="242" t="s">
        <v>77</v>
      </c>
      <c r="AV170" s="12" t="s">
        <v>77</v>
      </c>
      <c r="AW170" s="12" t="s">
        <v>4</v>
      </c>
      <c r="AX170" s="12" t="s">
        <v>75</v>
      </c>
      <c r="AY170" s="242" t="s">
        <v>147</v>
      </c>
    </row>
    <row r="171" s="1" customFormat="1" ht="16.5" customHeight="1">
      <c r="B171" s="37"/>
      <c r="C171" s="216" t="s">
        <v>154</v>
      </c>
      <c r="D171" s="216" t="s">
        <v>150</v>
      </c>
      <c r="E171" s="217" t="s">
        <v>332</v>
      </c>
      <c r="F171" s="218" t="s">
        <v>333</v>
      </c>
      <c r="G171" s="219" t="s">
        <v>225</v>
      </c>
      <c r="H171" s="220">
        <v>22.155999999999999</v>
      </c>
      <c r="I171" s="221"/>
      <c r="J171" s="222">
        <f>ROUND(I171*H171,2)</f>
        <v>0</v>
      </c>
      <c r="K171" s="218" t="s">
        <v>212</v>
      </c>
      <c r="L171" s="42"/>
      <c r="M171" s="223" t="s">
        <v>1</v>
      </c>
      <c r="N171" s="224" t="s">
        <v>40</v>
      </c>
      <c r="O171" s="78"/>
      <c r="P171" s="225">
        <f>O171*H171</f>
        <v>0</v>
      </c>
      <c r="Q171" s="225">
        <v>0</v>
      </c>
      <c r="R171" s="225">
        <f>Q171*H171</f>
        <v>0</v>
      </c>
      <c r="S171" s="225">
        <v>0</v>
      </c>
      <c r="T171" s="226">
        <f>S171*H171</f>
        <v>0</v>
      </c>
      <c r="AR171" s="16" t="s">
        <v>181</v>
      </c>
      <c r="AT171" s="16" t="s">
        <v>150</v>
      </c>
      <c r="AU171" s="16" t="s">
        <v>77</v>
      </c>
      <c r="AY171" s="16" t="s">
        <v>147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6" t="s">
        <v>75</v>
      </c>
      <c r="BK171" s="227">
        <f>ROUND(I171*H171,2)</f>
        <v>0</v>
      </c>
      <c r="BL171" s="16" t="s">
        <v>181</v>
      </c>
      <c r="BM171" s="16" t="s">
        <v>1159</v>
      </c>
    </row>
    <row r="172" s="1" customFormat="1">
      <c r="B172" s="37"/>
      <c r="C172" s="38"/>
      <c r="D172" s="228" t="s">
        <v>156</v>
      </c>
      <c r="E172" s="38"/>
      <c r="F172" s="229" t="s">
        <v>335</v>
      </c>
      <c r="G172" s="38"/>
      <c r="H172" s="38"/>
      <c r="I172" s="143"/>
      <c r="J172" s="38"/>
      <c r="K172" s="38"/>
      <c r="L172" s="42"/>
      <c r="M172" s="230"/>
      <c r="N172" s="78"/>
      <c r="O172" s="78"/>
      <c r="P172" s="78"/>
      <c r="Q172" s="78"/>
      <c r="R172" s="78"/>
      <c r="S172" s="78"/>
      <c r="T172" s="79"/>
      <c r="AT172" s="16" t="s">
        <v>156</v>
      </c>
      <c r="AU172" s="16" t="s">
        <v>77</v>
      </c>
    </row>
    <row r="173" s="13" customFormat="1">
      <c r="B173" s="246"/>
      <c r="C173" s="247"/>
      <c r="D173" s="228" t="s">
        <v>159</v>
      </c>
      <c r="E173" s="248" t="s">
        <v>1</v>
      </c>
      <c r="F173" s="249" t="s">
        <v>322</v>
      </c>
      <c r="G173" s="247"/>
      <c r="H173" s="248" t="s">
        <v>1</v>
      </c>
      <c r="I173" s="250"/>
      <c r="J173" s="247"/>
      <c r="K173" s="247"/>
      <c r="L173" s="251"/>
      <c r="M173" s="252"/>
      <c r="N173" s="253"/>
      <c r="O173" s="253"/>
      <c r="P173" s="253"/>
      <c r="Q173" s="253"/>
      <c r="R173" s="253"/>
      <c r="S173" s="253"/>
      <c r="T173" s="254"/>
      <c r="AT173" s="255" t="s">
        <v>159</v>
      </c>
      <c r="AU173" s="255" t="s">
        <v>77</v>
      </c>
      <c r="AV173" s="13" t="s">
        <v>75</v>
      </c>
      <c r="AW173" s="13" t="s">
        <v>32</v>
      </c>
      <c r="AX173" s="13" t="s">
        <v>69</v>
      </c>
      <c r="AY173" s="255" t="s">
        <v>147</v>
      </c>
    </row>
    <row r="174" s="12" customFormat="1">
      <c r="B174" s="232"/>
      <c r="C174" s="233"/>
      <c r="D174" s="228" t="s">
        <v>159</v>
      </c>
      <c r="E174" s="234" t="s">
        <v>1</v>
      </c>
      <c r="F174" s="235" t="s">
        <v>1349</v>
      </c>
      <c r="G174" s="233"/>
      <c r="H174" s="236">
        <v>31.635000000000002</v>
      </c>
      <c r="I174" s="237"/>
      <c r="J174" s="233"/>
      <c r="K174" s="233"/>
      <c r="L174" s="238"/>
      <c r="M174" s="243"/>
      <c r="N174" s="244"/>
      <c r="O174" s="244"/>
      <c r="P174" s="244"/>
      <c r="Q174" s="244"/>
      <c r="R174" s="244"/>
      <c r="S174" s="244"/>
      <c r="T174" s="245"/>
      <c r="AT174" s="242" t="s">
        <v>159</v>
      </c>
      <c r="AU174" s="242" t="s">
        <v>77</v>
      </c>
      <c r="AV174" s="12" t="s">
        <v>77</v>
      </c>
      <c r="AW174" s="12" t="s">
        <v>32</v>
      </c>
      <c r="AX174" s="12" t="s">
        <v>69</v>
      </c>
      <c r="AY174" s="242" t="s">
        <v>147</v>
      </c>
    </row>
    <row r="175" s="13" customFormat="1">
      <c r="B175" s="246"/>
      <c r="C175" s="247"/>
      <c r="D175" s="228" t="s">
        <v>159</v>
      </c>
      <c r="E175" s="248" t="s">
        <v>1</v>
      </c>
      <c r="F175" s="249" t="s">
        <v>1353</v>
      </c>
      <c r="G175" s="247"/>
      <c r="H175" s="248" t="s">
        <v>1</v>
      </c>
      <c r="I175" s="250"/>
      <c r="J175" s="247"/>
      <c r="K175" s="247"/>
      <c r="L175" s="251"/>
      <c r="M175" s="252"/>
      <c r="N175" s="253"/>
      <c r="O175" s="253"/>
      <c r="P175" s="253"/>
      <c r="Q175" s="253"/>
      <c r="R175" s="253"/>
      <c r="S175" s="253"/>
      <c r="T175" s="254"/>
      <c r="AT175" s="255" t="s">
        <v>159</v>
      </c>
      <c r="AU175" s="255" t="s">
        <v>77</v>
      </c>
      <c r="AV175" s="13" t="s">
        <v>75</v>
      </c>
      <c r="AW175" s="13" t="s">
        <v>32</v>
      </c>
      <c r="AX175" s="13" t="s">
        <v>69</v>
      </c>
      <c r="AY175" s="255" t="s">
        <v>147</v>
      </c>
    </row>
    <row r="176" s="12" customFormat="1">
      <c r="B176" s="232"/>
      <c r="C176" s="233"/>
      <c r="D176" s="228" t="s">
        <v>159</v>
      </c>
      <c r="E176" s="234" t="s">
        <v>1</v>
      </c>
      <c r="F176" s="235" t="s">
        <v>1354</v>
      </c>
      <c r="G176" s="233"/>
      <c r="H176" s="236">
        <v>-8.6999999999999993</v>
      </c>
      <c r="I176" s="237"/>
      <c r="J176" s="233"/>
      <c r="K176" s="233"/>
      <c r="L176" s="238"/>
      <c r="M176" s="243"/>
      <c r="N176" s="244"/>
      <c r="O176" s="244"/>
      <c r="P176" s="244"/>
      <c r="Q176" s="244"/>
      <c r="R176" s="244"/>
      <c r="S176" s="244"/>
      <c r="T176" s="245"/>
      <c r="AT176" s="242" t="s">
        <v>159</v>
      </c>
      <c r="AU176" s="242" t="s">
        <v>77</v>
      </c>
      <c r="AV176" s="12" t="s">
        <v>77</v>
      </c>
      <c r="AW176" s="12" t="s">
        <v>32</v>
      </c>
      <c r="AX176" s="12" t="s">
        <v>69</v>
      </c>
      <c r="AY176" s="242" t="s">
        <v>147</v>
      </c>
    </row>
    <row r="177" s="13" customFormat="1">
      <c r="B177" s="246"/>
      <c r="C177" s="247"/>
      <c r="D177" s="228" t="s">
        <v>159</v>
      </c>
      <c r="E177" s="248" t="s">
        <v>1</v>
      </c>
      <c r="F177" s="249" t="s">
        <v>336</v>
      </c>
      <c r="G177" s="247"/>
      <c r="H177" s="248" t="s">
        <v>1</v>
      </c>
      <c r="I177" s="250"/>
      <c r="J177" s="247"/>
      <c r="K177" s="247"/>
      <c r="L177" s="251"/>
      <c r="M177" s="252"/>
      <c r="N177" s="253"/>
      <c r="O177" s="253"/>
      <c r="P177" s="253"/>
      <c r="Q177" s="253"/>
      <c r="R177" s="253"/>
      <c r="S177" s="253"/>
      <c r="T177" s="254"/>
      <c r="AT177" s="255" t="s">
        <v>159</v>
      </c>
      <c r="AU177" s="255" t="s">
        <v>77</v>
      </c>
      <c r="AV177" s="13" t="s">
        <v>75</v>
      </c>
      <c r="AW177" s="13" t="s">
        <v>32</v>
      </c>
      <c r="AX177" s="13" t="s">
        <v>69</v>
      </c>
      <c r="AY177" s="255" t="s">
        <v>147</v>
      </c>
    </row>
    <row r="178" s="12" customFormat="1">
      <c r="B178" s="232"/>
      <c r="C178" s="233"/>
      <c r="D178" s="228" t="s">
        <v>159</v>
      </c>
      <c r="E178" s="234" t="s">
        <v>1</v>
      </c>
      <c r="F178" s="235" t="s">
        <v>1355</v>
      </c>
      <c r="G178" s="233"/>
      <c r="H178" s="236">
        <v>-0.56299999999999994</v>
      </c>
      <c r="I178" s="237"/>
      <c r="J178" s="233"/>
      <c r="K178" s="233"/>
      <c r="L178" s="238"/>
      <c r="M178" s="243"/>
      <c r="N178" s="244"/>
      <c r="O178" s="244"/>
      <c r="P178" s="244"/>
      <c r="Q178" s="244"/>
      <c r="R178" s="244"/>
      <c r="S178" s="244"/>
      <c r="T178" s="245"/>
      <c r="AT178" s="242" t="s">
        <v>159</v>
      </c>
      <c r="AU178" s="242" t="s">
        <v>77</v>
      </c>
      <c r="AV178" s="12" t="s">
        <v>77</v>
      </c>
      <c r="AW178" s="12" t="s">
        <v>32</v>
      </c>
      <c r="AX178" s="12" t="s">
        <v>69</v>
      </c>
      <c r="AY178" s="242" t="s">
        <v>147</v>
      </c>
    </row>
    <row r="179" s="13" customFormat="1">
      <c r="B179" s="246"/>
      <c r="C179" s="247"/>
      <c r="D179" s="228" t="s">
        <v>159</v>
      </c>
      <c r="E179" s="248" t="s">
        <v>1</v>
      </c>
      <c r="F179" s="249" t="s">
        <v>1356</v>
      </c>
      <c r="G179" s="247"/>
      <c r="H179" s="248" t="s">
        <v>1</v>
      </c>
      <c r="I179" s="250"/>
      <c r="J179" s="247"/>
      <c r="K179" s="247"/>
      <c r="L179" s="251"/>
      <c r="M179" s="252"/>
      <c r="N179" s="253"/>
      <c r="O179" s="253"/>
      <c r="P179" s="253"/>
      <c r="Q179" s="253"/>
      <c r="R179" s="253"/>
      <c r="S179" s="253"/>
      <c r="T179" s="254"/>
      <c r="AT179" s="255" t="s">
        <v>159</v>
      </c>
      <c r="AU179" s="255" t="s">
        <v>77</v>
      </c>
      <c r="AV179" s="13" t="s">
        <v>75</v>
      </c>
      <c r="AW179" s="13" t="s">
        <v>32</v>
      </c>
      <c r="AX179" s="13" t="s">
        <v>69</v>
      </c>
      <c r="AY179" s="255" t="s">
        <v>147</v>
      </c>
    </row>
    <row r="180" s="12" customFormat="1">
      <c r="B180" s="232"/>
      <c r="C180" s="233"/>
      <c r="D180" s="228" t="s">
        <v>159</v>
      </c>
      <c r="E180" s="234" t="s">
        <v>1</v>
      </c>
      <c r="F180" s="235" t="s">
        <v>1357</v>
      </c>
      <c r="G180" s="233"/>
      <c r="H180" s="236">
        <v>-0.216</v>
      </c>
      <c r="I180" s="237"/>
      <c r="J180" s="233"/>
      <c r="K180" s="233"/>
      <c r="L180" s="238"/>
      <c r="M180" s="243"/>
      <c r="N180" s="244"/>
      <c r="O180" s="244"/>
      <c r="P180" s="244"/>
      <c r="Q180" s="244"/>
      <c r="R180" s="244"/>
      <c r="S180" s="244"/>
      <c r="T180" s="245"/>
      <c r="AT180" s="242" t="s">
        <v>159</v>
      </c>
      <c r="AU180" s="242" t="s">
        <v>77</v>
      </c>
      <c r="AV180" s="12" t="s">
        <v>77</v>
      </c>
      <c r="AW180" s="12" t="s">
        <v>32</v>
      </c>
      <c r="AX180" s="12" t="s">
        <v>69</v>
      </c>
      <c r="AY180" s="242" t="s">
        <v>147</v>
      </c>
    </row>
    <row r="181" s="14" customFormat="1">
      <c r="B181" s="256"/>
      <c r="C181" s="257"/>
      <c r="D181" s="228" t="s">
        <v>159</v>
      </c>
      <c r="E181" s="258" t="s">
        <v>1</v>
      </c>
      <c r="F181" s="259" t="s">
        <v>266</v>
      </c>
      <c r="G181" s="257"/>
      <c r="H181" s="260">
        <v>22.156000000000002</v>
      </c>
      <c r="I181" s="261"/>
      <c r="J181" s="257"/>
      <c r="K181" s="257"/>
      <c r="L181" s="262"/>
      <c r="M181" s="263"/>
      <c r="N181" s="264"/>
      <c r="O181" s="264"/>
      <c r="P181" s="264"/>
      <c r="Q181" s="264"/>
      <c r="R181" s="264"/>
      <c r="S181" s="264"/>
      <c r="T181" s="265"/>
      <c r="AT181" s="266" t="s">
        <v>159</v>
      </c>
      <c r="AU181" s="266" t="s">
        <v>77</v>
      </c>
      <c r="AV181" s="14" t="s">
        <v>181</v>
      </c>
      <c r="AW181" s="14" t="s">
        <v>32</v>
      </c>
      <c r="AX181" s="14" t="s">
        <v>75</v>
      </c>
      <c r="AY181" s="266" t="s">
        <v>147</v>
      </c>
    </row>
    <row r="182" s="1" customFormat="1" ht="16.5" customHeight="1">
      <c r="B182" s="37"/>
      <c r="C182" s="267" t="s">
        <v>275</v>
      </c>
      <c r="D182" s="267" t="s">
        <v>267</v>
      </c>
      <c r="E182" s="268" t="s">
        <v>343</v>
      </c>
      <c r="F182" s="269" t="s">
        <v>344</v>
      </c>
      <c r="G182" s="270" t="s">
        <v>270</v>
      </c>
      <c r="H182" s="271">
        <v>6.0979999999999999</v>
      </c>
      <c r="I182" s="272"/>
      <c r="J182" s="273">
        <f>ROUND(I182*H182,2)</f>
        <v>0</v>
      </c>
      <c r="K182" s="269" t="s">
        <v>212</v>
      </c>
      <c r="L182" s="274"/>
      <c r="M182" s="275" t="s">
        <v>1</v>
      </c>
      <c r="N182" s="276" t="s">
        <v>40</v>
      </c>
      <c r="O182" s="78"/>
      <c r="P182" s="225">
        <f>O182*H182</f>
        <v>0</v>
      </c>
      <c r="Q182" s="225">
        <v>1</v>
      </c>
      <c r="R182" s="225">
        <f>Q182*H182</f>
        <v>6.0979999999999999</v>
      </c>
      <c r="S182" s="225">
        <v>0</v>
      </c>
      <c r="T182" s="226">
        <f>S182*H182</f>
        <v>0</v>
      </c>
      <c r="AR182" s="16" t="s">
        <v>216</v>
      </c>
      <c r="AT182" s="16" t="s">
        <v>267</v>
      </c>
      <c r="AU182" s="16" t="s">
        <v>77</v>
      </c>
      <c r="AY182" s="16" t="s">
        <v>147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6" t="s">
        <v>75</v>
      </c>
      <c r="BK182" s="227">
        <f>ROUND(I182*H182,2)</f>
        <v>0</v>
      </c>
      <c r="BL182" s="16" t="s">
        <v>181</v>
      </c>
      <c r="BM182" s="16" t="s">
        <v>1358</v>
      </c>
    </row>
    <row r="183" s="1" customFormat="1">
      <c r="B183" s="37"/>
      <c r="C183" s="38"/>
      <c r="D183" s="228" t="s">
        <v>156</v>
      </c>
      <c r="E183" s="38"/>
      <c r="F183" s="229" t="s">
        <v>346</v>
      </c>
      <c r="G183" s="38"/>
      <c r="H183" s="38"/>
      <c r="I183" s="143"/>
      <c r="J183" s="38"/>
      <c r="K183" s="38"/>
      <c r="L183" s="42"/>
      <c r="M183" s="230"/>
      <c r="N183" s="78"/>
      <c r="O183" s="78"/>
      <c r="P183" s="78"/>
      <c r="Q183" s="78"/>
      <c r="R183" s="78"/>
      <c r="S183" s="78"/>
      <c r="T183" s="79"/>
      <c r="AT183" s="16" t="s">
        <v>156</v>
      </c>
      <c r="AU183" s="16" t="s">
        <v>77</v>
      </c>
    </row>
    <row r="184" s="13" customFormat="1">
      <c r="B184" s="246"/>
      <c r="C184" s="247"/>
      <c r="D184" s="228" t="s">
        <v>159</v>
      </c>
      <c r="E184" s="248" t="s">
        <v>1</v>
      </c>
      <c r="F184" s="249" t="s">
        <v>349</v>
      </c>
      <c r="G184" s="247"/>
      <c r="H184" s="248" t="s">
        <v>1</v>
      </c>
      <c r="I184" s="250"/>
      <c r="J184" s="247"/>
      <c r="K184" s="247"/>
      <c r="L184" s="251"/>
      <c r="M184" s="252"/>
      <c r="N184" s="253"/>
      <c r="O184" s="253"/>
      <c r="P184" s="253"/>
      <c r="Q184" s="253"/>
      <c r="R184" s="253"/>
      <c r="S184" s="253"/>
      <c r="T184" s="254"/>
      <c r="AT184" s="255" t="s">
        <v>159</v>
      </c>
      <c r="AU184" s="255" t="s">
        <v>77</v>
      </c>
      <c r="AV184" s="13" t="s">
        <v>75</v>
      </c>
      <c r="AW184" s="13" t="s">
        <v>32</v>
      </c>
      <c r="AX184" s="13" t="s">
        <v>69</v>
      </c>
      <c r="AY184" s="255" t="s">
        <v>147</v>
      </c>
    </row>
    <row r="185" s="12" customFormat="1">
      <c r="B185" s="232"/>
      <c r="C185" s="233"/>
      <c r="D185" s="228" t="s">
        <v>159</v>
      </c>
      <c r="E185" s="234" t="s">
        <v>1</v>
      </c>
      <c r="F185" s="235" t="s">
        <v>1359</v>
      </c>
      <c r="G185" s="233"/>
      <c r="H185" s="236">
        <v>2.9039999999999999</v>
      </c>
      <c r="I185" s="237"/>
      <c r="J185" s="233"/>
      <c r="K185" s="233"/>
      <c r="L185" s="238"/>
      <c r="M185" s="243"/>
      <c r="N185" s="244"/>
      <c r="O185" s="244"/>
      <c r="P185" s="244"/>
      <c r="Q185" s="244"/>
      <c r="R185" s="244"/>
      <c r="S185" s="244"/>
      <c r="T185" s="245"/>
      <c r="AT185" s="242" t="s">
        <v>159</v>
      </c>
      <c r="AU185" s="242" t="s">
        <v>77</v>
      </c>
      <c r="AV185" s="12" t="s">
        <v>77</v>
      </c>
      <c r="AW185" s="12" t="s">
        <v>32</v>
      </c>
      <c r="AX185" s="12" t="s">
        <v>75</v>
      </c>
      <c r="AY185" s="242" t="s">
        <v>147</v>
      </c>
    </row>
    <row r="186" s="12" customFormat="1">
      <c r="B186" s="232"/>
      <c r="C186" s="233"/>
      <c r="D186" s="228" t="s">
        <v>159</v>
      </c>
      <c r="E186" s="233"/>
      <c r="F186" s="235" t="s">
        <v>1360</v>
      </c>
      <c r="G186" s="233"/>
      <c r="H186" s="236">
        <v>6.0979999999999999</v>
      </c>
      <c r="I186" s="237"/>
      <c r="J186" s="233"/>
      <c r="K186" s="233"/>
      <c r="L186" s="238"/>
      <c r="M186" s="243"/>
      <c r="N186" s="244"/>
      <c r="O186" s="244"/>
      <c r="P186" s="244"/>
      <c r="Q186" s="244"/>
      <c r="R186" s="244"/>
      <c r="S186" s="244"/>
      <c r="T186" s="245"/>
      <c r="AT186" s="242" t="s">
        <v>159</v>
      </c>
      <c r="AU186" s="242" t="s">
        <v>77</v>
      </c>
      <c r="AV186" s="12" t="s">
        <v>77</v>
      </c>
      <c r="AW186" s="12" t="s">
        <v>4</v>
      </c>
      <c r="AX186" s="12" t="s">
        <v>75</v>
      </c>
      <c r="AY186" s="242" t="s">
        <v>147</v>
      </c>
    </row>
    <row r="187" s="1" customFormat="1" ht="16.5" customHeight="1">
      <c r="B187" s="37"/>
      <c r="C187" s="216" t="s">
        <v>284</v>
      </c>
      <c r="D187" s="216" t="s">
        <v>150</v>
      </c>
      <c r="E187" s="217" t="s">
        <v>353</v>
      </c>
      <c r="F187" s="218" t="s">
        <v>354</v>
      </c>
      <c r="G187" s="219" t="s">
        <v>180</v>
      </c>
      <c r="H187" s="220">
        <v>14.26</v>
      </c>
      <c r="I187" s="221"/>
      <c r="J187" s="222">
        <f>ROUND(I187*H187,2)</f>
        <v>0</v>
      </c>
      <c r="K187" s="218" t="s">
        <v>1</v>
      </c>
      <c r="L187" s="42"/>
      <c r="M187" s="223" t="s">
        <v>1</v>
      </c>
      <c r="N187" s="224" t="s">
        <v>40</v>
      </c>
      <c r="O187" s="78"/>
      <c r="P187" s="225">
        <f>O187*H187</f>
        <v>0</v>
      </c>
      <c r="Q187" s="225">
        <v>0</v>
      </c>
      <c r="R187" s="225">
        <f>Q187*H187</f>
        <v>0</v>
      </c>
      <c r="S187" s="225">
        <v>0</v>
      </c>
      <c r="T187" s="226">
        <f>S187*H187</f>
        <v>0</v>
      </c>
      <c r="AR187" s="16" t="s">
        <v>181</v>
      </c>
      <c r="AT187" s="16" t="s">
        <v>150</v>
      </c>
      <c r="AU187" s="16" t="s">
        <v>77</v>
      </c>
      <c r="AY187" s="16" t="s">
        <v>147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6" t="s">
        <v>75</v>
      </c>
      <c r="BK187" s="227">
        <f>ROUND(I187*H187,2)</f>
        <v>0</v>
      </c>
      <c r="BL187" s="16" t="s">
        <v>181</v>
      </c>
      <c r="BM187" s="16" t="s">
        <v>1160</v>
      </c>
    </row>
    <row r="188" s="1" customFormat="1">
      <c r="B188" s="37"/>
      <c r="C188" s="38"/>
      <c r="D188" s="228" t="s">
        <v>156</v>
      </c>
      <c r="E188" s="38"/>
      <c r="F188" s="229" t="s">
        <v>354</v>
      </c>
      <c r="G188" s="38"/>
      <c r="H188" s="38"/>
      <c r="I188" s="143"/>
      <c r="J188" s="38"/>
      <c r="K188" s="38"/>
      <c r="L188" s="42"/>
      <c r="M188" s="230"/>
      <c r="N188" s="78"/>
      <c r="O188" s="78"/>
      <c r="P188" s="78"/>
      <c r="Q188" s="78"/>
      <c r="R188" s="78"/>
      <c r="S188" s="78"/>
      <c r="T188" s="79"/>
      <c r="AT188" s="16" t="s">
        <v>156</v>
      </c>
      <c r="AU188" s="16" t="s">
        <v>77</v>
      </c>
    </row>
    <row r="189" s="1" customFormat="1" ht="16.5" customHeight="1">
      <c r="B189" s="37"/>
      <c r="C189" s="216" t="s">
        <v>293</v>
      </c>
      <c r="D189" s="216" t="s">
        <v>150</v>
      </c>
      <c r="E189" s="217" t="s">
        <v>357</v>
      </c>
      <c r="F189" s="218" t="s">
        <v>358</v>
      </c>
      <c r="G189" s="219" t="s">
        <v>180</v>
      </c>
      <c r="H189" s="220">
        <v>14.26</v>
      </c>
      <c r="I189" s="221"/>
      <c r="J189" s="222">
        <f>ROUND(I189*H189,2)</f>
        <v>0</v>
      </c>
      <c r="K189" s="218" t="s">
        <v>212</v>
      </c>
      <c r="L189" s="42"/>
      <c r="M189" s="223" t="s">
        <v>1</v>
      </c>
      <c r="N189" s="224" t="s">
        <v>40</v>
      </c>
      <c r="O189" s="78"/>
      <c r="P189" s="225">
        <f>O189*H189</f>
        <v>0</v>
      </c>
      <c r="Q189" s="225">
        <v>0</v>
      </c>
      <c r="R189" s="225">
        <f>Q189*H189</f>
        <v>0</v>
      </c>
      <c r="S189" s="225">
        <v>0</v>
      </c>
      <c r="T189" s="226">
        <f>S189*H189</f>
        <v>0</v>
      </c>
      <c r="AR189" s="16" t="s">
        <v>181</v>
      </c>
      <c r="AT189" s="16" t="s">
        <v>150</v>
      </c>
      <c r="AU189" s="16" t="s">
        <v>77</v>
      </c>
      <c r="AY189" s="16" t="s">
        <v>147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6" t="s">
        <v>75</v>
      </c>
      <c r="BK189" s="227">
        <f>ROUND(I189*H189,2)</f>
        <v>0</v>
      </c>
      <c r="BL189" s="16" t="s">
        <v>181</v>
      </c>
      <c r="BM189" s="16" t="s">
        <v>1161</v>
      </c>
    </row>
    <row r="190" s="1" customFormat="1">
      <c r="B190" s="37"/>
      <c r="C190" s="38"/>
      <c r="D190" s="228" t="s">
        <v>156</v>
      </c>
      <c r="E190" s="38"/>
      <c r="F190" s="229" t="s">
        <v>360</v>
      </c>
      <c r="G190" s="38"/>
      <c r="H190" s="38"/>
      <c r="I190" s="143"/>
      <c r="J190" s="38"/>
      <c r="K190" s="38"/>
      <c r="L190" s="42"/>
      <c r="M190" s="230"/>
      <c r="N190" s="78"/>
      <c r="O190" s="78"/>
      <c r="P190" s="78"/>
      <c r="Q190" s="78"/>
      <c r="R190" s="78"/>
      <c r="S190" s="78"/>
      <c r="T190" s="79"/>
      <c r="AT190" s="16" t="s">
        <v>156</v>
      </c>
      <c r="AU190" s="16" t="s">
        <v>77</v>
      </c>
    </row>
    <row r="191" s="1" customFormat="1">
      <c r="B191" s="37"/>
      <c r="C191" s="38"/>
      <c r="D191" s="228" t="s">
        <v>157</v>
      </c>
      <c r="E191" s="38"/>
      <c r="F191" s="231" t="s">
        <v>1333</v>
      </c>
      <c r="G191" s="38"/>
      <c r="H191" s="38"/>
      <c r="I191" s="143"/>
      <c r="J191" s="38"/>
      <c r="K191" s="38"/>
      <c r="L191" s="42"/>
      <c r="M191" s="230"/>
      <c r="N191" s="78"/>
      <c r="O191" s="78"/>
      <c r="P191" s="78"/>
      <c r="Q191" s="78"/>
      <c r="R191" s="78"/>
      <c r="S191" s="78"/>
      <c r="T191" s="79"/>
      <c r="AT191" s="16" t="s">
        <v>157</v>
      </c>
      <c r="AU191" s="16" t="s">
        <v>77</v>
      </c>
    </row>
    <row r="192" s="13" customFormat="1">
      <c r="B192" s="246"/>
      <c r="C192" s="247"/>
      <c r="D192" s="228" t="s">
        <v>159</v>
      </c>
      <c r="E192" s="248" t="s">
        <v>1</v>
      </c>
      <c r="F192" s="249" t="s">
        <v>363</v>
      </c>
      <c r="G192" s="247"/>
      <c r="H192" s="248" t="s">
        <v>1</v>
      </c>
      <c r="I192" s="250"/>
      <c r="J192" s="247"/>
      <c r="K192" s="247"/>
      <c r="L192" s="251"/>
      <c r="M192" s="252"/>
      <c r="N192" s="253"/>
      <c r="O192" s="253"/>
      <c r="P192" s="253"/>
      <c r="Q192" s="253"/>
      <c r="R192" s="253"/>
      <c r="S192" s="253"/>
      <c r="T192" s="254"/>
      <c r="AT192" s="255" t="s">
        <v>159</v>
      </c>
      <c r="AU192" s="255" t="s">
        <v>77</v>
      </c>
      <c r="AV192" s="13" t="s">
        <v>75</v>
      </c>
      <c r="AW192" s="13" t="s">
        <v>32</v>
      </c>
      <c r="AX192" s="13" t="s">
        <v>69</v>
      </c>
      <c r="AY192" s="255" t="s">
        <v>147</v>
      </c>
    </row>
    <row r="193" s="12" customFormat="1">
      <c r="B193" s="232"/>
      <c r="C193" s="233"/>
      <c r="D193" s="228" t="s">
        <v>159</v>
      </c>
      <c r="E193" s="234" t="s">
        <v>1</v>
      </c>
      <c r="F193" s="235" t="s">
        <v>1361</v>
      </c>
      <c r="G193" s="233"/>
      <c r="H193" s="236">
        <v>14.26</v>
      </c>
      <c r="I193" s="237"/>
      <c r="J193" s="233"/>
      <c r="K193" s="233"/>
      <c r="L193" s="238"/>
      <c r="M193" s="243"/>
      <c r="N193" s="244"/>
      <c r="O193" s="244"/>
      <c r="P193" s="244"/>
      <c r="Q193" s="244"/>
      <c r="R193" s="244"/>
      <c r="S193" s="244"/>
      <c r="T193" s="245"/>
      <c r="AT193" s="242" t="s">
        <v>159</v>
      </c>
      <c r="AU193" s="242" t="s">
        <v>77</v>
      </c>
      <c r="AV193" s="12" t="s">
        <v>77</v>
      </c>
      <c r="AW193" s="12" t="s">
        <v>32</v>
      </c>
      <c r="AX193" s="12" t="s">
        <v>75</v>
      </c>
      <c r="AY193" s="242" t="s">
        <v>147</v>
      </c>
    </row>
    <row r="194" s="11" customFormat="1" ht="22.8" customHeight="1">
      <c r="B194" s="200"/>
      <c r="C194" s="201"/>
      <c r="D194" s="202" t="s">
        <v>68</v>
      </c>
      <c r="E194" s="214" t="s">
        <v>77</v>
      </c>
      <c r="F194" s="214" t="s">
        <v>365</v>
      </c>
      <c r="G194" s="201"/>
      <c r="H194" s="201"/>
      <c r="I194" s="204"/>
      <c r="J194" s="215">
        <f>BK194</f>
        <v>0</v>
      </c>
      <c r="K194" s="201"/>
      <c r="L194" s="206"/>
      <c r="M194" s="207"/>
      <c r="N194" s="208"/>
      <c r="O194" s="208"/>
      <c r="P194" s="209">
        <f>SUM(P195:P224)</f>
        <v>0</v>
      </c>
      <c r="Q194" s="208"/>
      <c r="R194" s="209">
        <f>SUM(R195:R224)</f>
        <v>5.8613944199999999</v>
      </c>
      <c r="S194" s="208"/>
      <c r="T194" s="210">
        <f>SUM(T195:T224)</f>
        <v>0</v>
      </c>
      <c r="AR194" s="211" t="s">
        <v>75</v>
      </c>
      <c r="AT194" s="212" t="s">
        <v>68</v>
      </c>
      <c r="AU194" s="212" t="s">
        <v>75</v>
      </c>
      <c r="AY194" s="211" t="s">
        <v>147</v>
      </c>
      <c r="BK194" s="213">
        <f>SUM(BK195:BK224)</f>
        <v>0</v>
      </c>
    </row>
    <row r="195" s="1" customFormat="1" ht="16.5" customHeight="1">
      <c r="B195" s="37"/>
      <c r="C195" s="216" t="s">
        <v>300</v>
      </c>
      <c r="D195" s="216" t="s">
        <v>150</v>
      </c>
      <c r="E195" s="217" t="s">
        <v>367</v>
      </c>
      <c r="F195" s="218" t="s">
        <v>368</v>
      </c>
      <c r="G195" s="219" t="s">
        <v>187</v>
      </c>
      <c r="H195" s="220">
        <v>9.5</v>
      </c>
      <c r="I195" s="221"/>
      <c r="J195" s="222">
        <f>ROUND(I195*H195,2)</f>
        <v>0</v>
      </c>
      <c r="K195" s="218" t="s">
        <v>212</v>
      </c>
      <c r="L195" s="42"/>
      <c r="M195" s="223" t="s">
        <v>1</v>
      </c>
      <c r="N195" s="224" t="s">
        <v>40</v>
      </c>
      <c r="O195" s="78"/>
      <c r="P195" s="225">
        <f>O195*H195</f>
        <v>0</v>
      </c>
      <c r="Q195" s="225">
        <v>0.22656999999999999</v>
      </c>
      <c r="R195" s="225">
        <f>Q195*H195</f>
        <v>2.152415</v>
      </c>
      <c r="S195" s="225">
        <v>0</v>
      </c>
      <c r="T195" s="226">
        <f>S195*H195</f>
        <v>0</v>
      </c>
      <c r="AR195" s="16" t="s">
        <v>181</v>
      </c>
      <c r="AT195" s="16" t="s">
        <v>150</v>
      </c>
      <c r="AU195" s="16" t="s">
        <v>77</v>
      </c>
      <c r="AY195" s="16" t="s">
        <v>147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6" t="s">
        <v>75</v>
      </c>
      <c r="BK195" s="227">
        <f>ROUND(I195*H195,2)</f>
        <v>0</v>
      </c>
      <c r="BL195" s="16" t="s">
        <v>181</v>
      </c>
      <c r="BM195" s="16" t="s">
        <v>1362</v>
      </c>
    </row>
    <row r="196" s="1" customFormat="1">
      <c r="B196" s="37"/>
      <c r="C196" s="38"/>
      <c r="D196" s="228" t="s">
        <v>156</v>
      </c>
      <c r="E196" s="38"/>
      <c r="F196" s="229" t="s">
        <v>370</v>
      </c>
      <c r="G196" s="38"/>
      <c r="H196" s="38"/>
      <c r="I196" s="143"/>
      <c r="J196" s="38"/>
      <c r="K196" s="38"/>
      <c r="L196" s="42"/>
      <c r="M196" s="230"/>
      <c r="N196" s="78"/>
      <c r="O196" s="78"/>
      <c r="P196" s="78"/>
      <c r="Q196" s="78"/>
      <c r="R196" s="78"/>
      <c r="S196" s="78"/>
      <c r="T196" s="79"/>
      <c r="AT196" s="16" t="s">
        <v>156</v>
      </c>
      <c r="AU196" s="16" t="s">
        <v>77</v>
      </c>
    </row>
    <row r="197" s="1" customFormat="1">
      <c r="B197" s="37"/>
      <c r="C197" s="38"/>
      <c r="D197" s="228" t="s">
        <v>157</v>
      </c>
      <c r="E197" s="38"/>
      <c r="F197" s="231" t="s">
        <v>1333</v>
      </c>
      <c r="G197" s="38"/>
      <c r="H197" s="38"/>
      <c r="I197" s="143"/>
      <c r="J197" s="38"/>
      <c r="K197" s="38"/>
      <c r="L197" s="42"/>
      <c r="M197" s="230"/>
      <c r="N197" s="78"/>
      <c r="O197" s="78"/>
      <c r="P197" s="78"/>
      <c r="Q197" s="78"/>
      <c r="R197" s="78"/>
      <c r="S197" s="78"/>
      <c r="T197" s="79"/>
      <c r="AT197" s="16" t="s">
        <v>157</v>
      </c>
      <c r="AU197" s="16" t="s">
        <v>77</v>
      </c>
    </row>
    <row r="198" s="12" customFormat="1">
      <c r="B198" s="232"/>
      <c r="C198" s="233"/>
      <c r="D198" s="228" t="s">
        <v>159</v>
      </c>
      <c r="E198" s="234" t="s">
        <v>1</v>
      </c>
      <c r="F198" s="235" t="s">
        <v>1363</v>
      </c>
      <c r="G198" s="233"/>
      <c r="H198" s="236">
        <v>9.5</v>
      </c>
      <c r="I198" s="237"/>
      <c r="J198" s="233"/>
      <c r="K198" s="233"/>
      <c r="L198" s="238"/>
      <c r="M198" s="243"/>
      <c r="N198" s="244"/>
      <c r="O198" s="244"/>
      <c r="P198" s="244"/>
      <c r="Q198" s="244"/>
      <c r="R198" s="244"/>
      <c r="S198" s="244"/>
      <c r="T198" s="245"/>
      <c r="AT198" s="242" t="s">
        <v>159</v>
      </c>
      <c r="AU198" s="242" t="s">
        <v>77</v>
      </c>
      <c r="AV198" s="12" t="s">
        <v>77</v>
      </c>
      <c r="AW198" s="12" t="s">
        <v>32</v>
      </c>
      <c r="AX198" s="12" t="s">
        <v>75</v>
      </c>
      <c r="AY198" s="242" t="s">
        <v>147</v>
      </c>
    </row>
    <row r="199" s="1" customFormat="1" ht="16.5" customHeight="1">
      <c r="B199" s="37"/>
      <c r="C199" s="216" t="s">
        <v>7</v>
      </c>
      <c r="D199" s="216" t="s">
        <v>150</v>
      </c>
      <c r="E199" s="217" t="s">
        <v>376</v>
      </c>
      <c r="F199" s="218" t="s">
        <v>377</v>
      </c>
      <c r="G199" s="219" t="s">
        <v>180</v>
      </c>
      <c r="H199" s="220">
        <v>11.25</v>
      </c>
      <c r="I199" s="221"/>
      <c r="J199" s="222">
        <f>ROUND(I199*H199,2)</f>
        <v>0</v>
      </c>
      <c r="K199" s="218" t="s">
        <v>212</v>
      </c>
      <c r="L199" s="42"/>
      <c r="M199" s="223" t="s">
        <v>1</v>
      </c>
      <c r="N199" s="224" t="s">
        <v>40</v>
      </c>
      <c r="O199" s="78"/>
      <c r="P199" s="225">
        <f>O199*H199</f>
        <v>0</v>
      </c>
      <c r="Q199" s="225">
        <v>0</v>
      </c>
      <c r="R199" s="225">
        <f>Q199*H199</f>
        <v>0</v>
      </c>
      <c r="S199" s="225">
        <v>0</v>
      </c>
      <c r="T199" s="226">
        <f>S199*H199</f>
        <v>0</v>
      </c>
      <c r="AR199" s="16" t="s">
        <v>181</v>
      </c>
      <c r="AT199" s="16" t="s">
        <v>150</v>
      </c>
      <c r="AU199" s="16" t="s">
        <v>77</v>
      </c>
      <c r="AY199" s="16" t="s">
        <v>147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16" t="s">
        <v>75</v>
      </c>
      <c r="BK199" s="227">
        <f>ROUND(I199*H199,2)</f>
        <v>0</v>
      </c>
      <c r="BL199" s="16" t="s">
        <v>181</v>
      </c>
      <c r="BM199" s="16" t="s">
        <v>1364</v>
      </c>
    </row>
    <row r="200" s="1" customFormat="1">
      <c r="B200" s="37"/>
      <c r="C200" s="38"/>
      <c r="D200" s="228" t="s">
        <v>156</v>
      </c>
      <c r="E200" s="38"/>
      <c r="F200" s="229" t="s">
        <v>379</v>
      </c>
      <c r="G200" s="38"/>
      <c r="H200" s="38"/>
      <c r="I200" s="143"/>
      <c r="J200" s="38"/>
      <c r="K200" s="38"/>
      <c r="L200" s="42"/>
      <c r="M200" s="230"/>
      <c r="N200" s="78"/>
      <c r="O200" s="78"/>
      <c r="P200" s="78"/>
      <c r="Q200" s="78"/>
      <c r="R200" s="78"/>
      <c r="S200" s="78"/>
      <c r="T200" s="79"/>
      <c r="AT200" s="16" t="s">
        <v>156</v>
      </c>
      <c r="AU200" s="16" t="s">
        <v>77</v>
      </c>
    </row>
    <row r="201" s="1" customFormat="1">
      <c r="B201" s="37"/>
      <c r="C201" s="38"/>
      <c r="D201" s="228" t="s">
        <v>157</v>
      </c>
      <c r="E201" s="38"/>
      <c r="F201" s="231" t="s">
        <v>1333</v>
      </c>
      <c r="G201" s="38"/>
      <c r="H201" s="38"/>
      <c r="I201" s="143"/>
      <c r="J201" s="38"/>
      <c r="K201" s="38"/>
      <c r="L201" s="42"/>
      <c r="M201" s="230"/>
      <c r="N201" s="78"/>
      <c r="O201" s="78"/>
      <c r="P201" s="78"/>
      <c r="Q201" s="78"/>
      <c r="R201" s="78"/>
      <c r="S201" s="78"/>
      <c r="T201" s="79"/>
      <c r="AT201" s="16" t="s">
        <v>157</v>
      </c>
      <c r="AU201" s="16" t="s">
        <v>77</v>
      </c>
    </row>
    <row r="202" s="12" customFormat="1">
      <c r="B202" s="232"/>
      <c r="C202" s="233"/>
      <c r="D202" s="228" t="s">
        <v>159</v>
      </c>
      <c r="E202" s="234" t="s">
        <v>1</v>
      </c>
      <c r="F202" s="235" t="s">
        <v>1365</v>
      </c>
      <c r="G202" s="233"/>
      <c r="H202" s="236">
        <v>11.25</v>
      </c>
      <c r="I202" s="237"/>
      <c r="J202" s="233"/>
      <c r="K202" s="233"/>
      <c r="L202" s="238"/>
      <c r="M202" s="243"/>
      <c r="N202" s="244"/>
      <c r="O202" s="244"/>
      <c r="P202" s="244"/>
      <c r="Q202" s="244"/>
      <c r="R202" s="244"/>
      <c r="S202" s="244"/>
      <c r="T202" s="245"/>
      <c r="AT202" s="242" t="s">
        <v>159</v>
      </c>
      <c r="AU202" s="242" t="s">
        <v>77</v>
      </c>
      <c r="AV202" s="12" t="s">
        <v>77</v>
      </c>
      <c r="AW202" s="12" t="s">
        <v>32</v>
      </c>
      <c r="AX202" s="12" t="s">
        <v>75</v>
      </c>
      <c r="AY202" s="242" t="s">
        <v>147</v>
      </c>
    </row>
    <row r="203" s="1" customFormat="1" ht="16.5" customHeight="1">
      <c r="B203" s="37"/>
      <c r="C203" s="216" t="s">
        <v>310</v>
      </c>
      <c r="D203" s="216" t="s">
        <v>150</v>
      </c>
      <c r="E203" s="217" t="s">
        <v>382</v>
      </c>
      <c r="F203" s="218" t="s">
        <v>383</v>
      </c>
      <c r="G203" s="219" t="s">
        <v>225</v>
      </c>
      <c r="H203" s="220">
        <v>0.56299999999999994</v>
      </c>
      <c r="I203" s="221"/>
      <c r="J203" s="222">
        <f>ROUND(I203*H203,2)</f>
        <v>0</v>
      </c>
      <c r="K203" s="218" t="s">
        <v>212</v>
      </c>
      <c r="L203" s="42"/>
      <c r="M203" s="223" t="s">
        <v>1</v>
      </c>
      <c r="N203" s="224" t="s">
        <v>40</v>
      </c>
      <c r="O203" s="78"/>
      <c r="P203" s="225">
        <f>O203*H203</f>
        <v>0</v>
      </c>
      <c r="Q203" s="225">
        <v>1.98</v>
      </c>
      <c r="R203" s="225">
        <f>Q203*H203</f>
        <v>1.1147399999999998</v>
      </c>
      <c r="S203" s="225">
        <v>0</v>
      </c>
      <c r="T203" s="226">
        <f>S203*H203</f>
        <v>0</v>
      </c>
      <c r="AR203" s="16" t="s">
        <v>181</v>
      </c>
      <c r="AT203" s="16" t="s">
        <v>150</v>
      </c>
      <c r="AU203" s="16" t="s">
        <v>77</v>
      </c>
      <c r="AY203" s="16" t="s">
        <v>147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6" t="s">
        <v>75</v>
      </c>
      <c r="BK203" s="227">
        <f>ROUND(I203*H203,2)</f>
        <v>0</v>
      </c>
      <c r="BL203" s="16" t="s">
        <v>181</v>
      </c>
      <c r="BM203" s="16" t="s">
        <v>1366</v>
      </c>
    </row>
    <row r="204" s="1" customFormat="1">
      <c r="B204" s="37"/>
      <c r="C204" s="38"/>
      <c r="D204" s="228" t="s">
        <v>156</v>
      </c>
      <c r="E204" s="38"/>
      <c r="F204" s="229" t="s">
        <v>385</v>
      </c>
      <c r="G204" s="38"/>
      <c r="H204" s="38"/>
      <c r="I204" s="143"/>
      <c r="J204" s="38"/>
      <c r="K204" s="38"/>
      <c r="L204" s="42"/>
      <c r="M204" s="230"/>
      <c r="N204" s="78"/>
      <c r="O204" s="78"/>
      <c r="P204" s="78"/>
      <c r="Q204" s="78"/>
      <c r="R204" s="78"/>
      <c r="S204" s="78"/>
      <c r="T204" s="79"/>
      <c r="AT204" s="16" t="s">
        <v>156</v>
      </c>
      <c r="AU204" s="16" t="s">
        <v>77</v>
      </c>
    </row>
    <row r="205" s="1" customFormat="1">
      <c r="B205" s="37"/>
      <c r="C205" s="38"/>
      <c r="D205" s="228" t="s">
        <v>157</v>
      </c>
      <c r="E205" s="38"/>
      <c r="F205" s="231" t="s">
        <v>1333</v>
      </c>
      <c r="G205" s="38"/>
      <c r="H205" s="38"/>
      <c r="I205" s="143"/>
      <c r="J205" s="38"/>
      <c r="K205" s="38"/>
      <c r="L205" s="42"/>
      <c r="M205" s="230"/>
      <c r="N205" s="78"/>
      <c r="O205" s="78"/>
      <c r="P205" s="78"/>
      <c r="Q205" s="78"/>
      <c r="R205" s="78"/>
      <c r="S205" s="78"/>
      <c r="T205" s="79"/>
      <c r="AT205" s="16" t="s">
        <v>157</v>
      </c>
      <c r="AU205" s="16" t="s">
        <v>77</v>
      </c>
    </row>
    <row r="206" s="12" customFormat="1">
      <c r="B206" s="232"/>
      <c r="C206" s="233"/>
      <c r="D206" s="228" t="s">
        <v>159</v>
      </c>
      <c r="E206" s="234" t="s">
        <v>1</v>
      </c>
      <c r="F206" s="235" t="s">
        <v>1367</v>
      </c>
      <c r="G206" s="233"/>
      <c r="H206" s="236">
        <v>0.56299999999999994</v>
      </c>
      <c r="I206" s="237"/>
      <c r="J206" s="233"/>
      <c r="K206" s="233"/>
      <c r="L206" s="238"/>
      <c r="M206" s="243"/>
      <c r="N206" s="244"/>
      <c r="O206" s="244"/>
      <c r="P206" s="244"/>
      <c r="Q206" s="244"/>
      <c r="R206" s="244"/>
      <c r="S206" s="244"/>
      <c r="T206" s="245"/>
      <c r="AT206" s="242" t="s">
        <v>159</v>
      </c>
      <c r="AU206" s="242" t="s">
        <v>77</v>
      </c>
      <c r="AV206" s="12" t="s">
        <v>77</v>
      </c>
      <c r="AW206" s="12" t="s">
        <v>32</v>
      </c>
      <c r="AX206" s="12" t="s">
        <v>75</v>
      </c>
      <c r="AY206" s="242" t="s">
        <v>147</v>
      </c>
    </row>
    <row r="207" s="1" customFormat="1" ht="16.5" customHeight="1">
      <c r="B207" s="37"/>
      <c r="C207" s="216" t="s">
        <v>318</v>
      </c>
      <c r="D207" s="216" t="s">
        <v>150</v>
      </c>
      <c r="E207" s="217" t="s">
        <v>388</v>
      </c>
      <c r="F207" s="218" t="s">
        <v>389</v>
      </c>
      <c r="G207" s="219" t="s">
        <v>225</v>
      </c>
      <c r="H207" s="220">
        <v>0.216</v>
      </c>
      <c r="I207" s="221"/>
      <c r="J207" s="222">
        <f>ROUND(I207*H207,2)</f>
        <v>0</v>
      </c>
      <c r="K207" s="218" t="s">
        <v>212</v>
      </c>
      <c r="L207" s="42"/>
      <c r="M207" s="223" t="s">
        <v>1</v>
      </c>
      <c r="N207" s="224" t="s">
        <v>40</v>
      </c>
      <c r="O207" s="78"/>
      <c r="P207" s="225">
        <f>O207*H207</f>
        <v>0</v>
      </c>
      <c r="Q207" s="225">
        <v>2.2563399999999998</v>
      </c>
      <c r="R207" s="225">
        <f>Q207*H207</f>
        <v>0.48736943999999993</v>
      </c>
      <c r="S207" s="225">
        <v>0</v>
      </c>
      <c r="T207" s="226">
        <f>S207*H207</f>
        <v>0</v>
      </c>
      <c r="AR207" s="16" t="s">
        <v>181</v>
      </c>
      <c r="AT207" s="16" t="s">
        <v>150</v>
      </c>
      <c r="AU207" s="16" t="s">
        <v>77</v>
      </c>
      <c r="AY207" s="16" t="s">
        <v>147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16" t="s">
        <v>75</v>
      </c>
      <c r="BK207" s="227">
        <f>ROUND(I207*H207,2)</f>
        <v>0</v>
      </c>
      <c r="BL207" s="16" t="s">
        <v>181</v>
      </c>
      <c r="BM207" s="16" t="s">
        <v>1368</v>
      </c>
    </row>
    <row r="208" s="1" customFormat="1">
      <c r="B208" s="37"/>
      <c r="C208" s="38"/>
      <c r="D208" s="228" t="s">
        <v>156</v>
      </c>
      <c r="E208" s="38"/>
      <c r="F208" s="229" t="s">
        <v>391</v>
      </c>
      <c r="G208" s="38"/>
      <c r="H208" s="38"/>
      <c r="I208" s="143"/>
      <c r="J208" s="38"/>
      <c r="K208" s="38"/>
      <c r="L208" s="42"/>
      <c r="M208" s="230"/>
      <c r="N208" s="78"/>
      <c r="O208" s="78"/>
      <c r="P208" s="78"/>
      <c r="Q208" s="78"/>
      <c r="R208" s="78"/>
      <c r="S208" s="78"/>
      <c r="T208" s="79"/>
      <c r="AT208" s="16" t="s">
        <v>156</v>
      </c>
      <c r="AU208" s="16" t="s">
        <v>77</v>
      </c>
    </row>
    <row r="209" s="1" customFormat="1">
      <c r="B209" s="37"/>
      <c r="C209" s="38"/>
      <c r="D209" s="228" t="s">
        <v>157</v>
      </c>
      <c r="E209" s="38"/>
      <c r="F209" s="231" t="s">
        <v>1333</v>
      </c>
      <c r="G209" s="38"/>
      <c r="H209" s="38"/>
      <c r="I209" s="143"/>
      <c r="J209" s="38"/>
      <c r="K209" s="38"/>
      <c r="L209" s="42"/>
      <c r="M209" s="230"/>
      <c r="N209" s="78"/>
      <c r="O209" s="78"/>
      <c r="P209" s="78"/>
      <c r="Q209" s="78"/>
      <c r="R209" s="78"/>
      <c r="S209" s="78"/>
      <c r="T209" s="79"/>
      <c r="AT209" s="16" t="s">
        <v>157</v>
      </c>
      <c r="AU209" s="16" t="s">
        <v>77</v>
      </c>
    </row>
    <row r="210" s="12" customFormat="1">
      <c r="B210" s="232"/>
      <c r="C210" s="233"/>
      <c r="D210" s="228" t="s">
        <v>159</v>
      </c>
      <c r="E210" s="234" t="s">
        <v>1</v>
      </c>
      <c r="F210" s="235" t="s">
        <v>1369</v>
      </c>
      <c r="G210" s="233"/>
      <c r="H210" s="236">
        <v>0.216</v>
      </c>
      <c r="I210" s="237"/>
      <c r="J210" s="233"/>
      <c r="K210" s="233"/>
      <c r="L210" s="238"/>
      <c r="M210" s="243"/>
      <c r="N210" s="244"/>
      <c r="O210" s="244"/>
      <c r="P210" s="244"/>
      <c r="Q210" s="244"/>
      <c r="R210" s="244"/>
      <c r="S210" s="244"/>
      <c r="T210" s="245"/>
      <c r="AT210" s="242" t="s">
        <v>159</v>
      </c>
      <c r="AU210" s="242" t="s">
        <v>77</v>
      </c>
      <c r="AV210" s="12" t="s">
        <v>77</v>
      </c>
      <c r="AW210" s="12" t="s">
        <v>32</v>
      </c>
      <c r="AX210" s="12" t="s">
        <v>75</v>
      </c>
      <c r="AY210" s="242" t="s">
        <v>147</v>
      </c>
    </row>
    <row r="211" s="1" customFormat="1" ht="16.5" customHeight="1">
      <c r="B211" s="37"/>
      <c r="C211" s="216" t="s">
        <v>325</v>
      </c>
      <c r="D211" s="216" t="s">
        <v>150</v>
      </c>
      <c r="E211" s="217" t="s">
        <v>418</v>
      </c>
      <c r="F211" s="218" t="s">
        <v>419</v>
      </c>
      <c r="G211" s="219" t="s">
        <v>270</v>
      </c>
      <c r="H211" s="220">
        <v>1.8979999999999999</v>
      </c>
      <c r="I211" s="221"/>
      <c r="J211" s="222">
        <f>ROUND(I211*H211,2)</f>
        <v>0</v>
      </c>
      <c r="K211" s="218" t="s">
        <v>212</v>
      </c>
      <c r="L211" s="42"/>
      <c r="M211" s="223" t="s">
        <v>1</v>
      </c>
      <c r="N211" s="224" t="s">
        <v>40</v>
      </c>
      <c r="O211" s="78"/>
      <c r="P211" s="225">
        <f>O211*H211</f>
        <v>0</v>
      </c>
      <c r="Q211" s="225">
        <v>0.099510000000000001</v>
      </c>
      <c r="R211" s="225">
        <f>Q211*H211</f>
        <v>0.18886997999999999</v>
      </c>
      <c r="S211" s="225">
        <v>0</v>
      </c>
      <c r="T211" s="226">
        <f>S211*H211</f>
        <v>0</v>
      </c>
      <c r="AR211" s="16" t="s">
        <v>181</v>
      </c>
      <c r="AT211" s="16" t="s">
        <v>150</v>
      </c>
      <c r="AU211" s="16" t="s">
        <v>77</v>
      </c>
      <c r="AY211" s="16" t="s">
        <v>147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16" t="s">
        <v>75</v>
      </c>
      <c r="BK211" s="227">
        <f>ROUND(I211*H211,2)</f>
        <v>0</v>
      </c>
      <c r="BL211" s="16" t="s">
        <v>181</v>
      </c>
      <c r="BM211" s="16" t="s">
        <v>1236</v>
      </c>
    </row>
    <row r="212" s="1" customFormat="1">
      <c r="B212" s="37"/>
      <c r="C212" s="38"/>
      <c r="D212" s="228" t="s">
        <v>156</v>
      </c>
      <c r="E212" s="38"/>
      <c r="F212" s="229" t="s">
        <v>421</v>
      </c>
      <c r="G212" s="38"/>
      <c r="H212" s="38"/>
      <c r="I212" s="143"/>
      <c r="J212" s="38"/>
      <c r="K212" s="38"/>
      <c r="L212" s="42"/>
      <c r="M212" s="230"/>
      <c r="N212" s="78"/>
      <c r="O212" s="78"/>
      <c r="P212" s="78"/>
      <c r="Q212" s="78"/>
      <c r="R212" s="78"/>
      <c r="S212" s="78"/>
      <c r="T212" s="79"/>
      <c r="AT212" s="16" t="s">
        <v>156</v>
      </c>
      <c r="AU212" s="16" t="s">
        <v>77</v>
      </c>
    </row>
    <row r="213" s="1" customFormat="1">
      <c r="B213" s="37"/>
      <c r="C213" s="38"/>
      <c r="D213" s="228" t="s">
        <v>157</v>
      </c>
      <c r="E213" s="38"/>
      <c r="F213" s="231" t="s">
        <v>1333</v>
      </c>
      <c r="G213" s="38"/>
      <c r="H213" s="38"/>
      <c r="I213" s="143"/>
      <c r="J213" s="38"/>
      <c r="K213" s="38"/>
      <c r="L213" s="42"/>
      <c r="M213" s="230"/>
      <c r="N213" s="78"/>
      <c r="O213" s="78"/>
      <c r="P213" s="78"/>
      <c r="Q213" s="78"/>
      <c r="R213" s="78"/>
      <c r="S213" s="78"/>
      <c r="T213" s="79"/>
      <c r="AT213" s="16" t="s">
        <v>157</v>
      </c>
      <c r="AU213" s="16" t="s">
        <v>77</v>
      </c>
    </row>
    <row r="214" s="12" customFormat="1">
      <c r="B214" s="232"/>
      <c r="C214" s="233"/>
      <c r="D214" s="228" t="s">
        <v>159</v>
      </c>
      <c r="E214" s="234" t="s">
        <v>1</v>
      </c>
      <c r="F214" s="235" t="s">
        <v>1370</v>
      </c>
      <c r="G214" s="233"/>
      <c r="H214" s="236">
        <v>1.8979999999999999</v>
      </c>
      <c r="I214" s="237"/>
      <c r="J214" s="233"/>
      <c r="K214" s="233"/>
      <c r="L214" s="238"/>
      <c r="M214" s="243"/>
      <c r="N214" s="244"/>
      <c r="O214" s="244"/>
      <c r="P214" s="244"/>
      <c r="Q214" s="244"/>
      <c r="R214" s="244"/>
      <c r="S214" s="244"/>
      <c r="T214" s="245"/>
      <c r="AT214" s="242" t="s">
        <v>159</v>
      </c>
      <c r="AU214" s="242" t="s">
        <v>77</v>
      </c>
      <c r="AV214" s="12" t="s">
        <v>77</v>
      </c>
      <c r="AW214" s="12" t="s">
        <v>32</v>
      </c>
      <c r="AX214" s="12" t="s">
        <v>75</v>
      </c>
      <c r="AY214" s="242" t="s">
        <v>147</v>
      </c>
    </row>
    <row r="215" s="1" customFormat="1" ht="16.5" customHeight="1">
      <c r="B215" s="37"/>
      <c r="C215" s="267" t="s">
        <v>331</v>
      </c>
      <c r="D215" s="267" t="s">
        <v>267</v>
      </c>
      <c r="E215" s="268" t="s">
        <v>775</v>
      </c>
      <c r="F215" s="269" t="s">
        <v>776</v>
      </c>
      <c r="G215" s="270" t="s">
        <v>270</v>
      </c>
      <c r="H215" s="271">
        <v>0.42499999999999999</v>
      </c>
      <c r="I215" s="272"/>
      <c r="J215" s="273">
        <f>ROUND(I215*H215,2)</f>
        <v>0</v>
      </c>
      <c r="K215" s="269" t="s">
        <v>212</v>
      </c>
      <c r="L215" s="274"/>
      <c r="M215" s="275" t="s">
        <v>1</v>
      </c>
      <c r="N215" s="276" t="s">
        <v>40</v>
      </c>
      <c r="O215" s="78"/>
      <c r="P215" s="225">
        <f>O215*H215</f>
        <v>0</v>
      </c>
      <c r="Q215" s="225">
        <v>1</v>
      </c>
      <c r="R215" s="225">
        <f>Q215*H215</f>
        <v>0.42499999999999999</v>
      </c>
      <c r="S215" s="225">
        <v>0</v>
      </c>
      <c r="T215" s="226">
        <f>S215*H215</f>
        <v>0</v>
      </c>
      <c r="AR215" s="16" t="s">
        <v>216</v>
      </c>
      <c r="AT215" s="16" t="s">
        <v>267</v>
      </c>
      <c r="AU215" s="16" t="s">
        <v>77</v>
      </c>
      <c r="AY215" s="16" t="s">
        <v>147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16" t="s">
        <v>75</v>
      </c>
      <c r="BK215" s="227">
        <f>ROUND(I215*H215,2)</f>
        <v>0</v>
      </c>
      <c r="BL215" s="16" t="s">
        <v>181</v>
      </c>
      <c r="BM215" s="16" t="s">
        <v>1238</v>
      </c>
    </row>
    <row r="216" s="1" customFormat="1">
      <c r="B216" s="37"/>
      <c r="C216" s="38"/>
      <c r="D216" s="228" t="s">
        <v>156</v>
      </c>
      <c r="E216" s="38"/>
      <c r="F216" s="229" t="s">
        <v>778</v>
      </c>
      <c r="G216" s="38"/>
      <c r="H216" s="38"/>
      <c r="I216" s="143"/>
      <c r="J216" s="38"/>
      <c r="K216" s="38"/>
      <c r="L216" s="42"/>
      <c r="M216" s="230"/>
      <c r="N216" s="78"/>
      <c r="O216" s="78"/>
      <c r="P216" s="78"/>
      <c r="Q216" s="78"/>
      <c r="R216" s="78"/>
      <c r="S216" s="78"/>
      <c r="T216" s="79"/>
      <c r="AT216" s="16" t="s">
        <v>156</v>
      </c>
      <c r="AU216" s="16" t="s">
        <v>77</v>
      </c>
    </row>
    <row r="217" s="12" customFormat="1">
      <c r="B217" s="232"/>
      <c r="C217" s="233"/>
      <c r="D217" s="228" t="s">
        <v>159</v>
      </c>
      <c r="E217" s="234" t="s">
        <v>1</v>
      </c>
      <c r="F217" s="235" t="s">
        <v>1371</v>
      </c>
      <c r="G217" s="233"/>
      <c r="H217" s="236">
        <v>0.40500000000000003</v>
      </c>
      <c r="I217" s="237"/>
      <c r="J217" s="233"/>
      <c r="K217" s="233"/>
      <c r="L217" s="238"/>
      <c r="M217" s="243"/>
      <c r="N217" s="244"/>
      <c r="O217" s="244"/>
      <c r="P217" s="244"/>
      <c r="Q217" s="244"/>
      <c r="R217" s="244"/>
      <c r="S217" s="244"/>
      <c r="T217" s="245"/>
      <c r="AT217" s="242" t="s">
        <v>159</v>
      </c>
      <c r="AU217" s="242" t="s">
        <v>77</v>
      </c>
      <c r="AV217" s="12" t="s">
        <v>77</v>
      </c>
      <c r="AW217" s="12" t="s">
        <v>32</v>
      </c>
      <c r="AX217" s="12" t="s">
        <v>75</v>
      </c>
      <c r="AY217" s="242" t="s">
        <v>147</v>
      </c>
    </row>
    <row r="218" s="12" customFormat="1">
      <c r="B218" s="232"/>
      <c r="C218" s="233"/>
      <c r="D218" s="228" t="s">
        <v>159</v>
      </c>
      <c r="E218" s="233"/>
      <c r="F218" s="235" t="s">
        <v>1372</v>
      </c>
      <c r="G218" s="233"/>
      <c r="H218" s="236">
        <v>0.42499999999999999</v>
      </c>
      <c r="I218" s="237"/>
      <c r="J218" s="233"/>
      <c r="K218" s="233"/>
      <c r="L218" s="238"/>
      <c r="M218" s="243"/>
      <c r="N218" s="244"/>
      <c r="O218" s="244"/>
      <c r="P218" s="244"/>
      <c r="Q218" s="244"/>
      <c r="R218" s="244"/>
      <c r="S218" s="244"/>
      <c r="T218" s="245"/>
      <c r="AT218" s="242" t="s">
        <v>159</v>
      </c>
      <c r="AU218" s="242" t="s">
        <v>77</v>
      </c>
      <c r="AV218" s="12" t="s">
        <v>77</v>
      </c>
      <c r="AW218" s="12" t="s">
        <v>4</v>
      </c>
      <c r="AX218" s="12" t="s">
        <v>75</v>
      </c>
      <c r="AY218" s="242" t="s">
        <v>147</v>
      </c>
    </row>
    <row r="219" s="1" customFormat="1" ht="16.5" customHeight="1">
      <c r="B219" s="37"/>
      <c r="C219" s="267" t="s">
        <v>342</v>
      </c>
      <c r="D219" s="267" t="s">
        <v>267</v>
      </c>
      <c r="E219" s="268" t="s">
        <v>781</v>
      </c>
      <c r="F219" s="269" t="s">
        <v>782</v>
      </c>
      <c r="G219" s="270" t="s">
        <v>270</v>
      </c>
      <c r="H219" s="271">
        <v>1.4930000000000001</v>
      </c>
      <c r="I219" s="272"/>
      <c r="J219" s="273">
        <f>ROUND(I219*H219,2)</f>
        <v>0</v>
      </c>
      <c r="K219" s="269" t="s">
        <v>212</v>
      </c>
      <c r="L219" s="274"/>
      <c r="M219" s="275" t="s">
        <v>1</v>
      </c>
      <c r="N219" s="276" t="s">
        <v>40</v>
      </c>
      <c r="O219" s="78"/>
      <c r="P219" s="225">
        <f>O219*H219</f>
        <v>0</v>
      </c>
      <c r="Q219" s="225">
        <v>1</v>
      </c>
      <c r="R219" s="225">
        <f>Q219*H219</f>
        <v>1.4930000000000001</v>
      </c>
      <c r="S219" s="225">
        <v>0</v>
      </c>
      <c r="T219" s="226">
        <f>S219*H219</f>
        <v>0</v>
      </c>
      <c r="AR219" s="16" t="s">
        <v>216</v>
      </c>
      <c r="AT219" s="16" t="s">
        <v>267</v>
      </c>
      <c r="AU219" s="16" t="s">
        <v>77</v>
      </c>
      <c r="AY219" s="16" t="s">
        <v>147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16" t="s">
        <v>75</v>
      </c>
      <c r="BK219" s="227">
        <f>ROUND(I219*H219,2)</f>
        <v>0</v>
      </c>
      <c r="BL219" s="16" t="s">
        <v>181</v>
      </c>
      <c r="BM219" s="16" t="s">
        <v>1241</v>
      </c>
    </row>
    <row r="220" s="1" customFormat="1">
      <c r="B220" s="37"/>
      <c r="C220" s="38"/>
      <c r="D220" s="228" t="s">
        <v>156</v>
      </c>
      <c r="E220" s="38"/>
      <c r="F220" s="229" t="s">
        <v>782</v>
      </c>
      <c r="G220" s="38"/>
      <c r="H220" s="38"/>
      <c r="I220" s="143"/>
      <c r="J220" s="38"/>
      <c r="K220" s="38"/>
      <c r="L220" s="42"/>
      <c r="M220" s="230"/>
      <c r="N220" s="78"/>
      <c r="O220" s="78"/>
      <c r="P220" s="78"/>
      <c r="Q220" s="78"/>
      <c r="R220" s="78"/>
      <c r="S220" s="78"/>
      <c r="T220" s="79"/>
      <c r="AT220" s="16" t="s">
        <v>156</v>
      </c>
      <c r="AU220" s="16" t="s">
        <v>77</v>
      </c>
    </row>
    <row r="221" s="12" customFormat="1">
      <c r="B221" s="232"/>
      <c r="C221" s="233"/>
      <c r="D221" s="228" t="s">
        <v>159</v>
      </c>
      <c r="E221" s="234" t="s">
        <v>1</v>
      </c>
      <c r="F221" s="235" t="s">
        <v>1373</v>
      </c>
      <c r="G221" s="233"/>
      <c r="H221" s="236">
        <v>1.4930000000000001</v>
      </c>
      <c r="I221" s="237"/>
      <c r="J221" s="233"/>
      <c r="K221" s="233"/>
      <c r="L221" s="238"/>
      <c r="M221" s="243"/>
      <c r="N221" s="244"/>
      <c r="O221" s="244"/>
      <c r="P221" s="244"/>
      <c r="Q221" s="244"/>
      <c r="R221" s="244"/>
      <c r="S221" s="244"/>
      <c r="T221" s="245"/>
      <c r="AT221" s="242" t="s">
        <v>159</v>
      </c>
      <c r="AU221" s="242" t="s">
        <v>77</v>
      </c>
      <c r="AV221" s="12" t="s">
        <v>77</v>
      </c>
      <c r="AW221" s="12" t="s">
        <v>32</v>
      </c>
      <c r="AX221" s="12" t="s">
        <v>75</v>
      </c>
      <c r="AY221" s="242" t="s">
        <v>147</v>
      </c>
    </row>
    <row r="222" s="1" customFormat="1" ht="16.5" customHeight="1">
      <c r="B222" s="37"/>
      <c r="C222" s="216" t="s">
        <v>352</v>
      </c>
      <c r="D222" s="216" t="s">
        <v>150</v>
      </c>
      <c r="E222" s="217" t="s">
        <v>446</v>
      </c>
      <c r="F222" s="218" t="s">
        <v>447</v>
      </c>
      <c r="G222" s="219" t="s">
        <v>270</v>
      </c>
      <c r="H222" s="220">
        <v>1.8979999999999999</v>
      </c>
      <c r="I222" s="221"/>
      <c r="J222" s="222">
        <f>ROUND(I222*H222,2)</f>
        <v>0</v>
      </c>
      <c r="K222" s="218" t="s">
        <v>212</v>
      </c>
      <c r="L222" s="42"/>
      <c r="M222" s="223" t="s">
        <v>1</v>
      </c>
      <c r="N222" s="224" t="s">
        <v>40</v>
      </c>
      <c r="O222" s="78"/>
      <c r="P222" s="225">
        <f>O222*H222</f>
        <v>0</v>
      </c>
      <c r="Q222" s="225">
        <v>0</v>
      </c>
      <c r="R222" s="225">
        <f>Q222*H222</f>
        <v>0</v>
      </c>
      <c r="S222" s="225">
        <v>0</v>
      </c>
      <c r="T222" s="226">
        <f>S222*H222</f>
        <v>0</v>
      </c>
      <c r="AR222" s="16" t="s">
        <v>181</v>
      </c>
      <c r="AT222" s="16" t="s">
        <v>150</v>
      </c>
      <c r="AU222" s="16" t="s">
        <v>77</v>
      </c>
      <c r="AY222" s="16" t="s">
        <v>147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16" t="s">
        <v>75</v>
      </c>
      <c r="BK222" s="227">
        <f>ROUND(I222*H222,2)</f>
        <v>0</v>
      </c>
      <c r="BL222" s="16" t="s">
        <v>181</v>
      </c>
      <c r="BM222" s="16" t="s">
        <v>1243</v>
      </c>
    </row>
    <row r="223" s="1" customFormat="1">
      <c r="B223" s="37"/>
      <c r="C223" s="38"/>
      <c r="D223" s="228" t="s">
        <v>156</v>
      </c>
      <c r="E223" s="38"/>
      <c r="F223" s="229" t="s">
        <v>449</v>
      </c>
      <c r="G223" s="38"/>
      <c r="H223" s="38"/>
      <c r="I223" s="143"/>
      <c r="J223" s="38"/>
      <c r="K223" s="38"/>
      <c r="L223" s="42"/>
      <c r="M223" s="230"/>
      <c r="N223" s="78"/>
      <c r="O223" s="78"/>
      <c r="P223" s="78"/>
      <c r="Q223" s="78"/>
      <c r="R223" s="78"/>
      <c r="S223" s="78"/>
      <c r="T223" s="79"/>
      <c r="AT223" s="16" t="s">
        <v>156</v>
      </c>
      <c r="AU223" s="16" t="s">
        <v>77</v>
      </c>
    </row>
    <row r="224" s="1" customFormat="1">
      <c r="B224" s="37"/>
      <c r="C224" s="38"/>
      <c r="D224" s="228" t="s">
        <v>157</v>
      </c>
      <c r="E224" s="38"/>
      <c r="F224" s="231" t="s">
        <v>450</v>
      </c>
      <c r="G224" s="38"/>
      <c r="H224" s="38"/>
      <c r="I224" s="143"/>
      <c r="J224" s="38"/>
      <c r="K224" s="38"/>
      <c r="L224" s="42"/>
      <c r="M224" s="230"/>
      <c r="N224" s="78"/>
      <c r="O224" s="78"/>
      <c r="P224" s="78"/>
      <c r="Q224" s="78"/>
      <c r="R224" s="78"/>
      <c r="S224" s="78"/>
      <c r="T224" s="79"/>
      <c r="AT224" s="16" t="s">
        <v>157</v>
      </c>
      <c r="AU224" s="16" t="s">
        <v>77</v>
      </c>
    </row>
    <row r="225" s="11" customFormat="1" ht="22.8" customHeight="1">
      <c r="B225" s="200"/>
      <c r="C225" s="201"/>
      <c r="D225" s="202" t="s">
        <v>68</v>
      </c>
      <c r="E225" s="214" t="s">
        <v>97</v>
      </c>
      <c r="F225" s="214" t="s">
        <v>451</v>
      </c>
      <c r="G225" s="201"/>
      <c r="H225" s="201"/>
      <c r="I225" s="204"/>
      <c r="J225" s="215">
        <f>BK225</f>
        <v>0</v>
      </c>
      <c r="K225" s="201"/>
      <c r="L225" s="206"/>
      <c r="M225" s="207"/>
      <c r="N225" s="208"/>
      <c r="O225" s="208"/>
      <c r="P225" s="209">
        <f>SUM(P226:P246)</f>
        <v>0</v>
      </c>
      <c r="Q225" s="208"/>
      <c r="R225" s="209">
        <f>SUM(R226:R246)</f>
        <v>15.537629939999999</v>
      </c>
      <c r="S225" s="208"/>
      <c r="T225" s="210">
        <f>SUM(T226:T246)</f>
        <v>0</v>
      </c>
      <c r="AR225" s="211" t="s">
        <v>75</v>
      </c>
      <c r="AT225" s="212" t="s">
        <v>68</v>
      </c>
      <c r="AU225" s="212" t="s">
        <v>75</v>
      </c>
      <c r="AY225" s="211" t="s">
        <v>147</v>
      </c>
      <c r="BK225" s="213">
        <f>SUM(BK226:BK246)</f>
        <v>0</v>
      </c>
    </row>
    <row r="226" s="1" customFormat="1" ht="16.5" customHeight="1">
      <c r="B226" s="37"/>
      <c r="C226" s="216" t="s">
        <v>356</v>
      </c>
      <c r="D226" s="216" t="s">
        <v>150</v>
      </c>
      <c r="E226" s="217" t="s">
        <v>790</v>
      </c>
      <c r="F226" s="218" t="s">
        <v>1253</v>
      </c>
      <c r="G226" s="219" t="s">
        <v>225</v>
      </c>
      <c r="H226" s="220">
        <v>5.867</v>
      </c>
      <c r="I226" s="221"/>
      <c r="J226" s="222">
        <f>ROUND(I226*H226,2)</f>
        <v>0</v>
      </c>
      <c r="K226" s="218" t="s">
        <v>212</v>
      </c>
      <c r="L226" s="42"/>
      <c r="M226" s="223" t="s">
        <v>1</v>
      </c>
      <c r="N226" s="224" t="s">
        <v>40</v>
      </c>
      <c r="O226" s="78"/>
      <c r="P226" s="225">
        <f>O226*H226</f>
        <v>0</v>
      </c>
      <c r="Q226" s="225">
        <v>2.5143</v>
      </c>
      <c r="R226" s="225">
        <f>Q226*H226</f>
        <v>14.751398099999999</v>
      </c>
      <c r="S226" s="225">
        <v>0</v>
      </c>
      <c r="T226" s="226">
        <f>S226*H226</f>
        <v>0</v>
      </c>
      <c r="AR226" s="16" t="s">
        <v>181</v>
      </c>
      <c r="AT226" s="16" t="s">
        <v>150</v>
      </c>
      <c r="AU226" s="16" t="s">
        <v>77</v>
      </c>
      <c r="AY226" s="16" t="s">
        <v>147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6" t="s">
        <v>75</v>
      </c>
      <c r="BK226" s="227">
        <f>ROUND(I226*H226,2)</f>
        <v>0</v>
      </c>
      <c r="BL226" s="16" t="s">
        <v>181</v>
      </c>
      <c r="BM226" s="16" t="s">
        <v>1254</v>
      </c>
    </row>
    <row r="227" s="1" customFormat="1">
      <c r="B227" s="37"/>
      <c r="C227" s="38"/>
      <c r="D227" s="228" t="s">
        <v>156</v>
      </c>
      <c r="E227" s="38"/>
      <c r="F227" s="229" t="s">
        <v>793</v>
      </c>
      <c r="G227" s="38"/>
      <c r="H227" s="38"/>
      <c r="I227" s="143"/>
      <c r="J227" s="38"/>
      <c r="K227" s="38"/>
      <c r="L227" s="42"/>
      <c r="M227" s="230"/>
      <c r="N227" s="78"/>
      <c r="O227" s="78"/>
      <c r="P227" s="78"/>
      <c r="Q227" s="78"/>
      <c r="R227" s="78"/>
      <c r="S227" s="78"/>
      <c r="T227" s="79"/>
      <c r="AT227" s="16" t="s">
        <v>156</v>
      </c>
      <c r="AU227" s="16" t="s">
        <v>77</v>
      </c>
    </row>
    <row r="228" s="1" customFormat="1">
      <c r="B228" s="37"/>
      <c r="C228" s="38"/>
      <c r="D228" s="228" t="s">
        <v>157</v>
      </c>
      <c r="E228" s="38"/>
      <c r="F228" s="231" t="s">
        <v>1333</v>
      </c>
      <c r="G228" s="38"/>
      <c r="H228" s="38"/>
      <c r="I228" s="143"/>
      <c r="J228" s="38"/>
      <c r="K228" s="38"/>
      <c r="L228" s="42"/>
      <c r="M228" s="230"/>
      <c r="N228" s="78"/>
      <c r="O228" s="78"/>
      <c r="P228" s="78"/>
      <c r="Q228" s="78"/>
      <c r="R228" s="78"/>
      <c r="S228" s="78"/>
      <c r="T228" s="79"/>
      <c r="AT228" s="16" t="s">
        <v>157</v>
      </c>
      <c r="AU228" s="16" t="s">
        <v>77</v>
      </c>
    </row>
    <row r="229" s="12" customFormat="1">
      <c r="B229" s="232"/>
      <c r="C229" s="233"/>
      <c r="D229" s="228" t="s">
        <v>159</v>
      </c>
      <c r="E229" s="234" t="s">
        <v>1</v>
      </c>
      <c r="F229" s="235" t="s">
        <v>1374</v>
      </c>
      <c r="G229" s="233"/>
      <c r="H229" s="236">
        <v>11.063000000000001</v>
      </c>
      <c r="I229" s="237"/>
      <c r="J229" s="233"/>
      <c r="K229" s="233"/>
      <c r="L229" s="238"/>
      <c r="M229" s="243"/>
      <c r="N229" s="244"/>
      <c r="O229" s="244"/>
      <c r="P229" s="244"/>
      <c r="Q229" s="244"/>
      <c r="R229" s="244"/>
      <c r="S229" s="244"/>
      <c r="T229" s="245"/>
      <c r="AT229" s="242" t="s">
        <v>159</v>
      </c>
      <c r="AU229" s="242" t="s">
        <v>77</v>
      </c>
      <c r="AV229" s="12" t="s">
        <v>77</v>
      </c>
      <c r="AW229" s="12" t="s">
        <v>32</v>
      </c>
      <c r="AX229" s="12" t="s">
        <v>69</v>
      </c>
      <c r="AY229" s="242" t="s">
        <v>147</v>
      </c>
    </row>
    <row r="230" s="12" customFormat="1">
      <c r="B230" s="232"/>
      <c r="C230" s="233"/>
      <c r="D230" s="228" t="s">
        <v>159</v>
      </c>
      <c r="E230" s="234" t="s">
        <v>1</v>
      </c>
      <c r="F230" s="235" t="s">
        <v>1375</v>
      </c>
      <c r="G230" s="233"/>
      <c r="H230" s="236">
        <v>-4.9000000000000004</v>
      </c>
      <c r="I230" s="237"/>
      <c r="J230" s="233"/>
      <c r="K230" s="233"/>
      <c r="L230" s="238"/>
      <c r="M230" s="243"/>
      <c r="N230" s="244"/>
      <c r="O230" s="244"/>
      <c r="P230" s="244"/>
      <c r="Q230" s="244"/>
      <c r="R230" s="244"/>
      <c r="S230" s="244"/>
      <c r="T230" s="245"/>
      <c r="AT230" s="242" t="s">
        <v>159</v>
      </c>
      <c r="AU230" s="242" t="s">
        <v>77</v>
      </c>
      <c r="AV230" s="12" t="s">
        <v>77</v>
      </c>
      <c r="AW230" s="12" t="s">
        <v>32</v>
      </c>
      <c r="AX230" s="12" t="s">
        <v>69</v>
      </c>
      <c r="AY230" s="242" t="s">
        <v>147</v>
      </c>
    </row>
    <row r="231" s="12" customFormat="1">
      <c r="B231" s="232"/>
      <c r="C231" s="233"/>
      <c r="D231" s="228" t="s">
        <v>159</v>
      </c>
      <c r="E231" s="234" t="s">
        <v>1</v>
      </c>
      <c r="F231" s="235" t="s">
        <v>1376</v>
      </c>
      <c r="G231" s="233"/>
      <c r="H231" s="236">
        <v>-0.29599999999999999</v>
      </c>
      <c r="I231" s="237"/>
      <c r="J231" s="233"/>
      <c r="K231" s="233"/>
      <c r="L231" s="238"/>
      <c r="M231" s="243"/>
      <c r="N231" s="244"/>
      <c r="O231" s="244"/>
      <c r="P231" s="244"/>
      <c r="Q231" s="244"/>
      <c r="R231" s="244"/>
      <c r="S231" s="244"/>
      <c r="T231" s="245"/>
      <c r="AT231" s="242" t="s">
        <v>159</v>
      </c>
      <c r="AU231" s="242" t="s">
        <v>77</v>
      </c>
      <c r="AV231" s="12" t="s">
        <v>77</v>
      </c>
      <c r="AW231" s="12" t="s">
        <v>32</v>
      </c>
      <c r="AX231" s="12" t="s">
        <v>69</v>
      </c>
      <c r="AY231" s="242" t="s">
        <v>147</v>
      </c>
    </row>
    <row r="232" s="14" customFormat="1">
      <c r="B232" s="256"/>
      <c r="C232" s="257"/>
      <c r="D232" s="228" t="s">
        <v>159</v>
      </c>
      <c r="E232" s="258" t="s">
        <v>1</v>
      </c>
      <c r="F232" s="259" t="s">
        <v>266</v>
      </c>
      <c r="G232" s="257"/>
      <c r="H232" s="260">
        <v>5.867</v>
      </c>
      <c r="I232" s="261"/>
      <c r="J232" s="257"/>
      <c r="K232" s="257"/>
      <c r="L232" s="262"/>
      <c r="M232" s="263"/>
      <c r="N232" s="264"/>
      <c r="O232" s="264"/>
      <c r="P232" s="264"/>
      <c r="Q232" s="264"/>
      <c r="R232" s="264"/>
      <c r="S232" s="264"/>
      <c r="T232" s="265"/>
      <c r="AT232" s="266" t="s">
        <v>159</v>
      </c>
      <c r="AU232" s="266" t="s">
        <v>77</v>
      </c>
      <c r="AV232" s="14" t="s">
        <v>181</v>
      </c>
      <c r="AW232" s="14" t="s">
        <v>32</v>
      </c>
      <c r="AX232" s="14" t="s">
        <v>75</v>
      </c>
      <c r="AY232" s="266" t="s">
        <v>147</v>
      </c>
    </row>
    <row r="233" s="1" customFormat="1" ht="16.5" customHeight="1">
      <c r="B233" s="37"/>
      <c r="C233" s="216" t="s">
        <v>366</v>
      </c>
      <c r="D233" s="216" t="s">
        <v>150</v>
      </c>
      <c r="E233" s="217" t="s">
        <v>486</v>
      </c>
      <c r="F233" s="218" t="s">
        <v>487</v>
      </c>
      <c r="G233" s="219" t="s">
        <v>180</v>
      </c>
      <c r="H233" s="220">
        <v>39.811999999999998</v>
      </c>
      <c r="I233" s="221"/>
      <c r="J233" s="222">
        <f>ROUND(I233*H233,2)</f>
        <v>0</v>
      </c>
      <c r="K233" s="218" t="s">
        <v>212</v>
      </c>
      <c r="L233" s="42"/>
      <c r="M233" s="223" t="s">
        <v>1</v>
      </c>
      <c r="N233" s="224" t="s">
        <v>40</v>
      </c>
      <c r="O233" s="78"/>
      <c r="P233" s="225">
        <f>O233*H233</f>
        <v>0</v>
      </c>
      <c r="Q233" s="225">
        <v>0.00247</v>
      </c>
      <c r="R233" s="225">
        <f>Q233*H233</f>
        <v>0.098335639999999988</v>
      </c>
      <c r="S233" s="225">
        <v>0</v>
      </c>
      <c r="T233" s="226">
        <f>S233*H233</f>
        <v>0</v>
      </c>
      <c r="AR233" s="16" t="s">
        <v>181</v>
      </c>
      <c r="AT233" s="16" t="s">
        <v>150</v>
      </c>
      <c r="AU233" s="16" t="s">
        <v>77</v>
      </c>
      <c r="AY233" s="16" t="s">
        <v>147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16" t="s">
        <v>75</v>
      </c>
      <c r="BK233" s="227">
        <f>ROUND(I233*H233,2)</f>
        <v>0</v>
      </c>
      <c r="BL233" s="16" t="s">
        <v>181</v>
      </c>
      <c r="BM233" s="16" t="s">
        <v>1173</v>
      </c>
    </row>
    <row r="234" s="1" customFormat="1">
      <c r="B234" s="37"/>
      <c r="C234" s="38"/>
      <c r="D234" s="228" t="s">
        <v>156</v>
      </c>
      <c r="E234" s="38"/>
      <c r="F234" s="229" t="s">
        <v>489</v>
      </c>
      <c r="G234" s="38"/>
      <c r="H234" s="38"/>
      <c r="I234" s="143"/>
      <c r="J234" s="38"/>
      <c r="K234" s="38"/>
      <c r="L234" s="42"/>
      <c r="M234" s="230"/>
      <c r="N234" s="78"/>
      <c r="O234" s="78"/>
      <c r="P234" s="78"/>
      <c r="Q234" s="78"/>
      <c r="R234" s="78"/>
      <c r="S234" s="78"/>
      <c r="T234" s="79"/>
      <c r="AT234" s="16" t="s">
        <v>156</v>
      </c>
      <c r="AU234" s="16" t="s">
        <v>77</v>
      </c>
    </row>
    <row r="235" s="1" customFormat="1">
      <c r="B235" s="37"/>
      <c r="C235" s="38"/>
      <c r="D235" s="228" t="s">
        <v>157</v>
      </c>
      <c r="E235" s="38"/>
      <c r="F235" s="231" t="s">
        <v>1333</v>
      </c>
      <c r="G235" s="38"/>
      <c r="H235" s="38"/>
      <c r="I235" s="143"/>
      <c r="J235" s="38"/>
      <c r="K235" s="38"/>
      <c r="L235" s="42"/>
      <c r="M235" s="230"/>
      <c r="N235" s="78"/>
      <c r="O235" s="78"/>
      <c r="P235" s="78"/>
      <c r="Q235" s="78"/>
      <c r="R235" s="78"/>
      <c r="S235" s="78"/>
      <c r="T235" s="79"/>
      <c r="AT235" s="16" t="s">
        <v>157</v>
      </c>
      <c r="AU235" s="16" t="s">
        <v>77</v>
      </c>
    </row>
    <row r="236" s="12" customFormat="1">
      <c r="B236" s="232"/>
      <c r="C236" s="233"/>
      <c r="D236" s="228" t="s">
        <v>159</v>
      </c>
      <c r="E236" s="234" t="s">
        <v>1</v>
      </c>
      <c r="F236" s="235" t="s">
        <v>1377</v>
      </c>
      <c r="G236" s="233"/>
      <c r="H236" s="236">
        <v>23.600000000000001</v>
      </c>
      <c r="I236" s="237"/>
      <c r="J236" s="233"/>
      <c r="K236" s="233"/>
      <c r="L236" s="238"/>
      <c r="M236" s="243"/>
      <c r="N236" s="244"/>
      <c r="O236" s="244"/>
      <c r="P236" s="244"/>
      <c r="Q236" s="244"/>
      <c r="R236" s="244"/>
      <c r="S236" s="244"/>
      <c r="T236" s="245"/>
      <c r="AT236" s="242" t="s">
        <v>159</v>
      </c>
      <c r="AU236" s="242" t="s">
        <v>77</v>
      </c>
      <c r="AV236" s="12" t="s">
        <v>77</v>
      </c>
      <c r="AW236" s="12" t="s">
        <v>32</v>
      </c>
      <c r="AX236" s="12" t="s">
        <v>69</v>
      </c>
      <c r="AY236" s="242" t="s">
        <v>147</v>
      </c>
    </row>
    <row r="237" s="12" customFormat="1">
      <c r="B237" s="232"/>
      <c r="C237" s="233"/>
      <c r="D237" s="228" t="s">
        <v>159</v>
      </c>
      <c r="E237" s="234" t="s">
        <v>1</v>
      </c>
      <c r="F237" s="235" t="s">
        <v>1378</v>
      </c>
      <c r="G237" s="233"/>
      <c r="H237" s="236">
        <v>14.699999999999999</v>
      </c>
      <c r="I237" s="237"/>
      <c r="J237" s="233"/>
      <c r="K237" s="233"/>
      <c r="L237" s="238"/>
      <c r="M237" s="243"/>
      <c r="N237" s="244"/>
      <c r="O237" s="244"/>
      <c r="P237" s="244"/>
      <c r="Q237" s="244"/>
      <c r="R237" s="244"/>
      <c r="S237" s="244"/>
      <c r="T237" s="245"/>
      <c r="AT237" s="242" t="s">
        <v>159</v>
      </c>
      <c r="AU237" s="242" t="s">
        <v>77</v>
      </c>
      <c r="AV237" s="12" t="s">
        <v>77</v>
      </c>
      <c r="AW237" s="12" t="s">
        <v>32</v>
      </c>
      <c r="AX237" s="12" t="s">
        <v>69</v>
      </c>
      <c r="AY237" s="242" t="s">
        <v>147</v>
      </c>
    </row>
    <row r="238" s="12" customFormat="1">
      <c r="B238" s="232"/>
      <c r="C238" s="233"/>
      <c r="D238" s="228" t="s">
        <v>159</v>
      </c>
      <c r="E238" s="234" t="s">
        <v>1</v>
      </c>
      <c r="F238" s="235" t="s">
        <v>1379</v>
      </c>
      <c r="G238" s="233"/>
      <c r="H238" s="236">
        <v>0.52000000000000002</v>
      </c>
      <c r="I238" s="237"/>
      <c r="J238" s="233"/>
      <c r="K238" s="233"/>
      <c r="L238" s="238"/>
      <c r="M238" s="243"/>
      <c r="N238" s="244"/>
      <c r="O238" s="244"/>
      <c r="P238" s="244"/>
      <c r="Q238" s="244"/>
      <c r="R238" s="244"/>
      <c r="S238" s="244"/>
      <c r="T238" s="245"/>
      <c r="AT238" s="242" t="s">
        <v>159</v>
      </c>
      <c r="AU238" s="242" t="s">
        <v>77</v>
      </c>
      <c r="AV238" s="12" t="s">
        <v>77</v>
      </c>
      <c r="AW238" s="12" t="s">
        <v>32</v>
      </c>
      <c r="AX238" s="12" t="s">
        <v>69</v>
      </c>
      <c r="AY238" s="242" t="s">
        <v>147</v>
      </c>
    </row>
    <row r="239" s="12" customFormat="1">
      <c r="B239" s="232"/>
      <c r="C239" s="233"/>
      <c r="D239" s="228" t="s">
        <v>159</v>
      </c>
      <c r="E239" s="234" t="s">
        <v>1</v>
      </c>
      <c r="F239" s="235" t="s">
        <v>1380</v>
      </c>
      <c r="G239" s="233"/>
      <c r="H239" s="236">
        <v>0.99199999999999999</v>
      </c>
      <c r="I239" s="237"/>
      <c r="J239" s="233"/>
      <c r="K239" s="233"/>
      <c r="L239" s="238"/>
      <c r="M239" s="243"/>
      <c r="N239" s="244"/>
      <c r="O239" s="244"/>
      <c r="P239" s="244"/>
      <c r="Q239" s="244"/>
      <c r="R239" s="244"/>
      <c r="S239" s="244"/>
      <c r="T239" s="245"/>
      <c r="AT239" s="242" t="s">
        <v>159</v>
      </c>
      <c r="AU239" s="242" t="s">
        <v>77</v>
      </c>
      <c r="AV239" s="12" t="s">
        <v>77</v>
      </c>
      <c r="AW239" s="12" t="s">
        <v>32</v>
      </c>
      <c r="AX239" s="12" t="s">
        <v>69</v>
      </c>
      <c r="AY239" s="242" t="s">
        <v>147</v>
      </c>
    </row>
    <row r="240" s="14" customFormat="1">
      <c r="B240" s="256"/>
      <c r="C240" s="257"/>
      <c r="D240" s="228" t="s">
        <v>159</v>
      </c>
      <c r="E240" s="258" t="s">
        <v>1</v>
      </c>
      <c r="F240" s="259" t="s">
        <v>266</v>
      </c>
      <c r="G240" s="257"/>
      <c r="H240" s="260">
        <v>39.811999999999998</v>
      </c>
      <c r="I240" s="261"/>
      <c r="J240" s="257"/>
      <c r="K240" s="257"/>
      <c r="L240" s="262"/>
      <c r="M240" s="263"/>
      <c r="N240" s="264"/>
      <c r="O240" s="264"/>
      <c r="P240" s="264"/>
      <c r="Q240" s="264"/>
      <c r="R240" s="264"/>
      <c r="S240" s="264"/>
      <c r="T240" s="265"/>
      <c r="AT240" s="266" t="s">
        <v>159</v>
      </c>
      <c r="AU240" s="266" t="s">
        <v>77</v>
      </c>
      <c r="AV240" s="14" t="s">
        <v>181</v>
      </c>
      <c r="AW240" s="14" t="s">
        <v>32</v>
      </c>
      <c r="AX240" s="14" t="s">
        <v>75</v>
      </c>
      <c r="AY240" s="266" t="s">
        <v>147</v>
      </c>
    </row>
    <row r="241" s="1" customFormat="1" ht="16.5" customHeight="1">
      <c r="B241" s="37"/>
      <c r="C241" s="216" t="s">
        <v>375</v>
      </c>
      <c r="D241" s="216" t="s">
        <v>150</v>
      </c>
      <c r="E241" s="217" t="s">
        <v>506</v>
      </c>
      <c r="F241" s="218" t="s">
        <v>507</v>
      </c>
      <c r="G241" s="219" t="s">
        <v>180</v>
      </c>
      <c r="H241" s="220">
        <v>39.811999999999998</v>
      </c>
      <c r="I241" s="221"/>
      <c r="J241" s="222">
        <f>ROUND(I241*H241,2)</f>
        <v>0</v>
      </c>
      <c r="K241" s="218" t="s">
        <v>212</v>
      </c>
      <c r="L241" s="42"/>
      <c r="M241" s="223" t="s">
        <v>1</v>
      </c>
      <c r="N241" s="224" t="s">
        <v>40</v>
      </c>
      <c r="O241" s="78"/>
      <c r="P241" s="225">
        <f>O241*H241</f>
        <v>0</v>
      </c>
      <c r="Q241" s="225">
        <v>0</v>
      </c>
      <c r="R241" s="225">
        <f>Q241*H241</f>
        <v>0</v>
      </c>
      <c r="S241" s="225">
        <v>0</v>
      </c>
      <c r="T241" s="226">
        <f>S241*H241</f>
        <v>0</v>
      </c>
      <c r="AR241" s="16" t="s">
        <v>181</v>
      </c>
      <c r="AT241" s="16" t="s">
        <v>150</v>
      </c>
      <c r="AU241" s="16" t="s">
        <v>77</v>
      </c>
      <c r="AY241" s="16" t="s">
        <v>147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16" t="s">
        <v>75</v>
      </c>
      <c r="BK241" s="227">
        <f>ROUND(I241*H241,2)</f>
        <v>0</v>
      </c>
      <c r="BL241" s="16" t="s">
        <v>181</v>
      </c>
      <c r="BM241" s="16" t="s">
        <v>1176</v>
      </c>
    </row>
    <row r="242" s="1" customFormat="1">
      <c r="B242" s="37"/>
      <c r="C242" s="38"/>
      <c r="D242" s="228" t="s">
        <v>156</v>
      </c>
      <c r="E242" s="38"/>
      <c r="F242" s="229" t="s">
        <v>509</v>
      </c>
      <c r="G242" s="38"/>
      <c r="H242" s="38"/>
      <c r="I242" s="143"/>
      <c r="J242" s="38"/>
      <c r="K242" s="38"/>
      <c r="L242" s="42"/>
      <c r="M242" s="230"/>
      <c r="N242" s="78"/>
      <c r="O242" s="78"/>
      <c r="P242" s="78"/>
      <c r="Q242" s="78"/>
      <c r="R242" s="78"/>
      <c r="S242" s="78"/>
      <c r="T242" s="79"/>
      <c r="AT242" s="16" t="s">
        <v>156</v>
      </c>
      <c r="AU242" s="16" t="s">
        <v>77</v>
      </c>
    </row>
    <row r="243" s="1" customFormat="1" ht="16.5" customHeight="1">
      <c r="B243" s="37"/>
      <c r="C243" s="216" t="s">
        <v>381</v>
      </c>
      <c r="D243" s="216" t="s">
        <v>150</v>
      </c>
      <c r="E243" s="217" t="s">
        <v>516</v>
      </c>
      <c r="F243" s="218" t="s">
        <v>517</v>
      </c>
      <c r="G243" s="219" t="s">
        <v>270</v>
      </c>
      <c r="H243" s="220">
        <v>0.62</v>
      </c>
      <c r="I243" s="221"/>
      <c r="J243" s="222">
        <f>ROUND(I243*H243,2)</f>
        <v>0</v>
      </c>
      <c r="K243" s="218" t="s">
        <v>212</v>
      </c>
      <c r="L243" s="42"/>
      <c r="M243" s="223" t="s">
        <v>1</v>
      </c>
      <c r="N243" s="224" t="s">
        <v>40</v>
      </c>
      <c r="O243" s="78"/>
      <c r="P243" s="225">
        <f>O243*H243</f>
        <v>0</v>
      </c>
      <c r="Q243" s="225">
        <v>1.10951</v>
      </c>
      <c r="R243" s="225">
        <f>Q243*H243</f>
        <v>0.68789619999999996</v>
      </c>
      <c r="S243" s="225">
        <v>0</v>
      </c>
      <c r="T243" s="226">
        <f>S243*H243</f>
        <v>0</v>
      </c>
      <c r="AR243" s="16" t="s">
        <v>181</v>
      </c>
      <c r="AT243" s="16" t="s">
        <v>150</v>
      </c>
      <c r="AU243" s="16" t="s">
        <v>77</v>
      </c>
      <c r="AY243" s="16" t="s">
        <v>147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6" t="s">
        <v>75</v>
      </c>
      <c r="BK243" s="227">
        <f>ROUND(I243*H243,2)</f>
        <v>0</v>
      </c>
      <c r="BL243" s="16" t="s">
        <v>181</v>
      </c>
      <c r="BM243" s="16" t="s">
        <v>1263</v>
      </c>
    </row>
    <row r="244" s="1" customFormat="1">
      <c r="B244" s="37"/>
      <c r="C244" s="38"/>
      <c r="D244" s="228" t="s">
        <v>156</v>
      </c>
      <c r="E244" s="38"/>
      <c r="F244" s="229" t="s">
        <v>519</v>
      </c>
      <c r="G244" s="38"/>
      <c r="H244" s="38"/>
      <c r="I244" s="143"/>
      <c r="J244" s="38"/>
      <c r="K244" s="38"/>
      <c r="L244" s="42"/>
      <c r="M244" s="230"/>
      <c r="N244" s="78"/>
      <c r="O244" s="78"/>
      <c r="P244" s="78"/>
      <c r="Q244" s="78"/>
      <c r="R244" s="78"/>
      <c r="S244" s="78"/>
      <c r="T244" s="79"/>
      <c r="AT244" s="16" t="s">
        <v>156</v>
      </c>
      <c r="AU244" s="16" t="s">
        <v>77</v>
      </c>
    </row>
    <row r="245" s="1" customFormat="1">
      <c r="B245" s="37"/>
      <c r="C245" s="38"/>
      <c r="D245" s="228" t="s">
        <v>157</v>
      </c>
      <c r="E245" s="38"/>
      <c r="F245" s="231" t="s">
        <v>1333</v>
      </c>
      <c r="G245" s="38"/>
      <c r="H245" s="38"/>
      <c r="I245" s="143"/>
      <c r="J245" s="38"/>
      <c r="K245" s="38"/>
      <c r="L245" s="42"/>
      <c r="M245" s="230"/>
      <c r="N245" s="78"/>
      <c r="O245" s="78"/>
      <c r="P245" s="78"/>
      <c r="Q245" s="78"/>
      <c r="R245" s="78"/>
      <c r="S245" s="78"/>
      <c r="T245" s="79"/>
      <c r="AT245" s="16" t="s">
        <v>157</v>
      </c>
      <c r="AU245" s="16" t="s">
        <v>77</v>
      </c>
    </row>
    <row r="246" s="12" customFormat="1">
      <c r="B246" s="232"/>
      <c r="C246" s="233"/>
      <c r="D246" s="228" t="s">
        <v>159</v>
      </c>
      <c r="E246" s="234" t="s">
        <v>1</v>
      </c>
      <c r="F246" s="235" t="s">
        <v>1381</v>
      </c>
      <c r="G246" s="233"/>
      <c r="H246" s="236">
        <v>0.62</v>
      </c>
      <c r="I246" s="237"/>
      <c r="J246" s="233"/>
      <c r="K246" s="233"/>
      <c r="L246" s="238"/>
      <c r="M246" s="243"/>
      <c r="N246" s="244"/>
      <c r="O246" s="244"/>
      <c r="P246" s="244"/>
      <c r="Q246" s="244"/>
      <c r="R246" s="244"/>
      <c r="S246" s="244"/>
      <c r="T246" s="245"/>
      <c r="AT246" s="242" t="s">
        <v>159</v>
      </c>
      <c r="AU246" s="242" t="s">
        <v>77</v>
      </c>
      <c r="AV246" s="12" t="s">
        <v>77</v>
      </c>
      <c r="AW246" s="12" t="s">
        <v>32</v>
      </c>
      <c r="AX246" s="12" t="s">
        <v>75</v>
      </c>
      <c r="AY246" s="242" t="s">
        <v>147</v>
      </c>
    </row>
    <row r="247" s="11" customFormat="1" ht="22.8" customHeight="1">
      <c r="B247" s="200"/>
      <c r="C247" s="201"/>
      <c r="D247" s="202" t="s">
        <v>68</v>
      </c>
      <c r="E247" s="214" t="s">
        <v>181</v>
      </c>
      <c r="F247" s="214" t="s">
        <v>523</v>
      </c>
      <c r="G247" s="201"/>
      <c r="H247" s="201"/>
      <c r="I247" s="204"/>
      <c r="J247" s="215">
        <f>BK247</f>
        <v>0</v>
      </c>
      <c r="K247" s="201"/>
      <c r="L247" s="206"/>
      <c r="M247" s="207"/>
      <c r="N247" s="208"/>
      <c r="O247" s="208"/>
      <c r="P247" s="209">
        <f>SUM(P248:P253)</f>
        <v>0</v>
      </c>
      <c r="Q247" s="208"/>
      <c r="R247" s="209">
        <f>SUM(R248:R253)</f>
        <v>0.00045760000000000001</v>
      </c>
      <c r="S247" s="208"/>
      <c r="T247" s="210">
        <f>SUM(T248:T253)</f>
        <v>0</v>
      </c>
      <c r="AR247" s="211" t="s">
        <v>75</v>
      </c>
      <c r="AT247" s="212" t="s">
        <v>68</v>
      </c>
      <c r="AU247" s="212" t="s">
        <v>75</v>
      </c>
      <c r="AY247" s="211" t="s">
        <v>147</v>
      </c>
      <c r="BK247" s="213">
        <f>SUM(BK248:BK253)</f>
        <v>0</v>
      </c>
    </row>
    <row r="248" s="1" customFormat="1" ht="16.5" customHeight="1">
      <c r="B248" s="37"/>
      <c r="C248" s="216" t="s">
        <v>387</v>
      </c>
      <c r="D248" s="216" t="s">
        <v>150</v>
      </c>
      <c r="E248" s="217" t="s">
        <v>525</v>
      </c>
      <c r="F248" s="218" t="s">
        <v>526</v>
      </c>
      <c r="G248" s="219" t="s">
        <v>180</v>
      </c>
      <c r="H248" s="220">
        <v>0.52000000000000002</v>
      </c>
      <c r="I248" s="221"/>
      <c r="J248" s="222">
        <f>ROUND(I248*H248,2)</f>
        <v>0</v>
      </c>
      <c r="K248" s="218" t="s">
        <v>212</v>
      </c>
      <c r="L248" s="42"/>
      <c r="M248" s="223" t="s">
        <v>1</v>
      </c>
      <c r="N248" s="224" t="s">
        <v>40</v>
      </c>
      <c r="O248" s="78"/>
      <c r="P248" s="225">
        <f>O248*H248</f>
        <v>0</v>
      </c>
      <c r="Q248" s="225">
        <v>0.00088000000000000003</v>
      </c>
      <c r="R248" s="225">
        <f>Q248*H248</f>
        <v>0.00045760000000000001</v>
      </c>
      <c r="S248" s="225">
        <v>0</v>
      </c>
      <c r="T248" s="226">
        <f>S248*H248</f>
        <v>0</v>
      </c>
      <c r="AR248" s="16" t="s">
        <v>181</v>
      </c>
      <c r="AT248" s="16" t="s">
        <v>150</v>
      </c>
      <c r="AU248" s="16" t="s">
        <v>77</v>
      </c>
      <c r="AY248" s="16" t="s">
        <v>147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16" t="s">
        <v>75</v>
      </c>
      <c r="BK248" s="227">
        <f>ROUND(I248*H248,2)</f>
        <v>0</v>
      </c>
      <c r="BL248" s="16" t="s">
        <v>181</v>
      </c>
      <c r="BM248" s="16" t="s">
        <v>1265</v>
      </c>
    </row>
    <row r="249" s="1" customFormat="1">
      <c r="B249" s="37"/>
      <c r="C249" s="38"/>
      <c r="D249" s="228" t="s">
        <v>156</v>
      </c>
      <c r="E249" s="38"/>
      <c r="F249" s="229" t="s">
        <v>528</v>
      </c>
      <c r="G249" s="38"/>
      <c r="H249" s="38"/>
      <c r="I249" s="143"/>
      <c r="J249" s="38"/>
      <c r="K249" s="38"/>
      <c r="L249" s="42"/>
      <c r="M249" s="230"/>
      <c r="N249" s="78"/>
      <c r="O249" s="78"/>
      <c r="P249" s="78"/>
      <c r="Q249" s="78"/>
      <c r="R249" s="78"/>
      <c r="S249" s="78"/>
      <c r="T249" s="79"/>
      <c r="AT249" s="16" t="s">
        <v>156</v>
      </c>
      <c r="AU249" s="16" t="s">
        <v>77</v>
      </c>
    </row>
    <row r="250" s="1" customFormat="1">
      <c r="B250" s="37"/>
      <c r="C250" s="38"/>
      <c r="D250" s="228" t="s">
        <v>157</v>
      </c>
      <c r="E250" s="38"/>
      <c r="F250" s="231" t="s">
        <v>1333</v>
      </c>
      <c r="G250" s="38"/>
      <c r="H250" s="38"/>
      <c r="I250" s="143"/>
      <c r="J250" s="38"/>
      <c r="K250" s="38"/>
      <c r="L250" s="42"/>
      <c r="M250" s="230"/>
      <c r="N250" s="78"/>
      <c r="O250" s="78"/>
      <c r="P250" s="78"/>
      <c r="Q250" s="78"/>
      <c r="R250" s="78"/>
      <c r="S250" s="78"/>
      <c r="T250" s="79"/>
      <c r="AT250" s="16" t="s">
        <v>157</v>
      </c>
      <c r="AU250" s="16" t="s">
        <v>77</v>
      </c>
    </row>
    <row r="251" s="12" customFormat="1">
      <c r="B251" s="232"/>
      <c r="C251" s="233"/>
      <c r="D251" s="228" t="s">
        <v>159</v>
      </c>
      <c r="E251" s="234" t="s">
        <v>1</v>
      </c>
      <c r="F251" s="235" t="s">
        <v>1382</v>
      </c>
      <c r="G251" s="233"/>
      <c r="H251" s="236">
        <v>0.52000000000000002</v>
      </c>
      <c r="I251" s="237"/>
      <c r="J251" s="233"/>
      <c r="K251" s="233"/>
      <c r="L251" s="238"/>
      <c r="M251" s="243"/>
      <c r="N251" s="244"/>
      <c r="O251" s="244"/>
      <c r="P251" s="244"/>
      <c r="Q251" s="244"/>
      <c r="R251" s="244"/>
      <c r="S251" s="244"/>
      <c r="T251" s="245"/>
      <c r="AT251" s="242" t="s">
        <v>159</v>
      </c>
      <c r="AU251" s="242" t="s">
        <v>77</v>
      </c>
      <c r="AV251" s="12" t="s">
        <v>77</v>
      </c>
      <c r="AW251" s="12" t="s">
        <v>32</v>
      </c>
      <c r="AX251" s="12" t="s">
        <v>75</v>
      </c>
      <c r="AY251" s="242" t="s">
        <v>147</v>
      </c>
    </row>
    <row r="252" s="1" customFormat="1" ht="16.5" customHeight="1">
      <c r="B252" s="37"/>
      <c r="C252" s="216" t="s">
        <v>392</v>
      </c>
      <c r="D252" s="216" t="s">
        <v>150</v>
      </c>
      <c r="E252" s="217" t="s">
        <v>534</v>
      </c>
      <c r="F252" s="218" t="s">
        <v>535</v>
      </c>
      <c r="G252" s="219" t="s">
        <v>180</v>
      </c>
      <c r="H252" s="220">
        <v>0.52000000000000002</v>
      </c>
      <c r="I252" s="221"/>
      <c r="J252" s="222">
        <f>ROUND(I252*H252,2)</f>
        <v>0</v>
      </c>
      <c r="K252" s="218" t="s">
        <v>212</v>
      </c>
      <c r="L252" s="42"/>
      <c r="M252" s="223" t="s">
        <v>1</v>
      </c>
      <c r="N252" s="224" t="s">
        <v>40</v>
      </c>
      <c r="O252" s="78"/>
      <c r="P252" s="225">
        <f>O252*H252</f>
        <v>0</v>
      </c>
      <c r="Q252" s="225">
        <v>0</v>
      </c>
      <c r="R252" s="225">
        <f>Q252*H252</f>
        <v>0</v>
      </c>
      <c r="S252" s="225">
        <v>0</v>
      </c>
      <c r="T252" s="226">
        <f>S252*H252</f>
        <v>0</v>
      </c>
      <c r="AR252" s="16" t="s">
        <v>181</v>
      </c>
      <c r="AT252" s="16" t="s">
        <v>150</v>
      </c>
      <c r="AU252" s="16" t="s">
        <v>77</v>
      </c>
      <c r="AY252" s="16" t="s">
        <v>147</v>
      </c>
      <c r="BE252" s="227">
        <f>IF(N252="základní",J252,0)</f>
        <v>0</v>
      </c>
      <c r="BF252" s="227">
        <f>IF(N252="snížená",J252,0)</f>
        <v>0</v>
      </c>
      <c r="BG252" s="227">
        <f>IF(N252="zákl. přenesená",J252,0)</f>
        <v>0</v>
      </c>
      <c r="BH252" s="227">
        <f>IF(N252="sníž. přenesená",J252,0)</f>
        <v>0</v>
      </c>
      <c r="BI252" s="227">
        <f>IF(N252="nulová",J252,0)</f>
        <v>0</v>
      </c>
      <c r="BJ252" s="16" t="s">
        <v>75</v>
      </c>
      <c r="BK252" s="227">
        <f>ROUND(I252*H252,2)</f>
        <v>0</v>
      </c>
      <c r="BL252" s="16" t="s">
        <v>181</v>
      </c>
      <c r="BM252" s="16" t="s">
        <v>1267</v>
      </c>
    </row>
    <row r="253" s="1" customFormat="1">
      <c r="B253" s="37"/>
      <c r="C253" s="38"/>
      <c r="D253" s="228" t="s">
        <v>156</v>
      </c>
      <c r="E253" s="38"/>
      <c r="F253" s="229" t="s">
        <v>537</v>
      </c>
      <c r="G253" s="38"/>
      <c r="H253" s="38"/>
      <c r="I253" s="143"/>
      <c r="J253" s="38"/>
      <c r="K253" s="38"/>
      <c r="L253" s="42"/>
      <c r="M253" s="230"/>
      <c r="N253" s="78"/>
      <c r="O253" s="78"/>
      <c r="P253" s="78"/>
      <c r="Q253" s="78"/>
      <c r="R253" s="78"/>
      <c r="S253" s="78"/>
      <c r="T253" s="79"/>
      <c r="AT253" s="16" t="s">
        <v>156</v>
      </c>
      <c r="AU253" s="16" t="s">
        <v>77</v>
      </c>
    </row>
    <row r="254" s="11" customFormat="1" ht="22.8" customHeight="1">
      <c r="B254" s="200"/>
      <c r="C254" s="201"/>
      <c r="D254" s="202" t="s">
        <v>68</v>
      </c>
      <c r="E254" s="214" t="s">
        <v>216</v>
      </c>
      <c r="F254" s="214" t="s">
        <v>538</v>
      </c>
      <c r="G254" s="201"/>
      <c r="H254" s="201"/>
      <c r="I254" s="204"/>
      <c r="J254" s="215">
        <f>BK254</f>
        <v>0</v>
      </c>
      <c r="K254" s="201"/>
      <c r="L254" s="206"/>
      <c r="M254" s="207"/>
      <c r="N254" s="208"/>
      <c r="O254" s="208"/>
      <c r="P254" s="209">
        <f>SUM(P255:P258)</f>
        <v>0</v>
      </c>
      <c r="Q254" s="208"/>
      <c r="R254" s="209">
        <f>SUM(R255:R258)</f>
        <v>0.090859999999999996</v>
      </c>
      <c r="S254" s="208"/>
      <c r="T254" s="210">
        <f>SUM(T255:T258)</f>
        <v>0.028000000000000001</v>
      </c>
      <c r="AR254" s="211" t="s">
        <v>75</v>
      </c>
      <c r="AT254" s="212" t="s">
        <v>68</v>
      </c>
      <c r="AU254" s="212" t="s">
        <v>75</v>
      </c>
      <c r="AY254" s="211" t="s">
        <v>147</v>
      </c>
      <c r="BK254" s="213">
        <f>SUM(BK255:BK258)</f>
        <v>0</v>
      </c>
    </row>
    <row r="255" s="1" customFormat="1" ht="16.5" customHeight="1">
      <c r="B255" s="37"/>
      <c r="C255" s="216" t="s">
        <v>398</v>
      </c>
      <c r="D255" s="216" t="s">
        <v>150</v>
      </c>
      <c r="E255" s="217" t="s">
        <v>550</v>
      </c>
      <c r="F255" s="218" t="s">
        <v>551</v>
      </c>
      <c r="G255" s="219" t="s">
        <v>552</v>
      </c>
      <c r="H255" s="220">
        <v>7</v>
      </c>
      <c r="I255" s="221"/>
      <c r="J255" s="222">
        <f>ROUND(I255*H255,2)</f>
        <v>0</v>
      </c>
      <c r="K255" s="218" t="s">
        <v>212</v>
      </c>
      <c r="L255" s="42"/>
      <c r="M255" s="223" t="s">
        <v>1</v>
      </c>
      <c r="N255" s="224" t="s">
        <v>40</v>
      </c>
      <c r="O255" s="78"/>
      <c r="P255" s="225">
        <f>O255*H255</f>
        <v>0</v>
      </c>
      <c r="Q255" s="225">
        <v>0.01298</v>
      </c>
      <c r="R255" s="225">
        <f>Q255*H255</f>
        <v>0.090859999999999996</v>
      </c>
      <c r="S255" s="225">
        <v>0.0040000000000000001</v>
      </c>
      <c r="T255" s="226">
        <f>S255*H255</f>
        <v>0.028000000000000001</v>
      </c>
      <c r="AR255" s="16" t="s">
        <v>181</v>
      </c>
      <c r="AT255" s="16" t="s">
        <v>150</v>
      </c>
      <c r="AU255" s="16" t="s">
        <v>77</v>
      </c>
      <c r="AY255" s="16" t="s">
        <v>147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16" t="s">
        <v>75</v>
      </c>
      <c r="BK255" s="227">
        <f>ROUND(I255*H255,2)</f>
        <v>0</v>
      </c>
      <c r="BL255" s="16" t="s">
        <v>181</v>
      </c>
      <c r="BM255" s="16" t="s">
        <v>1383</v>
      </c>
    </row>
    <row r="256" s="1" customFormat="1">
      <c r="B256" s="37"/>
      <c r="C256" s="38"/>
      <c r="D256" s="228" t="s">
        <v>156</v>
      </c>
      <c r="E256" s="38"/>
      <c r="F256" s="229" t="s">
        <v>554</v>
      </c>
      <c r="G256" s="38"/>
      <c r="H256" s="38"/>
      <c r="I256" s="143"/>
      <c r="J256" s="38"/>
      <c r="K256" s="38"/>
      <c r="L256" s="42"/>
      <c r="M256" s="230"/>
      <c r="N256" s="78"/>
      <c r="O256" s="78"/>
      <c r="P256" s="78"/>
      <c r="Q256" s="78"/>
      <c r="R256" s="78"/>
      <c r="S256" s="78"/>
      <c r="T256" s="79"/>
      <c r="AT256" s="16" t="s">
        <v>156</v>
      </c>
      <c r="AU256" s="16" t="s">
        <v>77</v>
      </c>
    </row>
    <row r="257" s="1" customFormat="1">
      <c r="B257" s="37"/>
      <c r="C257" s="38"/>
      <c r="D257" s="228" t="s">
        <v>157</v>
      </c>
      <c r="E257" s="38"/>
      <c r="F257" s="231" t="s">
        <v>1333</v>
      </c>
      <c r="G257" s="38"/>
      <c r="H257" s="38"/>
      <c r="I257" s="143"/>
      <c r="J257" s="38"/>
      <c r="K257" s="38"/>
      <c r="L257" s="42"/>
      <c r="M257" s="230"/>
      <c r="N257" s="78"/>
      <c r="O257" s="78"/>
      <c r="P257" s="78"/>
      <c r="Q257" s="78"/>
      <c r="R257" s="78"/>
      <c r="S257" s="78"/>
      <c r="T257" s="79"/>
      <c r="AT257" s="16" t="s">
        <v>157</v>
      </c>
      <c r="AU257" s="16" t="s">
        <v>77</v>
      </c>
    </row>
    <row r="258" s="12" customFormat="1">
      <c r="B258" s="232"/>
      <c r="C258" s="233"/>
      <c r="D258" s="228" t="s">
        <v>159</v>
      </c>
      <c r="E258" s="234" t="s">
        <v>1</v>
      </c>
      <c r="F258" s="235" t="s">
        <v>208</v>
      </c>
      <c r="G258" s="233"/>
      <c r="H258" s="236">
        <v>7</v>
      </c>
      <c r="I258" s="237"/>
      <c r="J258" s="233"/>
      <c r="K258" s="233"/>
      <c r="L258" s="238"/>
      <c r="M258" s="243"/>
      <c r="N258" s="244"/>
      <c r="O258" s="244"/>
      <c r="P258" s="244"/>
      <c r="Q258" s="244"/>
      <c r="R258" s="244"/>
      <c r="S258" s="244"/>
      <c r="T258" s="245"/>
      <c r="AT258" s="242" t="s">
        <v>159</v>
      </c>
      <c r="AU258" s="242" t="s">
        <v>77</v>
      </c>
      <c r="AV258" s="12" t="s">
        <v>77</v>
      </c>
      <c r="AW258" s="12" t="s">
        <v>32</v>
      </c>
      <c r="AX258" s="12" t="s">
        <v>75</v>
      </c>
      <c r="AY258" s="242" t="s">
        <v>147</v>
      </c>
    </row>
    <row r="259" s="11" customFormat="1" ht="22.8" customHeight="1">
      <c r="B259" s="200"/>
      <c r="C259" s="201"/>
      <c r="D259" s="202" t="s">
        <v>68</v>
      </c>
      <c r="E259" s="214" t="s">
        <v>222</v>
      </c>
      <c r="F259" s="214" t="s">
        <v>559</v>
      </c>
      <c r="G259" s="201"/>
      <c r="H259" s="201"/>
      <c r="I259" s="204"/>
      <c r="J259" s="215">
        <f>BK259</f>
        <v>0</v>
      </c>
      <c r="K259" s="201"/>
      <c r="L259" s="206"/>
      <c r="M259" s="207"/>
      <c r="N259" s="208"/>
      <c r="O259" s="208"/>
      <c r="P259" s="209">
        <f>SUM(P260:P293)</f>
        <v>0</v>
      </c>
      <c r="Q259" s="208"/>
      <c r="R259" s="209">
        <f>SUM(R260:R293)</f>
        <v>0.067500500000000005</v>
      </c>
      <c r="S259" s="208"/>
      <c r="T259" s="210">
        <f>SUM(T260:T293)</f>
        <v>0.27474999999999999</v>
      </c>
      <c r="AR259" s="211" t="s">
        <v>75</v>
      </c>
      <c r="AT259" s="212" t="s">
        <v>68</v>
      </c>
      <c r="AU259" s="212" t="s">
        <v>75</v>
      </c>
      <c r="AY259" s="211" t="s">
        <v>147</v>
      </c>
      <c r="BK259" s="213">
        <f>SUM(BK260:BK293)</f>
        <v>0</v>
      </c>
    </row>
    <row r="260" s="1" customFormat="1" ht="16.5" customHeight="1">
      <c r="B260" s="37"/>
      <c r="C260" s="216" t="s">
        <v>406</v>
      </c>
      <c r="D260" s="216" t="s">
        <v>150</v>
      </c>
      <c r="E260" s="217" t="s">
        <v>1384</v>
      </c>
      <c r="F260" s="218" t="s">
        <v>1385</v>
      </c>
      <c r="G260" s="219" t="s">
        <v>199</v>
      </c>
      <c r="H260" s="220">
        <v>1</v>
      </c>
      <c r="I260" s="221"/>
      <c r="J260" s="222">
        <f>ROUND(I260*H260,2)</f>
        <v>0</v>
      </c>
      <c r="K260" s="218" t="s">
        <v>1</v>
      </c>
      <c r="L260" s="42"/>
      <c r="M260" s="223" t="s">
        <v>1</v>
      </c>
      <c r="N260" s="224" t="s">
        <v>40</v>
      </c>
      <c r="O260" s="78"/>
      <c r="P260" s="225">
        <f>O260*H260</f>
        <v>0</v>
      </c>
      <c r="Q260" s="225">
        <v>0</v>
      </c>
      <c r="R260" s="225">
        <f>Q260*H260</f>
        <v>0</v>
      </c>
      <c r="S260" s="225">
        <v>0</v>
      </c>
      <c r="T260" s="226">
        <f>S260*H260</f>
        <v>0</v>
      </c>
      <c r="AR260" s="16" t="s">
        <v>181</v>
      </c>
      <c r="AT260" s="16" t="s">
        <v>150</v>
      </c>
      <c r="AU260" s="16" t="s">
        <v>77</v>
      </c>
      <c r="AY260" s="16" t="s">
        <v>147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16" t="s">
        <v>75</v>
      </c>
      <c r="BK260" s="227">
        <f>ROUND(I260*H260,2)</f>
        <v>0</v>
      </c>
      <c r="BL260" s="16" t="s">
        <v>181</v>
      </c>
      <c r="BM260" s="16" t="s">
        <v>1386</v>
      </c>
    </row>
    <row r="261" s="1" customFormat="1">
      <c r="B261" s="37"/>
      <c r="C261" s="38"/>
      <c r="D261" s="228" t="s">
        <v>156</v>
      </c>
      <c r="E261" s="38"/>
      <c r="F261" s="229" t="s">
        <v>1385</v>
      </c>
      <c r="G261" s="38"/>
      <c r="H261" s="38"/>
      <c r="I261" s="143"/>
      <c r="J261" s="38"/>
      <c r="K261" s="38"/>
      <c r="L261" s="42"/>
      <c r="M261" s="230"/>
      <c r="N261" s="78"/>
      <c r="O261" s="78"/>
      <c r="P261" s="78"/>
      <c r="Q261" s="78"/>
      <c r="R261" s="78"/>
      <c r="S261" s="78"/>
      <c r="T261" s="79"/>
      <c r="AT261" s="16" t="s">
        <v>156</v>
      </c>
      <c r="AU261" s="16" t="s">
        <v>77</v>
      </c>
    </row>
    <row r="262" s="1" customFormat="1">
      <c r="B262" s="37"/>
      <c r="C262" s="38"/>
      <c r="D262" s="228" t="s">
        <v>157</v>
      </c>
      <c r="E262" s="38"/>
      <c r="F262" s="231" t="s">
        <v>1333</v>
      </c>
      <c r="G262" s="38"/>
      <c r="H262" s="38"/>
      <c r="I262" s="143"/>
      <c r="J262" s="38"/>
      <c r="K262" s="38"/>
      <c r="L262" s="42"/>
      <c r="M262" s="230"/>
      <c r="N262" s="78"/>
      <c r="O262" s="78"/>
      <c r="P262" s="78"/>
      <c r="Q262" s="78"/>
      <c r="R262" s="78"/>
      <c r="S262" s="78"/>
      <c r="T262" s="79"/>
      <c r="AT262" s="16" t="s">
        <v>157</v>
      </c>
      <c r="AU262" s="16" t="s">
        <v>77</v>
      </c>
    </row>
    <row r="263" s="12" customFormat="1">
      <c r="B263" s="232"/>
      <c r="C263" s="233"/>
      <c r="D263" s="228" t="s">
        <v>159</v>
      </c>
      <c r="E263" s="234" t="s">
        <v>1</v>
      </c>
      <c r="F263" s="235" t="s">
        <v>75</v>
      </c>
      <c r="G263" s="233"/>
      <c r="H263" s="236">
        <v>1</v>
      </c>
      <c r="I263" s="237"/>
      <c r="J263" s="233"/>
      <c r="K263" s="233"/>
      <c r="L263" s="238"/>
      <c r="M263" s="243"/>
      <c r="N263" s="244"/>
      <c r="O263" s="244"/>
      <c r="P263" s="244"/>
      <c r="Q263" s="244"/>
      <c r="R263" s="244"/>
      <c r="S263" s="244"/>
      <c r="T263" s="245"/>
      <c r="AT263" s="242" t="s">
        <v>159</v>
      </c>
      <c r="AU263" s="242" t="s">
        <v>77</v>
      </c>
      <c r="AV263" s="12" t="s">
        <v>77</v>
      </c>
      <c r="AW263" s="12" t="s">
        <v>32</v>
      </c>
      <c r="AX263" s="12" t="s">
        <v>75</v>
      </c>
      <c r="AY263" s="242" t="s">
        <v>147</v>
      </c>
    </row>
    <row r="264" s="1" customFormat="1" ht="16.5" customHeight="1">
      <c r="B264" s="37"/>
      <c r="C264" s="216" t="s">
        <v>410</v>
      </c>
      <c r="D264" s="216" t="s">
        <v>150</v>
      </c>
      <c r="E264" s="217" t="s">
        <v>1302</v>
      </c>
      <c r="F264" s="218" t="s">
        <v>1387</v>
      </c>
      <c r="G264" s="219" t="s">
        <v>199</v>
      </c>
      <c r="H264" s="220">
        <v>1</v>
      </c>
      <c r="I264" s="221"/>
      <c r="J264" s="222">
        <f>ROUND(I264*H264,2)</f>
        <v>0</v>
      </c>
      <c r="K264" s="218" t="s">
        <v>1</v>
      </c>
      <c r="L264" s="42"/>
      <c r="M264" s="223" t="s">
        <v>1</v>
      </c>
      <c r="N264" s="224" t="s">
        <v>40</v>
      </c>
      <c r="O264" s="78"/>
      <c r="P264" s="225">
        <f>O264*H264</f>
        <v>0</v>
      </c>
      <c r="Q264" s="225">
        <v>0</v>
      </c>
      <c r="R264" s="225">
        <f>Q264*H264</f>
        <v>0</v>
      </c>
      <c r="S264" s="225">
        <v>0</v>
      </c>
      <c r="T264" s="226">
        <f>S264*H264</f>
        <v>0</v>
      </c>
      <c r="AR264" s="16" t="s">
        <v>181</v>
      </c>
      <c r="AT264" s="16" t="s">
        <v>150</v>
      </c>
      <c r="AU264" s="16" t="s">
        <v>77</v>
      </c>
      <c r="AY264" s="16" t="s">
        <v>147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16" t="s">
        <v>75</v>
      </c>
      <c r="BK264" s="227">
        <f>ROUND(I264*H264,2)</f>
        <v>0</v>
      </c>
      <c r="BL264" s="16" t="s">
        <v>181</v>
      </c>
      <c r="BM264" s="16" t="s">
        <v>1304</v>
      </c>
    </row>
    <row r="265" s="1" customFormat="1">
      <c r="B265" s="37"/>
      <c r="C265" s="38"/>
      <c r="D265" s="228" t="s">
        <v>156</v>
      </c>
      <c r="E265" s="38"/>
      <c r="F265" s="229" t="s">
        <v>1387</v>
      </c>
      <c r="G265" s="38"/>
      <c r="H265" s="38"/>
      <c r="I265" s="143"/>
      <c r="J265" s="38"/>
      <c r="K265" s="38"/>
      <c r="L265" s="42"/>
      <c r="M265" s="230"/>
      <c r="N265" s="78"/>
      <c r="O265" s="78"/>
      <c r="P265" s="78"/>
      <c r="Q265" s="78"/>
      <c r="R265" s="78"/>
      <c r="S265" s="78"/>
      <c r="T265" s="79"/>
      <c r="AT265" s="16" t="s">
        <v>156</v>
      </c>
      <c r="AU265" s="16" t="s">
        <v>77</v>
      </c>
    </row>
    <row r="266" s="1" customFormat="1">
      <c r="B266" s="37"/>
      <c r="C266" s="38"/>
      <c r="D266" s="228" t="s">
        <v>157</v>
      </c>
      <c r="E266" s="38"/>
      <c r="F266" s="231" t="s">
        <v>1333</v>
      </c>
      <c r="G266" s="38"/>
      <c r="H266" s="38"/>
      <c r="I266" s="143"/>
      <c r="J266" s="38"/>
      <c r="K266" s="38"/>
      <c r="L266" s="42"/>
      <c r="M266" s="230"/>
      <c r="N266" s="78"/>
      <c r="O266" s="78"/>
      <c r="P266" s="78"/>
      <c r="Q266" s="78"/>
      <c r="R266" s="78"/>
      <c r="S266" s="78"/>
      <c r="T266" s="79"/>
      <c r="AT266" s="16" t="s">
        <v>157</v>
      </c>
      <c r="AU266" s="16" t="s">
        <v>77</v>
      </c>
    </row>
    <row r="267" s="12" customFormat="1">
      <c r="B267" s="232"/>
      <c r="C267" s="233"/>
      <c r="D267" s="228" t="s">
        <v>159</v>
      </c>
      <c r="E267" s="234" t="s">
        <v>1</v>
      </c>
      <c r="F267" s="235" t="s">
        <v>75</v>
      </c>
      <c r="G267" s="233"/>
      <c r="H267" s="236">
        <v>1</v>
      </c>
      <c r="I267" s="237"/>
      <c r="J267" s="233"/>
      <c r="K267" s="233"/>
      <c r="L267" s="238"/>
      <c r="M267" s="243"/>
      <c r="N267" s="244"/>
      <c r="O267" s="244"/>
      <c r="P267" s="244"/>
      <c r="Q267" s="244"/>
      <c r="R267" s="244"/>
      <c r="S267" s="244"/>
      <c r="T267" s="245"/>
      <c r="AT267" s="242" t="s">
        <v>159</v>
      </c>
      <c r="AU267" s="242" t="s">
        <v>77</v>
      </c>
      <c r="AV267" s="12" t="s">
        <v>77</v>
      </c>
      <c r="AW267" s="12" t="s">
        <v>32</v>
      </c>
      <c r="AX267" s="12" t="s">
        <v>75</v>
      </c>
      <c r="AY267" s="242" t="s">
        <v>147</v>
      </c>
    </row>
    <row r="268" s="1" customFormat="1" ht="16.5" customHeight="1">
      <c r="B268" s="37"/>
      <c r="C268" s="216" t="s">
        <v>417</v>
      </c>
      <c r="D268" s="216" t="s">
        <v>150</v>
      </c>
      <c r="E268" s="217" t="s">
        <v>1388</v>
      </c>
      <c r="F268" s="218" t="s">
        <v>1389</v>
      </c>
      <c r="G268" s="219" t="s">
        <v>180</v>
      </c>
      <c r="H268" s="220">
        <v>10.5</v>
      </c>
      <c r="I268" s="221"/>
      <c r="J268" s="222">
        <f>ROUND(I268*H268,2)</f>
        <v>0</v>
      </c>
      <c r="K268" s="218" t="s">
        <v>212</v>
      </c>
      <c r="L268" s="42"/>
      <c r="M268" s="223" t="s">
        <v>1</v>
      </c>
      <c r="N268" s="224" t="s">
        <v>40</v>
      </c>
      <c r="O268" s="78"/>
      <c r="P268" s="225">
        <f>O268*H268</f>
        <v>0</v>
      </c>
      <c r="Q268" s="225">
        <v>0.00447</v>
      </c>
      <c r="R268" s="225">
        <f>Q268*H268</f>
        <v>0.046934999999999998</v>
      </c>
      <c r="S268" s="225">
        <v>0</v>
      </c>
      <c r="T268" s="226">
        <f>S268*H268</f>
        <v>0</v>
      </c>
      <c r="AR268" s="16" t="s">
        <v>181</v>
      </c>
      <c r="AT268" s="16" t="s">
        <v>150</v>
      </c>
      <c r="AU268" s="16" t="s">
        <v>77</v>
      </c>
      <c r="AY268" s="16" t="s">
        <v>147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16" t="s">
        <v>75</v>
      </c>
      <c r="BK268" s="227">
        <f>ROUND(I268*H268,2)</f>
        <v>0</v>
      </c>
      <c r="BL268" s="16" t="s">
        <v>181</v>
      </c>
      <c r="BM268" s="16" t="s">
        <v>1390</v>
      </c>
    </row>
    <row r="269" s="1" customFormat="1">
      <c r="B269" s="37"/>
      <c r="C269" s="38"/>
      <c r="D269" s="228" t="s">
        <v>156</v>
      </c>
      <c r="E269" s="38"/>
      <c r="F269" s="229" t="s">
        <v>1391</v>
      </c>
      <c r="G269" s="38"/>
      <c r="H269" s="38"/>
      <c r="I269" s="143"/>
      <c r="J269" s="38"/>
      <c r="K269" s="38"/>
      <c r="L269" s="42"/>
      <c r="M269" s="230"/>
      <c r="N269" s="78"/>
      <c r="O269" s="78"/>
      <c r="P269" s="78"/>
      <c r="Q269" s="78"/>
      <c r="R269" s="78"/>
      <c r="S269" s="78"/>
      <c r="T269" s="79"/>
      <c r="AT269" s="16" t="s">
        <v>156</v>
      </c>
      <c r="AU269" s="16" t="s">
        <v>77</v>
      </c>
    </row>
    <row r="270" s="1" customFormat="1">
      <c r="B270" s="37"/>
      <c r="C270" s="38"/>
      <c r="D270" s="228" t="s">
        <v>157</v>
      </c>
      <c r="E270" s="38"/>
      <c r="F270" s="231" t="s">
        <v>1333</v>
      </c>
      <c r="G270" s="38"/>
      <c r="H270" s="38"/>
      <c r="I270" s="143"/>
      <c r="J270" s="38"/>
      <c r="K270" s="38"/>
      <c r="L270" s="42"/>
      <c r="M270" s="230"/>
      <c r="N270" s="78"/>
      <c r="O270" s="78"/>
      <c r="P270" s="78"/>
      <c r="Q270" s="78"/>
      <c r="R270" s="78"/>
      <c r="S270" s="78"/>
      <c r="T270" s="79"/>
      <c r="AT270" s="16" t="s">
        <v>157</v>
      </c>
      <c r="AU270" s="16" t="s">
        <v>77</v>
      </c>
    </row>
    <row r="271" s="13" customFormat="1">
      <c r="B271" s="246"/>
      <c r="C271" s="247"/>
      <c r="D271" s="228" t="s">
        <v>159</v>
      </c>
      <c r="E271" s="248" t="s">
        <v>1</v>
      </c>
      <c r="F271" s="249" t="s">
        <v>1392</v>
      </c>
      <c r="G271" s="247"/>
      <c r="H271" s="248" t="s">
        <v>1</v>
      </c>
      <c r="I271" s="250"/>
      <c r="J271" s="247"/>
      <c r="K271" s="247"/>
      <c r="L271" s="251"/>
      <c r="M271" s="252"/>
      <c r="N271" s="253"/>
      <c r="O271" s="253"/>
      <c r="P271" s="253"/>
      <c r="Q271" s="253"/>
      <c r="R271" s="253"/>
      <c r="S271" s="253"/>
      <c r="T271" s="254"/>
      <c r="AT271" s="255" t="s">
        <v>159</v>
      </c>
      <c r="AU271" s="255" t="s">
        <v>77</v>
      </c>
      <c r="AV271" s="13" t="s">
        <v>75</v>
      </c>
      <c r="AW271" s="13" t="s">
        <v>32</v>
      </c>
      <c r="AX271" s="13" t="s">
        <v>69</v>
      </c>
      <c r="AY271" s="255" t="s">
        <v>147</v>
      </c>
    </row>
    <row r="272" s="12" customFormat="1">
      <c r="B272" s="232"/>
      <c r="C272" s="233"/>
      <c r="D272" s="228" t="s">
        <v>159</v>
      </c>
      <c r="E272" s="234" t="s">
        <v>1</v>
      </c>
      <c r="F272" s="235" t="s">
        <v>1393</v>
      </c>
      <c r="G272" s="233"/>
      <c r="H272" s="236">
        <v>10.5</v>
      </c>
      <c r="I272" s="237"/>
      <c r="J272" s="233"/>
      <c r="K272" s="233"/>
      <c r="L272" s="238"/>
      <c r="M272" s="243"/>
      <c r="N272" s="244"/>
      <c r="O272" s="244"/>
      <c r="P272" s="244"/>
      <c r="Q272" s="244"/>
      <c r="R272" s="244"/>
      <c r="S272" s="244"/>
      <c r="T272" s="245"/>
      <c r="AT272" s="242" t="s">
        <v>159</v>
      </c>
      <c r="AU272" s="242" t="s">
        <v>77</v>
      </c>
      <c r="AV272" s="12" t="s">
        <v>77</v>
      </c>
      <c r="AW272" s="12" t="s">
        <v>32</v>
      </c>
      <c r="AX272" s="12" t="s">
        <v>75</v>
      </c>
      <c r="AY272" s="242" t="s">
        <v>147</v>
      </c>
    </row>
    <row r="273" s="1" customFormat="1" ht="16.5" customHeight="1">
      <c r="B273" s="37"/>
      <c r="C273" s="216" t="s">
        <v>424</v>
      </c>
      <c r="D273" s="216" t="s">
        <v>150</v>
      </c>
      <c r="E273" s="217" t="s">
        <v>583</v>
      </c>
      <c r="F273" s="218" t="s">
        <v>584</v>
      </c>
      <c r="G273" s="219" t="s">
        <v>187</v>
      </c>
      <c r="H273" s="220">
        <v>8</v>
      </c>
      <c r="I273" s="221"/>
      <c r="J273" s="222">
        <f>ROUND(I273*H273,2)</f>
        <v>0</v>
      </c>
      <c r="K273" s="218" t="s">
        <v>212</v>
      </c>
      <c r="L273" s="42"/>
      <c r="M273" s="223" t="s">
        <v>1</v>
      </c>
      <c r="N273" s="224" t="s">
        <v>40</v>
      </c>
      <c r="O273" s="78"/>
      <c r="P273" s="225">
        <f>O273*H273</f>
        <v>0</v>
      </c>
      <c r="Q273" s="225">
        <v>0.00097999999999999997</v>
      </c>
      <c r="R273" s="225">
        <f>Q273*H273</f>
        <v>0.0078399999999999997</v>
      </c>
      <c r="S273" s="225">
        <v>0</v>
      </c>
      <c r="T273" s="226">
        <f>S273*H273</f>
        <v>0</v>
      </c>
      <c r="AR273" s="16" t="s">
        <v>181</v>
      </c>
      <c r="AT273" s="16" t="s">
        <v>150</v>
      </c>
      <c r="AU273" s="16" t="s">
        <v>77</v>
      </c>
      <c r="AY273" s="16" t="s">
        <v>147</v>
      </c>
      <c r="BE273" s="227">
        <f>IF(N273="základní",J273,0)</f>
        <v>0</v>
      </c>
      <c r="BF273" s="227">
        <f>IF(N273="snížená",J273,0)</f>
        <v>0</v>
      </c>
      <c r="BG273" s="227">
        <f>IF(N273="zákl. přenesená",J273,0)</f>
        <v>0</v>
      </c>
      <c r="BH273" s="227">
        <f>IF(N273="sníž. přenesená",J273,0)</f>
        <v>0</v>
      </c>
      <c r="BI273" s="227">
        <f>IF(N273="nulová",J273,0)</f>
        <v>0</v>
      </c>
      <c r="BJ273" s="16" t="s">
        <v>75</v>
      </c>
      <c r="BK273" s="227">
        <f>ROUND(I273*H273,2)</f>
        <v>0</v>
      </c>
      <c r="BL273" s="16" t="s">
        <v>181</v>
      </c>
      <c r="BM273" s="16" t="s">
        <v>1394</v>
      </c>
    </row>
    <row r="274" s="1" customFormat="1">
      <c r="B274" s="37"/>
      <c r="C274" s="38"/>
      <c r="D274" s="228" t="s">
        <v>156</v>
      </c>
      <c r="E274" s="38"/>
      <c r="F274" s="229" t="s">
        <v>586</v>
      </c>
      <c r="G274" s="38"/>
      <c r="H274" s="38"/>
      <c r="I274" s="143"/>
      <c r="J274" s="38"/>
      <c r="K274" s="38"/>
      <c r="L274" s="42"/>
      <c r="M274" s="230"/>
      <c r="N274" s="78"/>
      <c r="O274" s="78"/>
      <c r="P274" s="78"/>
      <c r="Q274" s="78"/>
      <c r="R274" s="78"/>
      <c r="S274" s="78"/>
      <c r="T274" s="79"/>
      <c r="AT274" s="16" t="s">
        <v>156</v>
      </c>
      <c r="AU274" s="16" t="s">
        <v>77</v>
      </c>
    </row>
    <row r="275" s="1" customFormat="1">
      <c r="B275" s="37"/>
      <c r="C275" s="38"/>
      <c r="D275" s="228" t="s">
        <v>157</v>
      </c>
      <c r="E275" s="38"/>
      <c r="F275" s="231" t="s">
        <v>1333</v>
      </c>
      <c r="G275" s="38"/>
      <c r="H275" s="38"/>
      <c r="I275" s="143"/>
      <c r="J275" s="38"/>
      <c r="K275" s="38"/>
      <c r="L275" s="42"/>
      <c r="M275" s="230"/>
      <c r="N275" s="78"/>
      <c r="O275" s="78"/>
      <c r="P275" s="78"/>
      <c r="Q275" s="78"/>
      <c r="R275" s="78"/>
      <c r="S275" s="78"/>
      <c r="T275" s="79"/>
      <c r="AT275" s="16" t="s">
        <v>157</v>
      </c>
      <c r="AU275" s="16" t="s">
        <v>77</v>
      </c>
    </row>
    <row r="276" s="12" customFormat="1">
      <c r="B276" s="232"/>
      <c r="C276" s="233"/>
      <c r="D276" s="228" t="s">
        <v>159</v>
      </c>
      <c r="E276" s="234" t="s">
        <v>1</v>
      </c>
      <c r="F276" s="235" t="s">
        <v>1395</v>
      </c>
      <c r="G276" s="233"/>
      <c r="H276" s="236">
        <v>8</v>
      </c>
      <c r="I276" s="237"/>
      <c r="J276" s="233"/>
      <c r="K276" s="233"/>
      <c r="L276" s="238"/>
      <c r="M276" s="243"/>
      <c r="N276" s="244"/>
      <c r="O276" s="244"/>
      <c r="P276" s="244"/>
      <c r="Q276" s="244"/>
      <c r="R276" s="244"/>
      <c r="S276" s="244"/>
      <c r="T276" s="245"/>
      <c r="AT276" s="242" t="s">
        <v>159</v>
      </c>
      <c r="AU276" s="242" t="s">
        <v>77</v>
      </c>
      <c r="AV276" s="12" t="s">
        <v>77</v>
      </c>
      <c r="AW276" s="12" t="s">
        <v>32</v>
      </c>
      <c r="AX276" s="12" t="s">
        <v>75</v>
      </c>
      <c r="AY276" s="242" t="s">
        <v>147</v>
      </c>
    </row>
    <row r="277" s="1" customFormat="1" ht="16.5" customHeight="1">
      <c r="B277" s="37"/>
      <c r="C277" s="216" t="s">
        <v>431</v>
      </c>
      <c r="D277" s="216" t="s">
        <v>150</v>
      </c>
      <c r="E277" s="217" t="s">
        <v>591</v>
      </c>
      <c r="F277" s="218" t="s">
        <v>592</v>
      </c>
      <c r="G277" s="219" t="s">
        <v>187</v>
      </c>
      <c r="H277" s="220">
        <v>8</v>
      </c>
      <c r="I277" s="221"/>
      <c r="J277" s="222">
        <f>ROUND(I277*H277,2)</f>
        <v>0</v>
      </c>
      <c r="K277" s="218" t="s">
        <v>212</v>
      </c>
      <c r="L277" s="42"/>
      <c r="M277" s="223" t="s">
        <v>1</v>
      </c>
      <c r="N277" s="224" t="s">
        <v>40</v>
      </c>
      <c r="O277" s="78"/>
      <c r="P277" s="225">
        <f>O277*H277</f>
        <v>0</v>
      </c>
      <c r="Q277" s="225">
        <v>0.0011999999999999999</v>
      </c>
      <c r="R277" s="225">
        <f>Q277*H277</f>
        <v>0.0095999999999999992</v>
      </c>
      <c r="S277" s="225">
        <v>0</v>
      </c>
      <c r="T277" s="226">
        <f>S277*H277</f>
        <v>0</v>
      </c>
      <c r="AR277" s="16" t="s">
        <v>181</v>
      </c>
      <c r="AT277" s="16" t="s">
        <v>150</v>
      </c>
      <c r="AU277" s="16" t="s">
        <v>77</v>
      </c>
      <c r="AY277" s="16" t="s">
        <v>147</v>
      </c>
      <c r="BE277" s="227">
        <f>IF(N277="základní",J277,0)</f>
        <v>0</v>
      </c>
      <c r="BF277" s="227">
        <f>IF(N277="snížená",J277,0)</f>
        <v>0</v>
      </c>
      <c r="BG277" s="227">
        <f>IF(N277="zákl. přenesená",J277,0)</f>
        <v>0</v>
      </c>
      <c r="BH277" s="227">
        <f>IF(N277="sníž. přenesená",J277,0)</f>
        <v>0</v>
      </c>
      <c r="BI277" s="227">
        <f>IF(N277="nulová",J277,0)</f>
        <v>0</v>
      </c>
      <c r="BJ277" s="16" t="s">
        <v>75</v>
      </c>
      <c r="BK277" s="227">
        <f>ROUND(I277*H277,2)</f>
        <v>0</v>
      </c>
      <c r="BL277" s="16" t="s">
        <v>181</v>
      </c>
      <c r="BM277" s="16" t="s">
        <v>1396</v>
      </c>
    </row>
    <row r="278" s="1" customFormat="1">
      <c r="B278" s="37"/>
      <c r="C278" s="38"/>
      <c r="D278" s="228" t="s">
        <v>156</v>
      </c>
      <c r="E278" s="38"/>
      <c r="F278" s="229" t="s">
        <v>594</v>
      </c>
      <c r="G278" s="38"/>
      <c r="H278" s="38"/>
      <c r="I278" s="143"/>
      <c r="J278" s="38"/>
      <c r="K278" s="38"/>
      <c r="L278" s="42"/>
      <c r="M278" s="230"/>
      <c r="N278" s="78"/>
      <c r="O278" s="78"/>
      <c r="P278" s="78"/>
      <c r="Q278" s="78"/>
      <c r="R278" s="78"/>
      <c r="S278" s="78"/>
      <c r="T278" s="79"/>
      <c r="AT278" s="16" t="s">
        <v>156</v>
      </c>
      <c r="AU278" s="16" t="s">
        <v>77</v>
      </c>
    </row>
    <row r="279" s="1" customFormat="1">
      <c r="B279" s="37"/>
      <c r="C279" s="38"/>
      <c r="D279" s="228" t="s">
        <v>157</v>
      </c>
      <c r="E279" s="38"/>
      <c r="F279" s="231" t="s">
        <v>1333</v>
      </c>
      <c r="G279" s="38"/>
      <c r="H279" s="38"/>
      <c r="I279" s="143"/>
      <c r="J279" s="38"/>
      <c r="K279" s="38"/>
      <c r="L279" s="42"/>
      <c r="M279" s="230"/>
      <c r="N279" s="78"/>
      <c r="O279" s="78"/>
      <c r="P279" s="78"/>
      <c r="Q279" s="78"/>
      <c r="R279" s="78"/>
      <c r="S279" s="78"/>
      <c r="T279" s="79"/>
      <c r="AT279" s="16" t="s">
        <v>157</v>
      </c>
      <c r="AU279" s="16" t="s">
        <v>77</v>
      </c>
    </row>
    <row r="280" s="12" customFormat="1">
      <c r="B280" s="232"/>
      <c r="C280" s="233"/>
      <c r="D280" s="228" t="s">
        <v>159</v>
      </c>
      <c r="E280" s="234" t="s">
        <v>1</v>
      </c>
      <c r="F280" s="235" t="s">
        <v>1397</v>
      </c>
      <c r="G280" s="233"/>
      <c r="H280" s="236">
        <v>8</v>
      </c>
      <c r="I280" s="237"/>
      <c r="J280" s="233"/>
      <c r="K280" s="233"/>
      <c r="L280" s="238"/>
      <c r="M280" s="243"/>
      <c r="N280" s="244"/>
      <c r="O280" s="244"/>
      <c r="P280" s="244"/>
      <c r="Q280" s="244"/>
      <c r="R280" s="244"/>
      <c r="S280" s="244"/>
      <c r="T280" s="245"/>
      <c r="AT280" s="242" t="s">
        <v>159</v>
      </c>
      <c r="AU280" s="242" t="s">
        <v>77</v>
      </c>
      <c r="AV280" s="12" t="s">
        <v>77</v>
      </c>
      <c r="AW280" s="12" t="s">
        <v>32</v>
      </c>
      <c r="AX280" s="12" t="s">
        <v>75</v>
      </c>
      <c r="AY280" s="242" t="s">
        <v>147</v>
      </c>
    </row>
    <row r="281" s="1" customFormat="1" ht="16.5" customHeight="1">
      <c r="B281" s="37"/>
      <c r="C281" s="216" t="s">
        <v>438</v>
      </c>
      <c r="D281" s="216" t="s">
        <v>150</v>
      </c>
      <c r="E281" s="217" t="s">
        <v>1398</v>
      </c>
      <c r="F281" s="218" t="s">
        <v>1399</v>
      </c>
      <c r="G281" s="219" t="s">
        <v>199</v>
      </c>
      <c r="H281" s="220">
        <v>1</v>
      </c>
      <c r="I281" s="221"/>
      <c r="J281" s="222">
        <f>ROUND(I281*H281,2)</f>
        <v>0</v>
      </c>
      <c r="K281" s="218" t="s">
        <v>1</v>
      </c>
      <c r="L281" s="42"/>
      <c r="M281" s="223" t="s">
        <v>1</v>
      </c>
      <c r="N281" s="224" t="s">
        <v>40</v>
      </c>
      <c r="O281" s="78"/>
      <c r="P281" s="225">
        <f>O281*H281</f>
        <v>0</v>
      </c>
      <c r="Q281" s="225">
        <v>0</v>
      </c>
      <c r="R281" s="225">
        <f>Q281*H281</f>
        <v>0</v>
      </c>
      <c r="S281" s="225">
        <v>0</v>
      </c>
      <c r="T281" s="226">
        <f>S281*H281</f>
        <v>0</v>
      </c>
      <c r="AR281" s="16" t="s">
        <v>827</v>
      </c>
      <c r="AT281" s="16" t="s">
        <v>150</v>
      </c>
      <c r="AU281" s="16" t="s">
        <v>77</v>
      </c>
      <c r="AY281" s="16" t="s">
        <v>147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16" t="s">
        <v>75</v>
      </c>
      <c r="BK281" s="227">
        <f>ROUND(I281*H281,2)</f>
        <v>0</v>
      </c>
      <c r="BL281" s="16" t="s">
        <v>827</v>
      </c>
      <c r="BM281" s="16" t="s">
        <v>1400</v>
      </c>
    </row>
    <row r="282" s="1" customFormat="1">
      <c r="B282" s="37"/>
      <c r="C282" s="38"/>
      <c r="D282" s="228" t="s">
        <v>156</v>
      </c>
      <c r="E282" s="38"/>
      <c r="F282" s="229" t="s">
        <v>1401</v>
      </c>
      <c r="G282" s="38"/>
      <c r="H282" s="38"/>
      <c r="I282" s="143"/>
      <c r="J282" s="38"/>
      <c r="K282" s="38"/>
      <c r="L282" s="42"/>
      <c r="M282" s="230"/>
      <c r="N282" s="78"/>
      <c r="O282" s="78"/>
      <c r="P282" s="78"/>
      <c r="Q282" s="78"/>
      <c r="R282" s="78"/>
      <c r="S282" s="78"/>
      <c r="T282" s="79"/>
      <c r="AT282" s="16" t="s">
        <v>156</v>
      </c>
      <c r="AU282" s="16" t="s">
        <v>77</v>
      </c>
    </row>
    <row r="283" s="1" customFormat="1">
      <c r="B283" s="37"/>
      <c r="C283" s="38"/>
      <c r="D283" s="228" t="s">
        <v>157</v>
      </c>
      <c r="E283" s="38"/>
      <c r="F283" s="231" t="s">
        <v>1333</v>
      </c>
      <c r="G283" s="38"/>
      <c r="H283" s="38"/>
      <c r="I283" s="143"/>
      <c r="J283" s="38"/>
      <c r="K283" s="38"/>
      <c r="L283" s="42"/>
      <c r="M283" s="230"/>
      <c r="N283" s="78"/>
      <c r="O283" s="78"/>
      <c r="P283" s="78"/>
      <c r="Q283" s="78"/>
      <c r="R283" s="78"/>
      <c r="S283" s="78"/>
      <c r="T283" s="79"/>
      <c r="AT283" s="16" t="s">
        <v>157</v>
      </c>
      <c r="AU283" s="16" t="s">
        <v>77</v>
      </c>
    </row>
    <row r="284" s="12" customFormat="1">
      <c r="B284" s="232"/>
      <c r="C284" s="233"/>
      <c r="D284" s="228" t="s">
        <v>159</v>
      </c>
      <c r="E284" s="234" t="s">
        <v>1</v>
      </c>
      <c r="F284" s="235" t="s">
        <v>75</v>
      </c>
      <c r="G284" s="233"/>
      <c r="H284" s="236">
        <v>1</v>
      </c>
      <c r="I284" s="237"/>
      <c r="J284" s="233"/>
      <c r="K284" s="233"/>
      <c r="L284" s="238"/>
      <c r="M284" s="243"/>
      <c r="N284" s="244"/>
      <c r="O284" s="244"/>
      <c r="P284" s="244"/>
      <c r="Q284" s="244"/>
      <c r="R284" s="244"/>
      <c r="S284" s="244"/>
      <c r="T284" s="245"/>
      <c r="AT284" s="242" t="s">
        <v>159</v>
      </c>
      <c r="AU284" s="242" t="s">
        <v>77</v>
      </c>
      <c r="AV284" s="12" t="s">
        <v>77</v>
      </c>
      <c r="AW284" s="12" t="s">
        <v>32</v>
      </c>
      <c r="AX284" s="12" t="s">
        <v>75</v>
      </c>
      <c r="AY284" s="242" t="s">
        <v>147</v>
      </c>
    </row>
    <row r="285" s="1" customFormat="1" ht="22.5" customHeight="1">
      <c r="B285" s="37"/>
      <c r="C285" s="216" t="s">
        <v>445</v>
      </c>
      <c r="D285" s="216" t="s">
        <v>150</v>
      </c>
      <c r="E285" s="217" t="s">
        <v>1402</v>
      </c>
      <c r="F285" s="218" t="s">
        <v>1403</v>
      </c>
      <c r="G285" s="219" t="s">
        <v>199</v>
      </c>
      <c r="H285" s="220">
        <v>1</v>
      </c>
      <c r="I285" s="221"/>
      <c r="J285" s="222">
        <f>ROUND(I285*H285,2)</f>
        <v>0</v>
      </c>
      <c r="K285" s="218" t="s">
        <v>1</v>
      </c>
      <c r="L285" s="42"/>
      <c r="M285" s="223" t="s">
        <v>1</v>
      </c>
      <c r="N285" s="224" t="s">
        <v>40</v>
      </c>
      <c r="O285" s="78"/>
      <c r="P285" s="225">
        <f>O285*H285</f>
        <v>0</v>
      </c>
      <c r="Q285" s="225">
        <v>0</v>
      </c>
      <c r="R285" s="225">
        <f>Q285*H285</f>
        <v>0</v>
      </c>
      <c r="S285" s="225">
        <v>0</v>
      </c>
      <c r="T285" s="226">
        <f>S285*H285</f>
        <v>0</v>
      </c>
      <c r="AR285" s="16" t="s">
        <v>181</v>
      </c>
      <c r="AT285" s="16" t="s">
        <v>150</v>
      </c>
      <c r="AU285" s="16" t="s">
        <v>77</v>
      </c>
      <c r="AY285" s="16" t="s">
        <v>147</v>
      </c>
      <c r="BE285" s="227">
        <f>IF(N285="základní",J285,0)</f>
        <v>0</v>
      </c>
      <c r="BF285" s="227">
        <f>IF(N285="snížená",J285,0)</f>
        <v>0</v>
      </c>
      <c r="BG285" s="227">
        <f>IF(N285="zákl. přenesená",J285,0)</f>
        <v>0</v>
      </c>
      <c r="BH285" s="227">
        <f>IF(N285="sníž. přenesená",J285,0)</f>
        <v>0</v>
      </c>
      <c r="BI285" s="227">
        <f>IF(N285="nulová",J285,0)</f>
        <v>0</v>
      </c>
      <c r="BJ285" s="16" t="s">
        <v>75</v>
      </c>
      <c r="BK285" s="227">
        <f>ROUND(I285*H285,2)</f>
        <v>0</v>
      </c>
      <c r="BL285" s="16" t="s">
        <v>181</v>
      </c>
      <c r="BM285" s="16" t="s">
        <v>1404</v>
      </c>
    </row>
    <row r="286" s="1" customFormat="1">
      <c r="B286" s="37"/>
      <c r="C286" s="38"/>
      <c r="D286" s="228" t="s">
        <v>156</v>
      </c>
      <c r="E286" s="38"/>
      <c r="F286" s="229" t="s">
        <v>1385</v>
      </c>
      <c r="G286" s="38"/>
      <c r="H286" s="38"/>
      <c r="I286" s="143"/>
      <c r="J286" s="38"/>
      <c r="K286" s="38"/>
      <c r="L286" s="42"/>
      <c r="M286" s="230"/>
      <c r="N286" s="78"/>
      <c r="O286" s="78"/>
      <c r="P286" s="78"/>
      <c r="Q286" s="78"/>
      <c r="R286" s="78"/>
      <c r="S286" s="78"/>
      <c r="T286" s="79"/>
      <c r="AT286" s="16" t="s">
        <v>156</v>
      </c>
      <c r="AU286" s="16" t="s">
        <v>77</v>
      </c>
    </row>
    <row r="287" s="1" customFormat="1">
      <c r="B287" s="37"/>
      <c r="C287" s="38"/>
      <c r="D287" s="228" t="s">
        <v>157</v>
      </c>
      <c r="E287" s="38"/>
      <c r="F287" s="231" t="s">
        <v>1333</v>
      </c>
      <c r="G287" s="38"/>
      <c r="H287" s="38"/>
      <c r="I287" s="143"/>
      <c r="J287" s="38"/>
      <c r="K287" s="38"/>
      <c r="L287" s="42"/>
      <c r="M287" s="230"/>
      <c r="N287" s="78"/>
      <c r="O287" s="78"/>
      <c r="P287" s="78"/>
      <c r="Q287" s="78"/>
      <c r="R287" s="78"/>
      <c r="S287" s="78"/>
      <c r="T287" s="79"/>
      <c r="AT287" s="16" t="s">
        <v>157</v>
      </c>
      <c r="AU287" s="16" t="s">
        <v>77</v>
      </c>
    </row>
    <row r="288" s="12" customFormat="1">
      <c r="B288" s="232"/>
      <c r="C288" s="233"/>
      <c r="D288" s="228" t="s">
        <v>159</v>
      </c>
      <c r="E288" s="234" t="s">
        <v>1</v>
      </c>
      <c r="F288" s="235" t="s">
        <v>75</v>
      </c>
      <c r="G288" s="233"/>
      <c r="H288" s="236">
        <v>1</v>
      </c>
      <c r="I288" s="237"/>
      <c r="J288" s="233"/>
      <c r="K288" s="233"/>
      <c r="L288" s="238"/>
      <c r="M288" s="243"/>
      <c r="N288" s="244"/>
      <c r="O288" s="244"/>
      <c r="P288" s="244"/>
      <c r="Q288" s="244"/>
      <c r="R288" s="244"/>
      <c r="S288" s="244"/>
      <c r="T288" s="245"/>
      <c r="AT288" s="242" t="s">
        <v>159</v>
      </c>
      <c r="AU288" s="242" t="s">
        <v>77</v>
      </c>
      <c r="AV288" s="12" t="s">
        <v>77</v>
      </c>
      <c r="AW288" s="12" t="s">
        <v>32</v>
      </c>
      <c r="AX288" s="12" t="s">
        <v>75</v>
      </c>
      <c r="AY288" s="242" t="s">
        <v>147</v>
      </c>
    </row>
    <row r="289" s="1" customFormat="1" ht="16.5" customHeight="1">
      <c r="B289" s="37"/>
      <c r="C289" s="216" t="s">
        <v>452</v>
      </c>
      <c r="D289" s="216" t="s">
        <v>150</v>
      </c>
      <c r="E289" s="217" t="s">
        <v>1405</v>
      </c>
      <c r="F289" s="218" t="s">
        <v>1406</v>
      </c>
      <c r="G289" s="219" t="s">
        <v>187</v>
      </c>
      <c r="H289" s="220">
        <v>0.34999999999999998</v>
      </c>
      <c r="I289" s="221"/>
      <c r="J289" s="222">
        <f>ROUND(I289*H289,2)</f>
        <v>0</v>
      </c>
      <c r="K289" s="218" t="s">
        <v>212</v>
      </c>
      <c r="L289" s="42"/>
      <c r="M289" s="223" t="s">
        <v>1</v>
      </c>
      <c r="N289" s="224" t="s">
        <v>40</v>
      </c>
      <c r="O289" s="78"/>
      <c r="P289" s="225">
        <f>O289*H289</f>
        <v>0</v>
      </c>
      <c r="Q289" s="225">
        <v>0.0089300000000000004</v>
      </c>
      <c r="R289" s="225">
        <f>Q289*H289</f>
        <v>0.0031254999999999998</v>
      </c>
      <c r="S289" s="225">
        <v>0.78500000000000003</v>
      </c>
      <c r="T289" s="226">
        <f>S289*H289</f>
        <v>0.27474999999999999</v>
      </c>
      <c r="AR289" s="16" t="s">
        <v>181</v>
      </c>
      <c r="AT289" s="16" t="s">
        <v>150</v>
      </c>
      <c r="AU289" s="16" t="s">
        <v>77</v>
      </c>
      <c r="AY289" s="16" t="s">
        <v>147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16" t="s">
        <v>75</v>
      </c>
      <c r="BK289" s="227">
        <f>ROUND(I289*H289,2)</f>
        <v>0</v>
      </c>
      <c r="BL289" s="16" t="s">
        <v>181</v>
      </c>
      <c r="BM289" s="16" t="s">
        <v>1407</v>
      </c>
    </row>
    <row r="290" s="1" customFormat="1">
      <c r="B290" s="37"/>
      <c r="C290" s="38"/>
      <c r="D290" s="228" t="s">
        <v>156</v>
      </c>
      <c r="E290" s="38"/>
      <c r="F290" s="229" t="s">
        <v>1408</v>
      </c>
      <c r="G290" s="38"/>
      <c r="H290" s="38"/>
      <c r="I290" s="143"/>
      <c r="J290" s="38"/>
      <c r="K290" s="38"/>
      <c r="L290" s="42"/>
      <c r="M290" s="230"/>
      <c r="N290" s="78"/>
      <c r="O290" s="78"/>
      <c r="P290" s="78"/>
      <c r="Q290" s="78"/>
      <c r="R290" s="78"/>
      <c r="S290" s="78"/>
      <c r="T290" s="79"/>
      <c r="AT290" s="16" t="s">
        <v>156</v>
      </c>
      <c r="AU290" s="16" t="s">
        <v>77</v>
      </c>
    </row>
    <row r="291" s="1" customFormat="1">
      <c r="B291" s="37"/>
      <c r="C291" s="38"/>
      <c r="D291" s="228" t="s">
        <v>157</v>
      </c>
      <c r="E291" s="38"/>
      <c r="F291" s="231" t="s">
        <v>1333</v>
      </c>
      <c r="G291" s="38"/>
      <c r="H291" s="38"/>
      <c r="I291" s="143"/>
      <c r="J291" s="38"/>
      <c r="K291" s="38"/>
      <c r="L291" s="42"/>
      <c r="M291" s="230"/>
      <c r="N291" s="78"/>
      <c r="O291" s="78"/>
      <c r="P291" s="78"/>
      <c r="Q291" s="78"/>
      <c r="R291" s="78"/>
      <c r="S291" s="78"/>
      <c r="T291" s="79"/>
      <c r="AT291" s="16" t="s">
        <v>157</v>
      </c>
      <c r="AU291" s="16" t="s">
        <v>77</v>
      </c>
    </row>
    <row r="292" s="13" customFormat="1">
      <c r="B292" s="246"/>
      <c r="C292" s="247"/>
      <c r="D292" s="228" t="s">
        <v>159</v>
      </c>
      <c r="E292" s="248" t="s">
        <v>1</v>
      </c>
      <c r="F292" s="249" t="s">
        <v>1409</v>
      </c>
      <c r="G292" s="247"/>
      <c r="H292" s="248" t="s">
        <v>1</v>
      </c>
      <c r="I292" s="250"/>
      <c r="J292" s="247"/>
      <c r="K292" s="247"/>
      <c r="L292" s="251"/>
      <c r="M292" s="252"/>
      <c r="N292" s="253"/>
      <c r="O292" s="253"/>
      <c r="P292" s="253"/>
      <c r="Q292" s="253"/>
      <c r="R292" s="253"/>
      <c r="S292" s="253"/>
      <c r="T292" s="254"/>
      <c r="AT292" s="255" t="s">
        <v>159</v>
      </c>
      <c r="AU292" s="255" t="s">
        <v>77</v>
      </c>
      <c r="AV292" s="13" t="s">
        <v>75</v>
      </c>
      <c r="AW292" s="13" t="s">
        <v>32</v>
      </c>
      <c r="AX292" s="13" t="s">
        <v>69</v>
      </c>
      <c r="AY292" s="255" t="s">
        <v>147</v>
      </c>
    </row>
    <row r="293" s="12" customFormat="1">
      <c r="B293" s="232"/>
      <c r="C293" s="233"/>
      <c r="D293" s="228" t="s">
        <v>159</v>
      </c>
      <c r="E293" s="234" t="s">
        <v>1</v>
      </c>
      <c r="F293" s="235" t="s">
        <v>1410</v>
      </c>
      <c r="G293" s="233"/>
      <c r="H293" s="236">
        <v>0.34999999999999998</v>
      </c>
      <c r="I293" s="237"/>
      <c r="J293" s="233"/>
      <c r="K293" s="233"/>
      <c r="L293" s="238"/>
      <c r="M293" s="243"/>
      <c r="N293" s="244"/>
      <c r="O293" s="244"/>
      <c r="P293" s="244"/>
      <c r="Q293" s="244"/>
      <c r="R293" s="244"/>
      <c r="S293" s="244"/>
      <c r="T293" s="245"/>
      <c r="AT293" s="242" t="s">
        <v>159</v>
      </c>
      <c r="AU293" s="242" t="s">
        <v>77</v>
      </c>
      <c r="AV293" s="12" t="s">
        <v>77</v>
      </c>
      <c r="AW293" s="12" t="s">
        <v>32</v>
      </c>
      <c r="AX293" s="12" t="s">
        <v>75</v>
      </c>
      <c r="AY293" s="242" t="s">
        <v>147</v>
      </c>
    </row>
    <row r="294" s="11" customFormat="1" ht="22.8" customHeight="1">
      <c r="B294" s="200"/>
      <c r="C294" s="201"/>
      <c r="D294" s="202" t="s">
        <v>68</v>
      </c>
      <c r="E294" s="214" t="s">
        <v>603</v>
      </c>
      <c r="F294" s="214" t="s">
        <v>604</v>
      </c>
      <c r="G294" s="201"/>
      <c r="H294" s="201"/>
      <c r="I294" s="204"/>
      <c r="J294" s="215">
        <f>BK294</f>
        <v>0</v>
      </c>
      <c r="K294" s="201"/>
      <c r="L294" s="206"/>
      <c r="M294" s="207"/>
      <c r="N294" s="208"/>
      <c r="O294" s="208"/>
      <c r="P294" s="209">
        <f>SUM(P295:P302)</f>
        <v>0</v>
      </c>
      <c r="Q294" s="208"/>
      <c r="R294" s="209">
        <f>SUM(R295:R302)</f>
        <v>0</v>
      </c>
      <c r="S294" s="208"/>
      <c r="T294" s="210">
        <f>SUM(T295:T302)</f>
        <v>0</v>
      </c>
      <c r="AR294" s="211" t="s">
        <v>75</v>
      </c>
      <c r="AT294" s="212" t="s">
        <v>68</v>
      </c>
      <c r="AU294" s="212" t="s">
        <v>75</v>
      </c>
      <c r="AY294" s="211" t="s">
        <v>147</v>
      </c>
      <c r="BK294" s="213">
        <f>SUM(BK295:BK302)</f>
        <v>0</v>
      </c>
    </row>
    <row r="295" s="1" customFormat="1" ht="16.5" customHeight="1">
      <c r="B295" s="37"/>
      <c r="C295" s="216" t="s">
        <v>189</v>
      </c>
      <c r="D295" s="216" t="s">
        <v>150</v>
      </c>
      <c r="E295" s="217" t="s">
        <v>611</v>
      </c>
      <c r="F295" s="218" t="s">
        <v>612</v>
      </c>
      <c r="G295" s="219" t="s">
        <v>270</v>
      </c>
      <c r="H295" s="220">
        <v>0.60599999999999998</v>
      </c>
      <c r="I295" s="221"/>
      <c r="J295" s="222">
        <f>ROUND(I295*H295,2)</f>
        <v>0</v>
      </c>
      <c r="K295" s="218" t="s">
        <v>212</v>
      </c>
      <c r="L295" s="42"/>
      <c r="M295" s="223" t="s">
        <v>1</v>
      </c>
      <c r="N295" s="224" t="s">
        <v>40</v>
      </c>
      <c r="O295" s="78"/>
      <c r="P295" s="225">
        <f>O295*H295</f>
        <v>0</v>
      </c>
      <c r="Q295" s="225">
        <v>0</v>
      </c>
      <c r="R295" s="225">
        <f>Q295*H295</f>
        <v>0</v>
      </c>
      <c r="S295" s="225">
        <v>0</v>
      </c>
      <c r="T295" s="226">
        <f>S295*H295</f>
        <v>0</v>
      </c>
      <c r="AR295" s="16" t="s">
        <v>181</v>
      </c>
      <c r="AT295" s="16" t="s">
        <v>150</v>
      </c>
      <c r="AU295" s="16" t="s">
        <v>77</v>
      </c>
      <c r="AY295" s="16" t="s">
        <v>147</v>
      </c>
      <c r="BE295" s="227">
        <f>IF(N295="základní",J295,0)</f>
        <v>0</v>
      </c>
      <c r="BF295" s="227">
        <f>IF(N295="snížená",J295,0)</f>
        <v>0</v>
      </c>
      <c r="BG295" s="227">
        <f>IF(N295="zákl. přenesená",J295,0)</f>
        <v>0</v>
      </c>
      <c r="BH295" s="227">
        <f>IF(N295="sníž. přenesená",J295,0)</f>
        <v>0</v>
      </c>
      <c r="BI295" s="227">
        <f>IF(N295="nulová",J295,0)</f>
        <v>0</v>
      </c>
      <c r="BJ295" s="16" t="s">
        <v>75</v>
      </c>
      <c r="BK295" s="227">
        <f>ROUND(I295*H295,2)</f>
        <v>0</v>
      </c>
      <c r="BL295" s="16" t="s">
        <v>181</v>
      </c>
      <c r="BM295" s="16" t="s">
        <v>1184</v>
      </c>
    </row>
    <row r="296" s="1" customFormat="1">
      <c r="B296" s="37"/>
      <c r="C296" s="38"/>
      <c r="D296" s="228" t="s">
        <v>156</v>
      </c>
      <c r="E296" s="38"/>
      <c r="F296" s="229" t="s">
        <v>614</v>
      </c>
      <c r="G296" s="38"/>
      <c r="H296" s="38"/>
      <c r="I296" s="143"/>
      <c r="J296" s="38"/>
      <c r="K296" s="38"/>
      <c r="L296" s="42"/>
      <c r="M296" s="230"/>
      <c r="N296" s="78"/>
      <c r="O296" s="78"/>
      <c r="P296" s="78"/>
      <c r="Q296" s="78"/>
      <c r="R296" s="78"/>
      <c r="S296" s="78"/>
      <c r="T296" s="79"/>
      <c r="AT296" s="16" t="s">
        <v>156</v>
      </c>
      <c r="AU296" s="16" t="s">
        <v>77</v>
      </c>
    </row>
    <row r="297" s="1" customFormat="1">
      <c r="B297" s="37"/>
      <c r="C297" s="38"/>
      <c r="D297" s="228" t="s">
        <v>157</v>
      </c>
      <c r="E297" s="38"/>
      <c r="F297" s="231" t="s">
        <v>615</v>
      </c>
      <c r="G297" s="38"/>
      <c r="H297" s="38"/>
      <c r="I297" s="143"/>
      <c r="J297" s="38"/>
      <c r="K297" s="38"/>
      <c r="L297" s="42"/>
      <c r="M297" s="230"/>
      <c r="N297" s="78"/>
      <c r="O297" s="78"/>
      <c r="P297" s="78"/>
      <c r="Q297" s="78"/>
      <c r="R297" s="78"/>
      <c r="S297" s="78"/>
      <c r="T297" s="79"/>
      <c r="AT297" s="16" t="s">
        <v>157</v>
      </c>
      <c r="AU297" s="16" t="s">
        <v>77</v>
      </c>
    </row>
    <row r="298" s="12" customFormat="1">
      <c r="B298" s="232"/>
      <c r="C298" s="233"/>
      <c r="D298" s="228" t="s">
        <v>159</v>
      </c>
      <c r="E298" s="233"/>
      <c r="F298" s="235" t="s">
        <v>1411</v>
      </c>
      <c r="G298" s="233"/>
      <c r="H298" s="236">
        <v>0.60599999999999998</v>
      </c>
      <c r="I298" s="237"/>
      <c r="J298" s="233"/>
      <c r="K298" s="233"/>
      <c r="L298" s="238"/>
      <c r="M298" s="243"/>
      <c r="N298" s="244"/>
      <c r="O298" s="244"/>
      <c r="P298" s="244"/>
      <c r="Q298" s="244"/>
      <c r="R298" s="244"/>
      <c r="S298" s="244"/>
      <c r="T298" s="245"/>
      <c r="AT298" s="242" t="s">
        <v>159</v>
      </c>
      <c r="AU298" s="242" t="s">
        <v>77</v>
      </c>
      <c r="AV298" s="12" t="s">
        <v>77</v>
      </c>
      <c r="AW298" s="12" t="s">
        <v>4</v>
      </c>
      <c r="AX298" s="12" t="s">
        <v>75</v>
      </c>
      <c r="AY298" s="242" t="s">
        <v>147</v>
      </c>
    </row>
    <row r="299" s="1" customFormat="1" ht="16.5" customHeight="1">
      <c r="B299" s="37"/>
      <c r="C299" s="216" t="s">
        <v>468</v>
      </c>
      <c r="D299" s="216" t="s">
        <v>150</v>
      </c>
      <c r="E299" s="217" t="s">
        <v>606</v>
      </c>
      <c r="F299" s="218" t="s">
        <v>607</v>
      </c>
      <c r="G299" s="219" t="s">
        <v>270</v>
      </c>
      <c r="H299" s="220">
        <v>0.30299999999999999</v>
      </c>
      <c r="I299" s="221"/>
      <c r="J299" s="222">
        <f>ROUND(I299*H299,2)</f>
        <v>0</v>
      </c>
      <c r="K299" s="218" t="s">
        <v>212</v>
      </c>
      <c r="L299" s="42"/>
      <c r="M299" s="223" t="s">
        <v>1</v>
      </c>
      <c r="N299" s="224" t="s">
        <v>40</v>
      </c>
      <c r="O299" s="78"/>
      <c r="P299" s="225">
        <f>O299*H299</f>
        <v>0</v>
      </c>
      <c r="Q299" s="225">
        <v>0</v>
      </c>
      <c r="R299" s="225">
        <f>Q299*H299</f>
        <v>0</v>
      </c>
      <c r="S299" s="225">
        <v>0</v>
      </c>
      <c r="T299" s="226">
        <f>S299*H299</f>
        <v>0</v>
      </c>
      <c r="AR299" s="16" t="s">
        <v>181</v>
      </c>
      <c r="AT299" s="16" t="s">
        <v>150</v>
      </c>
      <c r="AU299" s="16" t="s">
        <v>77</v>
      </c>
      <c r="AY299" s="16" t="s">
        <v>147</v>
      </c>
      <c r="BE299" s="227">
        <f>IF(N299="základní",J299,0)</f>
        <v>0</v>
      </c>
      <c r="BF299" s="227">
        <f>IF(N299="snížená",J299,0)</f>
        <v>0</v>
      </c>
      <c r="BG299" s="227">
        <f>IF(N299="zákl. přenesená",J299,0)</f>
        <v>0</v>
      </c>
      <c r="BH299" s="227">
        <f>IF(N299="sníž. přenesená",J299,0)</f>
        <v>0</v>
      </c>
      <c r="BI299" s="227">
        <f>IF(N299="nulová",J299,0)</f>
        <v>0</v>
      </c>
      <c r="BJ299" s="16" t="s">
        <v>75</v>
      </c>
      <c r="BK299" s="227">
        <f>ROUND(I299*H299,2)</f>
        <v>0</v>
      </c>
      <c r="BL299" s="16" t="s">
        <v>181</v>
      </c>
      <c r="BM299" s="16" t="s">
        <v>1186</v>
      </c>
    </row>
    <row r="300" s="1" customFormat="1">
      <c r="B300" s="37"/>
      <c r="C300" s="38"/>
      <c r="D300" s="228" t="s">
        <v>156</v>
      </c>
      <c r="E300" s="38"/>
      <c r="F300" s="229" t="s">
        <v>609</v>
      </c>
      <c r="G300" s="38"/>
      <c r="H300" s="38"/>
      <c r="I300" s="143"/>
      <c r="J300" s="38"/>
      <c r="K300" s="38"/>
      <c r="L300" s="42"/>
      <c r="M300" s="230"/>
      <c r="N300" s="78"/>
      <c r="O300" s="78"/>
      <c r="P300" s="78"/>
      <c r="Q300" s="78"/>
      <c r="R300" s="78"/>
      <c r="S300" s="78"/>
      <c r="T300" s="79"/>
      <c r="AT300" s="16" t="s">
        <v>156</v>
      </c>
      <c r="AU300" s="16" t="s">
        <v>77</v>
      </c>
    </row>
    <row r="301" s="1" customFormat="1" ht="16.5" customHeight="1">
      <c r="B301" s="37"/>
      <c r="C301" s="216" t="s">
        <v>485</v>
      </c>
      <c r="D301" s="216" t="s">
        <v>150</v>
      </c>
      <c r="E301" s="217" t="s">
        <v>618</v>
      </c>
      <c r="F301" s="218" t="s">
        <v>619</v>
      </c>
      <c r="G301" s="219" t="s">
        <v>270</v>
      </c>
      <c r="H301" s="220">
        <v>0.55000000000000004</v>
      </c>
      <c r="I301" s="221"/>
      <c r="J301" s="222">
        <f>ROUND(I301*H301,2)</f>
        <v>0</v>
      </c>
      <c r="K301" s="218" t="s">
        <v>212</v>
      </c>
      <c r="L301" s="42"/>
      <c r="M301" s="223" t="s">
        <v>1</v>
      </c>
      <c r="N301" s="224" t="s">
        <v>40</v>
      </c>
      <c r="O301" s="78"/>
      <c r="P301" s="225">
        <f>O301*H301</f>
        <v>0</v>
      </c>
      <c r="Q301" s="225">
        <v>0</v>
      </c>
      <c r="R301" s="225">
        <f>Q301*H301</f>
        <v>0</v>
      </c>
      <c r="S301" s="225">
        <v>0</v>
      </c>
      <c r="T301" s="226">
        <f>S301*H301</f>
        <v>0</v>
      </c>
      <c r="AR301" s="16" t="s">
        <v>181</v>
      </c>
      <c r="AT301" s="16" t="s">
        <v>150</v>
      </c>
      <c r="AU301" s="16" t="s">
        <v>77</v>
      </c>
      <c r="AY301" s="16" t="s">
        <v>147</v>
      </c>
      <c r="BE301" s="227">
        <f>IF(N301="základní",J301,0)</f>
        <v>0</v>
      </c>
      <c r="BF301" s="227">
        <f>IF(N301="snížená",J301,0)</f>
        <v>0</v>
      </c>
      <c r="BG301" s="227">
        <f>IF(N301="zákl. přenesená",J301,0)</f>
        <v>0</v>
      </c>
      <c r="BH301" s="227">
        <f>IF(N301="sníž. přenesená",J301,0)</f>
        <v>0</v>
      </c>
      <c r="BI301" s="227">
        <f>IF(N301="nulová",J301,0)</f>
        <v>0</v>
      </c>
      <c r="BJ301" s="16" t="s">
        <v>75</v>
      </c>
      <c r="BK301" s="227">
        <f>ROUND(I301*H301,2)</f>
        <v>0</v>
      </c>
      <c r="BL301" s="16" t="s">
        <v>181</v>
      </c>
      <c r="BM301" s="16" t="s">
        <v>1187</v>
      </c>
    </row>
    <row r="302" s="1" customFormat="1">
      <c r="B302" s="37"/>
      <c r="C302" s="38"/>
      <c r="D302" s="228" t="s">
        <v>156</v>
      </c>
      <c r="E302" s="38"/>
      <c r="F302" s="229" t="s">
        <v>621</v>
      </c>
      <c r="G302" s="38"/>
      <c r="H302" s="38"/>
      <c r="I302" s="143"/>
      <c r="J302" s="38"/>
      <c r="K302" s="38"/>
      <c r="L302" s="42"/>
      <c r="M302" s="230"/>
      <c r="N302" s="78"/>
      <c r="O302" s="78"/>
      <c r="P302" s="78"/>
      <c r="Q302" s="78"/>
      <c r="R302" s="78"/>
      <c r="S302" s="78"/>
      <c r="T302" s="79"/>
      <c r="AT302" s="16" t="s">
        <v>156</v>
      </c>
      <c r="AU302" s="16" t="s">
        <v>77</v>
      </c>
    </row>
    <row r="303" s="11" customFormat="1" ht="22.8" customHeight="1">
      <c r="B303" s="200"/>
      <c r="C303" s="201"/>
      <c r="D303" s="202" t="s">
        <v>68</v>
      </c>
      <c r="E303" s="214" t="s">
        <v>622</v>
      </c>
      <c r="F303" s="214" t="s">
        <v>623</v>
      </c>
      <c r="G303" s="201"/>
      <c r="H303" s="201"/>
      <c r="I303" s="204"/>
      <c r="J303" s="215">
        <f>BK303</f>
        <v>0</v>
      </c>
      <c r="K303" s="201"/>
      <c r="L303" s="206"/>
      <c r="M303" s="207"/>
      <c r="N303" s="208"/>
      <c r="O303" s="208"/>
      <c r="P303" s="209">
        <f>SUM(P304:P305)</f>
        <v>0</v>
      </c>
      <c r="Q303" s="208"/>
      <c r="R303" s="209">
        <f>SUM(R304:R305)</f>
        <v>0</v>
      </c>
      <c r="S303" s="208"/>
      <c r="T303" s="210">
        <f>SUM(T304:T305)</f>
        <v>0</v>
      </c>
      <c r="AR303" s="211" t="s">
        <v>75</v>
      </c>
      <c r="AT303" s="212" t="s">
        <v>68</v>
      </c>
      <c r="AU303" s="212" t="s">
        <v>75</v>
      </c>
      <c r="AY303" s="211" t="s">
        <v>147</v>
      </c>
      <c r="BK303" s="213">
        <f>SUM(BK304:BK305)</f>
        <v>0</v>
      </c>
    </row>
    <row r="304" s="1" customFormat="1" ht="16.5" customHeight="1">
      <c r="B304" s="37"/>
      <c r="C304" s="216" t="s">
        <v>505</v>
      </c>
      <c r="D304" s="216" t="s">
        <v>150</v>
      </c>
      <c r="E304" s="217" t="s">
        <v>625</v>
      </c>
      <c r="F304" s="218" t="s">
        <v>626</v>
      </c>
      <c r="G304" s="219" t="s">
        <v>270</v>
      </c>
      <c r="H304" s="220">
        <v>27.768000000000001</v>
      </c>
      <c r="I304" s="221"/>
      <c r="J304" s="222">
        <f>ROUND(I304*H304,2)</f>
        <v>0</v>
      </c>
      <c r="K304" s="218" t="s">
        <v>212</v>
      </c>
      <c r="L304" s="42"/>
      <c r="M304" s="223" t="s">
        <v>1</v>
      </c>
      <c r="N304" s="224" t="s">
        <v>40</v>
      </c>
      <c r="O304" s="78"/>
      <c r="P304" s="225">
        <f>O304*H304</f>
        <v>0</v>
      </c>
      <c r="Q304" s="225">
        <v>0</v>
      </c>
      <c r="R304" s="225">
        <f>Q304*H304</f>
        <v>0</v>
      </c>
      <c r="S304" s="225">
        <v>0</v>
      </c>
      <c r="T304" s="226">
        <f>S304*H304</f>
        <v>0</v>
      </c>
      <c r="AR304" s="16" t="s">
        <v>181</v>
      </c>
      <c r="AT304" s="16" t="s">
        <v>150</v>
      </c>
      <c r="AU304" s="16" t="s">
        <v>77</v>
      </c>
      <c r="AY304" s="16" t="s">
        <v>147</v>
      </c>
      <c r="BE304" s="227">
        <f>IF(N304="základní",J304,0)</f>
        <v>0</v>
      </c>
      <c r="BF304" s="227">
        <f>IF(N304="snížená",J304,0)</f>
        <v>0</v>
      </c>
      <c r="BG304" s="227">
        <f>IF(N304="zákl. přenesená",J304,0)</f>
        <v>0</v>
      </c>
      <c r="BH304" s="227">
        <f>IF(N304="sníž. přenesená",J304,0)</f>
        <v>0</v>
      </c>
      <c r="BI304" s="227">
        <f>IF(N304="nulová",J304,0)</f>
        <v>0</v>
      </c>
      <c r="BJ304" s="16" t="s">
        <v>75</v>
      </c>
      <c r="BK304" s="227">
        <f>ROUND(I304*H304,2)</f>
        <v>0</v>
      </c>
      <c r="BL304" s="16" t="s">
        <v>181</v>
      </c>
      <c r="BM304" s="16" t="s">
        <v>1188</v>
      </c>
    </row>
    <row r="305" s="1" customFormat="1">
      <c r="B305" s="37"/>
      <c r="C305" s="38"/>
      <c r="D305" s="228" t="s">
        <v>156</v>
      </c>
      <c r="E305" s="38"/>
      <c r="F305" s="229" t="s">
        <v>628</v>
      </c>
      <c r="G305" s="38"/>
      <c r="H305" s="38"/>
      <c r="I305" s="143"/>
      <c r="J305" s="38"/>
      <c r="K305" s="38"/>
      <c r="L305" s="42"/>
      <c r="M305" s="230"/>
      <c r="N305" s="78"/>
      <c r="O305" s="78"/>
      <c r="P305" s="78"/>
      <c r="Q305" s="78"/>
      <c r="R305" s="78"/>
      <c r="S305" s="78"/>
      <c r="T305" s="79"/>
      <c r="AT305" s="16" t="s">
        <v>156</v>
      </c>
      <c r="AU305" s="16" t="s">
        <v>77</v>
      </c>
    </row>
    <row r="306" s="11" customFormat="1" ht="25.92" customHeight="1">
      <c r="B306" s="200"/>
      <c r="C306" s="201"/>
      <c r="D306" s="202" t="s">
        <v>68</v>
      </c>
      <c r="E306" s="203" t="s">
        <v>145</v>
      </c>
      <c r="F306" s="203" t="s">
        <v>146</v>
      </c>
      <c r="G306" s="201"/>
      <c r="H306" s="201"/>
      <c r="I306" s="204"/>
      <c r="J306" s="205">
        <f>BK306</f>
        <v>0</v>
      </c>
      <c r="K306" s="201"/>
      <c r="L306" s="206"/>
      <c r="M306" s="207"/>
      <c r="N306" s="208"/>
      <c r="O306" s="208"/>
      <c r="P306" s="209">
        <f>P307+P314</f>
        <v>0</v>
      </c>
      <c r="Q306" s="208"/>
      <c r="R306" s="209">
        <f>R307+R314</f>
        <v>0.012</v>
      </c>
      <c r="S306" s="208"/>
      <c r="T306" s="210">
        <f>T307+T314</f>
        <v>0</v>
      </c>
      <c r="AR306" s="211" t="s">
        <v>77</v>
      </c>
      <c r="AT306" s="212" t="s">
        <v>68</v>
      </c>
      <c r="AU306" s="212" t="s">
        <v>69</v>
      </c>
      <c r="AY306" s="211" t="s">
        <v>147</v>
      </c>
      <c r="BK306" s="213">
        <f>BK307+BK314</f>
        <v>0</v>
      </c>
    </row>
    <row r="307" s="11" customFormat="1" ht="22.8" customHeight="1">
      <c r="B307" s="200"/>
      <c r="C307" s="201"/>
      <c r="D307" s="202" t="s">
        <v>68</v>
      </c>
      <c r="E307" s="214" t="s">
        <v>629</v>
      </c>
      <c r="F307" s="214" t="s">
        <v>630</v>
      </c>
      <c r="G307" s="201"/>
      <c r="H307" s="201"/>
      <c r="I307" s="204"/>
      <c r="J307" s="215">
        <f>BK307</f>
        <v>0</v>
      </c>
      <c r="K307" s="201"/>
      <c r="L307" s="206"/>
      <c r="M307" s="207"/>
      <c r="N307" s="208"/>
      <c r="O307" s="208"/>
      <c r="P307" s="209">
        <f>SUM(P308:P313)</f>
        <v>0</v>
      </c>
      <c r="Q307" s="208"/>
      <c r="R307" s="209">
        <f>SUM(R308:R313)</f>
        <v>0.012</v>
      </c>
      <c r="S307" s="208"/>
      <c r="T307" s="210">
        <f>SUM(T308:T313)</f>
        <v>0</v>
      </c>
      <c r="AR307" s="211" t="s">
        <v>77</v>
      </c>
      <c r="AT307" s="212" t="s">
        <v>68</v>
      </c>
      <c r="AU307" s="212" t="s">
        <v>75</v>
      </c>
      <c r="AY307" s="211" t="s">
        <v>147</v>
      </c>
      <c r="BK307" s="213">
        <f>SUM(BK308:BK313)</f>
        <v>0</v>
      </c>
    </row>
    <row r="308" s="1" customFormat="1" ht="16.5" customHeight="1">
      <c r="B308" s="37"/>
      <c r="C308" s="216" t="s">
        <v>510</v>
      </c>
      <c r="D308" s="216" t="s">
        <v>150</v>
      </c>
      <c r="E308" s="217" t="s">
        <v>632</v>
      </c>
      <c r="F308" s="218" t="s">
        <v>633</v>
      </c>
      <c r="G308" s="219" t="s">
        <v>187</v>
      </c>
      <c r="H308" s="220">
        <v>12</v>
      </c>
      <c r="I308" s="221"/>
      <c r="J308" s="222">
        <f>ROUND(I308*H308,2)</f>
        <v>0</v>
      </c>
      <c r="K308" s="218" t="s">
        <v>212</v>
      </c>
      <c r="L308" s="42"/>
      <c r="M308" s="223" t="s">
        <v>1</v>
      </c>
      <c r="N308" s="224" t="s">
        <v>40</v>
      </c>
      <c r="O308" s="78"/>
      <c r="P308" s="225">
        <f>O308*H308</f>
        <v>0</v>
      </c>
      <c r="Q308" s="225">
        <v>0</v>
      </c>
      <c r="R308" s="225">
        <f>Q308*H308</f>
        <v>0</v>
      </c>
      <c r="S308" s="225">
        <v>0</v>
      </c>
      <c r="T308" s="226">
        <f>S308*H308</f>
        <v>0</v>
      </c>
      <c r="AR308" s="16" t="s">
        <v>154</v>
      </c>
      <c r="AT308" s="16" t="s">
        <v>150</v>
      </c>
      <c r="AU308" s="16" t="s">
        <v>77</v>
      </c>
      <c r="AY308" s="16" t="s">
        <v>147</v>
      </c>
      <c r="BE308" s="227">
        <f>IF(N308="základní",J308,0)</f>
        <v>0</v>
      </c>
      <c r="BF308" s="227">
        <f>IF(N308="snížená",J308,0)</f>
        <v>0</v>
      </c>
      <c r="BG308" s="227">
        <f>IF(N308="zákl. přenesená",J308,0)</f>
        <v>0</v>
      </c>
      <c r="BH308" s="227">
        <f>IF(N308="sníž. přenesená",J308,0)</f>
        <v>0</v>
      </c>
      <c r="BI308" s="227">
        <f>IF(N308="nulová",J308,0)</f>
        <v>0</v>
      </c>
      <c r="BJ308" s="16" t="s">
        <v>75</v>
      </c>
      <c r="BK308" s="227">
        <f>ROUND(I308*H308,2)</f>
        <v>0</v>
      </c>
      <c r="BL308" s="16" t="s">
        <v>154</v>
      </c>
      <c r="BM308" s="16" t="s">
        <v>1412</v>
      </c>
    </row>
    <row r="309" s="1" customFormat="1">
      <c r="B309" s="37"/>
      <c r="C309" s="38"/>
      <c r="D309" s="228" t="s">
        <v>156</v>
      </c>
      <c r="E309" s="38"/>
      <c r="F309" s="229" t="s">
        <v>635</v>
      </c>
      <c r="G309" s="38"/>
      <c r="H309" s="38"/>
      <c r="I309" s="143"/>
      <c r="J309" s="38"/>
      <c r="K309" s="38"/>
      <c r="L309" s="42"/>
      <c r="M309" s="230"/>
      <c r="N309" s="78"/>
      <c r="O309" s="78"/>
      <c r="P309" s="78"/>
      <c r="Q309" s="78"/>
      <c r="R309" s="78"/>
      <c r="S309" s="78"/>
      <c r="T309" s="79"/>
      <c r="AT309" s="16" t="s">
        <v>156</v>
      </c>
      <c r="AU309" s="16" t="s">
        <v>77</v>
      </c>
    </row>
    <row r="310" s="1" customFormat="1">
      <c r="B310" s="37"/>
      <c r="C310" s="38"/>
      <c r="D310" s="228" t="s">
        <v>157</v>
      </c>
      <c r="E310" s="38"/>
      <c r="F310" s="231" t="s">
        <v>1333</v>
      </c>
      <c r="G310" s="38"/>
      <c r="H310" s="38"/>
      <c r="I310" s="143"/>
      <c r="J310" s="38"/>
      <c r="K310" s="38"/>
      <c r="L310" s="42"/>
      <c r="M310" s="230"/>
      <c r="N310" s="78"/>
      <c r="O310" s="78"/>
      <c r="P310" s="78"/>
      <c r="Q310" s="78"/>
      <c r="R310" s="78"/>
      <c r="S310" s="78"/>
      <c r="T310" s="79"/>
      <c r="AT310" s="16" t="s">
        <v>157</v>
      </c>
      <c r="AU310" s="16" t="s">
        <v>77</v>
      </c>
    </row>
    <row r="311" s="12" customFormat="1">
      <c r="B311" s="232"/>
      <c r="C311" s="233"/>
      <c r="D311" s="228" t="s">
        <v>159</v>
      </c>
      <c r="E311" s="234" t="s">
        <v>1</v>
      </c>
      <c r="F311" s="235" t="s">
        <v>1413</v>
      </c>
      <c r="G311" s="233"/>
      <c r="H311" s="236">
        <v>12</v>
      </c>
      <c r="I311" s="237"/>
      <c r="J311" s="233"/>
      <c r="K311" s="233"/>
      <c r="L311" s="238"/>
      <c r="M311" s="243"/>
      <c r="N311" s="244"/>
      <c r="O311" s="244"/>
      <c r="P311" s="244"/>
      <c r="Q311" s="244"/>
      <c r="R311" s="244"/>
      <c r="S311" s="244"/>
      <c r="T311" s="245"/>
      <c r="AT311" s="242" t="s">
        <v>159</v>
      </c>
      <c r="AU311" s="242" t="s">
        <v>77</v>
      </c>
      <c r="AV311" s="12" t="s">
        <v>77</v>
      </c>
      <c r="AW311" s="12" t="s">
        <v>32</v>
      </c>
      <c r="AX311" s="12" t="s">
        <v>75</v>
      </c>
      <c r="AY311" s="242" t="s">
        <v>147</v>
      </c>
    </row>
    <row r="312" s="1" customFormat="1" ht="16.5" customHeight="1">
      <c r="B312" s="37"/>
      <c r="C312" s="267" t="s">
        <v>515</v>
      </c>
      <c r="D312" s="267" t="s">
        <v>267</v>
      </c>
      <c r="E312" s="268" t="s">
        <v>638</v>
      </c>
      <c r="F312" s="269" t="s">
        <v>639</v>
      </c>
      <c r="G312" s="270" t="s">
        <v>153</v>
      </c>
      <c r="H312" s="271">
        <v>12</v>
      </c>
      <c r="I312" s="272"/>
      <c r="J312" s="273">
        <f>ROUND(I312*H312,2)</f>
        <v>0</v>
      </c>
      <c r="K312" s="269" t="s">
        <v>212</v>
      </c>
      <c r="L312" s="274"/>
      <c r="M312" s="275" t="s">
        <v>1</v>
      </c>
      <c r="N312" s="276" t="s">
        <v>40</v>
      </c>
      <c r="O312" s="78"/>
      <c r="P312" s="225">
        <f>O312*H312</f>
        <v>0</v>
      </c>
      <c r="Q312" s="225">
        <v>0.001</v>
      </c>
      <c r="R312" s="225">
        <f>Q312*H312</f>
        <v>0.012</v>
      </c>
      <c r="S312" s="225">
        <v>0</v>
      </c>
      <c r="T312" s="226">
        <f>S312*H312</f>
        <v>0</v>
      </c>
      <c r="AR312" s="16" t="s">
        <v>387</v>
      </c>
      <c r="AT312" s="16" t="s">
        <v>267</v>
      </c>
      <c r="AU312" s="16" t="s">
        <v>77</v>
      </c>
      <c r="AY312" s="16" t="s">
        <v>147</v>
      </c>
      <c r="BE312" s="227">
        <f>IF(N312="základní",J312,0)</f>
        <v>0</v>
      </c>
      <c r="BF312" s="227">
        <f>IF(N312="snížená",J312,0)</f>
        <v>0</v>
      </c>
      <c r="BG312" s="227">
        <f>IF(N312="zákl. přenesená",J312,0)</f>
        <v>0</v>
      </c>
      <c r="BH312" s="227">
        <f>IF(N312="sníž. přenesená",J312,0)</f>
        <v>0</v>
      </c>
      <c r="BI312" s="227">
        <f>IF(N312="nulová",J312,0)</f>
        <v>0</v>
      </c>
      <c r="BJ312" s="16" t="s">
        <v>75</v>
      </c>
      <c r="BK312" s="227">
        <f>ROUND(I312*H312,2)</f>
        <v>0</v>
      </c>
      <c r="BL312" s="16" t="s">
        <v>154</v>
      </c>
      <c r="BM312" s="16" t="s">
        <v>1414</v>
      </c>
    </row>
    <row r="313" s="1" customFormat="1">
      <c r="B313" s="37"/>
      <c r="C313" s="38"/>
      <c r="D313" s="228" t="s">
        <v>156</v>
      </c>
      <c r="E313" s="38"/>
      <c r="F313" s="229" t="s">
        <v>639</v>
      </c>
      <c r="G313" s="38"/>
      <c r="H313" s="38"/>
      <c r="I313" s="143"/>
      <c r="J313" s="38"/>
      <c r="K313" s="38"/>
      <c r="L313" s="42"/>
      <c r="M313" s="230"/>
      <c r="N313" s="78"/>
      <c r="O313" s="78"/>
      <c r="P313" s="78"/>
      <c r="Q313" s="78"/>
      <c r="R313" s="78"/>
      <c r="S313" s="78"/>
      <c r="T313" s="79"/>
      <c r="AT313" s="16" t="s">
        <v>156</v>
      </c>
      <c r="AU313" s="16" t="s">
        <v>77</v>
      </c>
    </row>
    <row r="314" s="11" customFormat="1" ht="22.8" customHeight="1">
      <c r="B314" s="200"/>
      <c r="C314" s="201"/>
      <c r="D314" s="202" t="s">
        <v>68</v>
      </c>
      <c r="E314" s="214" t="s">
        <v>148</v>
      </c>
      <c r="F314" s="214" t="s">
        <v>149</v>
      </c>
      <c r="G314" s="201"/>
      <c r="H314" s="201"/>
      <c r="I314" s="204"/>
      <c r="J314" s="215">
        <f>BK314</f>
        <v>0</v>
      </c>
      <c r="K314" s="201"/>
      <c r="L314" s="206"/>
      <c r="M314" s="207"/>
      <c r="N314" s="208"/>
      <c r="O314" s="208"/>
      <c r="P314" s="209">
        <f>SUM(P315:P334)</f>
        <v>0</v>
      </c>
      <c r="Q314" s="208"/>
      <c r="R314" s="209">
        <f>SUM(R315:R334)</f>
        <v>0</v>
      </c>
      <c r="S314" s="208"/>
      <c r="T314" s="210">
        <f>SUM(T315:T334)</f>
        <v>0</v>
      </c>
      <c r="AR314" s="211" t="s">
        <v>77</v>
      </c>
      <c r="AT314" s="212" t="s">
        <v>68</v>
      </c>
      <c r="AU314" s="212" t="s">
        <v>75</v>
      </c>
      <c r="AY314" s="211" t="s">
        <v>147</v>
      </c>
      <c r="BK314" s="213">
        <f>SUM(BK315:BK334)</f>
        <v>0</v>
      </c>
    </row>
    <row r="315" s="1" customFormat="1" ht="22.5" customHeight="1">
      <c r="B315" s="37"/>
      <c r="C315" s="216" t="s">
        <v>524</v>
      </c>
      <c r="D315" s="216" t="s">
        <v>150</v>
      </c>
      <c r="E315" s="217" t="s">
        <v>151</v>
      </c>
      <c r="F315" s="218" t="s">
        <v>1415</v>
      </c>
      <c r="G315" s="219" t="s">
        <v>153</v>
      </c>
      <c r="H315" s="220">
        <v>23.690000000000001</v>
      </c>
      <c r="I315" s="221"/>
      <c r="J315" s="222">
        <f>ROUND(I315*H315,2)</f>
        <v>0</v>
      </c>
      <c r="K315" s="218" t="s">
        <v>1</v>
      </c>
      <c r="L315" s="42"/>
      <c r="M315" s="223" t="s">
        <v>1</v>
      </c>
      <c r="N315" s="224" t="s">
        <v>40</v>
      </c>
      <c r="O315" s="78"/>
      <c r="P315" s="225">
        <f>O315*H315</f>
        <v>0</v>
      </c>
      <c r="Q315" s="225">
        <v>0</v>
      </c>
      <c r="R315" s="225">
        <f>Q315*H315</f>
        <v>0</v>
      </c>
      <c r="S315" s="225">
        <v>0</v>
      </c>
      <c r="T315" s="226">
        <f>S315*H315</f>
        <v>0</v>
      </c>
      <c r="AR315" s="16" t="s">
        <v>154</v>
      </c>
      <c r="AT315" s="16" t="s">
        <v>150</v>
      </c>
      <c r="AU315" s="16" t="s">
        <v>77</v>
      </c>
      <c r="AY315" s="16" t="s">
        <v>147</v>
      </c>
      <c r="BE315" s="227">
        <f>IF(N315="základní",J315,0)</f>
        <v>0</v>
      </c>
      <c r="BF315" s="227">
        <f>IF(N315="snížená",J315,0)</f>
        <v>0</v>
      </c>
      <c r="BG315" s="227">
        <f>IF(N315="zákl. přenesená",J315,0)</f>
        <v>0</v>
      </c>
      <c r="BH315" s="227">
        <f>IF(N315="sníž. přenesená",J315,0)</f>
        <v>0</v>
      </c>
      <c r="BI315" s="227">
        <f>IF(N315="nulová",J315,0)</f>
        <v>0</v>
      </c>
      <c r="BJ315" s="16" t="s">
        <v>75</v>
      </c>
      <c r="BK315" s="227">
        <f>ROUND(I315*H315,2)</f>
        <v>0</v>
      </c>
      <c r="BL315" s="16" t="s">
        <v>154</v>
      </c>
      <c r="BM315" s="16" t="s">
        <v>1320</v>
      </c>
    </row>
    <row r="316" s="1" customFormat="1">
      <c r="B316" s="37"/>
      <c r="C316" s="38"/>
      <c r="D316" s="228" t="s">
        <v>156</v>
      </c>
      <c r="E316" s="38"/>
      <c r="F316" s="229" t="s">
        <v>1415</v>
      </c>
      <c r="G316" s="38"/>
      <c r="H316" s="38"/>
      <c r="I316" s="143"/>
      <c r="J316" s="38"/>
      <c r="K316" s="38"/>
      <c r="L316" s="42"/>
      <c r="M316" s="230"/>
      <c r="N316" s="78"/>
      <c r="O316" s="78"/>
      <c r="P316" s="78"/>
      <c r="Q316" s="78"/>
      <c r="R316" s="78"/>
      <c r="S316" s="78"/>
      <c r="T316" s="79"/>
      <c r="AT316" s="16" t="s">
        <v>156</v>
      </c>
      <c r="AU316" s="16" t="s">
        <v>77</v>
      </c>
    </row>
    <row r="317" s="1" customFormat="1">
      <c r="B317" s="37"/>
      <c r="C317" s="38"/>
      <c r="D317" s="228" t="s">
        <v>157</v>
      </c>
      <c r="E317" s="38"/>
      <c r="F317" s="231" t="s">
        <v>1333</v>
      </c>
      <c r="G317" s="38"/>
      <c r="H317" s="38"/>
      <c r="I317" s="143"/>
      <c r="J317" s="38"/>
      <c r="K317" s="38"/>
      <c r="L317" s="42"/>
      <c r="M317" s="230"/>
      <c r="N317" s="78"/>
      <c r="O317" s="78"/>
      <c r="P317" s="78"/>
      <c r="Q317" s="78"/>
      <c r="R317" s="78"/>
      <c r="S317" s="78"/>
      <c r="T317" s="79"/>
      <c r="AT317" s="16" t="s">
        <v>157</v>
      </c>
      <c r="AU317" s="16" t="s">
        <v>77</v>
      </c>
    </row>
    <row r="318" s="12" customFormat="1">
      <c r="B318" s="232"/>
      <c r="C318" s="233"/>
      <c r="D318" s="228" t="s">
        <v>159</v>
      </c>
      <c r="E318" s="234" t="s">
        <v>1</v>
      </c>
      <c r="F318" s="235" t="s">
        <v>1416</v>
      </c>
      <c r="G318" s="233"/>
      <c r="H318" s="236">
        <v>23.690000000000001</v>
      </c>
      <c r="I318" s="237"/>
      <c r="J318" s="233"/>
      <c r="K318" s="233"/>
      <c r="L318" s="238"/>
      <c r="M318" s="243"/>
      <c r="N318" s="244"/>
      <c r="O318" s="244"/>
      <c r="P318" s="244"/>
      <c r="Q318" s="244"/>
      <c r="R318" s="244"/>
      <c r="S318" s="244"/>
      <c r="T318" s="245"/>
      <c r="AT318" s="242" t="s">
        <v>159</v>
      </c>
      <c r="AU318" s="242" t="s">
        <v>77</v>
      </c>
      <c r="AV318" s="12" t="s">
        <v>77</v>
      </c>
      <c r="AW318" s="12" t="s">
        <v>32</v>
      </c>
      <c r="AX318" s="12" t="s">
        <v>75</v>
      </c>
      <c r="AY318" s="242" t="s">
        <v>147</v>
      </c>
    </row>
    <row r="319" s="1" customFormat="1" ht="16.5" customHeight="1">
      <c r="B319" s="37"/>
      <c r="C319" s="216" t="s">
        <v>533</v>
      </c>
      <c r="D319" s="216" t="s">
        <v>150</v>
      </c>
      <c r="E319" s="217" t="s">
        <v>647</v>
      </c>
      <c r="F319" s="218" t="s">
        <v>1417</v>
      </c>
      <c r="G319" s="219" t="s">
        <v>153</v>
      </c>
      <c r="H319" s="220">
        <v>24.16</v>
      </c>
      <c r="I319" s="221"/>
      <c r="J319" s="222">
        <f>ROUND(I319*H319,2)</f>
        <v>0</v>
      </c>
      <c r="K319" s="218" t="s">
        <v>1</v>
      </c>
      <c r="L319" s="42"/>
      <c r="M319" s="223" t="s">
        <v>1</v>
      </c>
      <c r="N319" s="224" t="s">
        <v>40</v>
      </c>
      <c r="O319" s="78"/>
      <c r="P319" s="225">
        <f>O319*H319</f>
        <v>0</v>
      </c>
      <c r="Q319" s="225">
        <v>0</v>
      </c>
      <c r="R319" s="225">
        <f>Q319*H319</f>
        <v>0</v>
      </c>
      <c r="S319" s="225">
        <v>0</v>
      </c>
      <c r="T319" s="226">
        <f>S319*H319</f>
        <v>0</v>
      </c>
      <c r="AR319" s="16" t="s">
        <v>154</v>
      </c>
      <c r="AT319" s="16" t="s">
        <v>150</v>
      </c>
      <c r="AU319" s="16" t="s">
        <v>77</v>
      </c>
      <c r="AY319" s="16" t="s">
        <v>147</v>
      </c>
      <c r="BE319" s="227">
        <f>IF(N319="základní",J319,0)</f>
        <v>0</v>
      </c>
      <c r="BF319" s="227">
        <f>IF(N319="snížená",J319,0)</f>
        <v>0</v>
      </c>
      <c r="BG319" s="227">
        <f>IF(N319="zákl. přenesená",J319,0)</f>
        <v>0</v>
      </c>
      <c r="BH319" s="227">
        <f>IF(N319="sníž. přenesená",J319,0)</f>
        <v>0</v>
      </c>
      <c r="BI319" s="227">
        <f>IF(N319="nulová",J319,0)</f>
        <v>0</v>
      </c>
      <c r="BJ319" s="16" t="s">
        <v>75</v>
      </c>
      <c r="BK319" s="227">
        <f>ROUND(I319*H319,2)</f>
        <v>0</v>
      </c>
      <c r="BL319" s="16" t="s">
        <v>154</v>
      </c>
      <c r="BM319" s="16" t="s">
        <v>1324</v>
      </c>
    </row>
    <row r="320" s="1" customFormat="1">
      <c r="B320" s="37"/>
      <c r="C320" s="38"/>
      <c r="D320" s="228" t="s">
        <v>156</v>
      </c>
      <c r="E320" s="38"/>
      <c r="F320" s="229" t="s">
        <v>1417</v>
      </c>
      <c r="G320" s="38"/>
      <c r="H320" s="38"/>
      <c r="I320" s="143"/>
      <c r="J320" s="38"/>
      <c r="K320" s="38"/>
      <c r="L320" s="42"/>
      <c r="M320" s="230"/>
      <c r="N320" s="78"/>
      <c r="O320" s="78"/>
      <c r="P320" s="78"/>
      <c r="Q320" s="78"/>
      <c r="R320" s="78"/>
      <c r="S320" s="78"/>
      <c r="T320" s="79"/>
      <c r="AT320" s="16" t="s">
        <v>156</v>
      </c>
      <c r="AU320" s="16" t="s">
        <v>77</v>
      </c>
    </row>
    <row r="321" s="1" customFormat="1">
      <c r="B321" s="37"/>
      <c r="C321" s="38"/>
      <c r="D321" s="228" t="s">
        <v>157</v>
      </c>
      <c r="E321" s="38"/>
      <c r="F321" s="231" t="s">
        <v>1333</v>
      </c>
      <c r="G321" s="38"/>
      <c r="H321" s="38"/>
      <c r="I321" s="143"/>
      <c r="J321" s="38"/>
      <c r="K321" s="38"/>
      <c r="L321" s="42"/>
      <c r="M321" s="230"/>
      <c r="N321" s="78"/>
      <c r="O321" s="78"/>
      <c r="P321" s="78"/>
      <c r="Q321" s="78"/>
      <c r="R321" s="78"/>
      <c r="S321" s="78"/>
      <c r="T321" s="79"/>
      <c r="AT321" s="16" t="s">
        <v>157</v>
      </c>
      <c r="AU321" s="16" t="s">
        <v>77</v>
      </c>
    </row>
    <row r="322" s="12" customFormat="1">
      <c r="B322" s="232"/>
      <c r="C322" s="233"/>
      <c r="D322" s="228" t="s">
        <v>159</v>
      </c>
      <c r="E322" s="234" t="s">
        <v>1</v>
      </c>
      <c r="F322" s="235" t="s">
        <v>1418</v>
      </c>
      <c r="G322" s="233"/>
      <c r="H322" s="236">
        <v>24.16</v>
      </c>
      <c r="I322" s="237"/>
      <c r="J322" s="233"/>
      <c r="K322" s="233"/>
      <c r="L322" s="238"/>
      <c r="M322" s="243"/>
      <c r="N322" s="244"/>
      <c r="O322" s="244"/>
      <c r="P322" s="244"/>
      <c r="Q322" s="244"/>
      <c r="R322" s="244"/>
      <c r="S322" s="244"/>
      <c r="T322" s="245"/>
      <c r="AT322" s="242" t="s">
        <v>159</v>
      </c>
      <c r="AU322" s="242" t="s">
        <v>77</v>
      </c>
      <c r="AV322" s="12" t="s">
        <v>77</v>
      </c>
      <c r="AW322" s="12" t="s">
        <v>32</v>
      </c>
      <c r="AX322" s="12" t="s">
        <v>75</v>
      </c>
      <c r="AY322" s="242" t="s">
        <v>147</v>
      </c>
    </row>
    <row r="323" s="1" customFormat="1" ht="22.5" customHeight="1">
      <c r="B323" s="37"/>
      <c r="C323" s="216" t="s">
        <v>539</v>
      </c>
      <c r="D323" s="216" t="s">
        <v>150</v>
      </c>
      <c r="E323" s="217" t="s">
        <v>653</v>
      </c>
      <c r="F323" s="218" t="s">
        <v>1419</v>
      </c>
      <c r="G323" s="219" t="s">
        <v>199</v>
      </c>
      <c r="H323" s="220">
        <v>19.629999999999999</v>
      </c>
      <c r="I323" s="221"/>
      <c r="J323" s="222">
        <f>ROUND(I323*H323,2)</f>
        <v>0</v>
      </c>
      <c r="K323" s="218" t="s">
        <v>1</v>
      </c>
      <c r="L323" s="42"/>
      <c r="M323" s="223" t="s">
        <v>1</v>
      </c>
      <c r="N323" s="224" t="s">
        <v>40</v>
      </c>
      <c r="O323" s="78"/>
      <c r="P323" s="225">
        <f>O323*H323</f>
        <v>0</v>
      </c>
      <c r="Q323" s="225">
        <v>0</v>
      </c>
      <c r="R323" s="225">
        <f>Q323*H323</f>
        <v>0</v>
      </c>
      <c r="S323" s="225">
        <v>0</v>
      </c>
      <c r="T323" s="226">
        <f>S323*H323</f>
        <v>0</v>
      </c>
      <c r="AR323" s="16" t="s">
        <v>154</v>
      </c>
      <c r="AT323" s="16" t="s">
        <v>150</v>
      </c>
      <c r="AU323" s="16" t="s">
        <v>77</v>
      </c>
      <c r="AY323" s="16" t="s">
        <v>147</v>
      </c>
      <c r="BE323" s="227">
        <f>IF(N323="základní",J323,0)</f>
        <v>0</v>
      </c>
      <c r="BF323" s="227">
        <f>IF(N323="snížená",J323,0)</f>
        <v>0</v>
      </c>
      <c r="BG323" s="227">
        <f>IF(N323="zákl. přenesená",J323,0)</f>
        <v>0</v>
      </c>
      <c r="BH323" s="227">
        <f>IF(N323="sníž. přenesená",J323,0)</f>
        <v>0</v>
      </c>
      <c r="BI323" s="227">
        <f>IF(N323="nulová",J323,0)</f>
        <v>0</v>
      </c>
      <c r="BJ323" s="16" t="s">
        <v>75</v>
      </c>
      <c r="BK323" s="227">
        <f>ROUND(I323*H323,2)</f>
        <v>0</v>
      </c>
      <c r="BL323" s="16" t="s">
        <v>154</v>
      </c>
      <c r="BM323" s="16" t="s">
        <v>1190</v>
      </c>
    </row>
    <row r="324" s="1" customFormat="1">
      <c r="B324" s="37"/>
      <c r="C324" s="38"/>
      <c r="D324" s="228" t="s">
        <v>156</v>
      </c>
      <c r="E324" s="38"/>
      <c r="F324" s="229" t="s">
        <v>1419</v>
      </c>
      <c r="G324" s="38"/>
      <c r="H324" s="38"/>
      <c r="I324" s="143"/>
      <c r="J324" s="38"/>
      <c r="K324" s="38"/>
      <c r="L324" s="42"/>
      <c r="M324" s="230"/>
      <c r="N324" s="78"/>
      <c r="O324" s="78"/>
      <c r="P324" s="78"/>
      <c r="Q324" s="78"/>
      <c r="R324" s="78"/>
      <c r="S324" s="78"/>
      <c r="T324" s="79"/>
      <c r="AT324" s="16" t="s">
        <v>156</v>
      </c>
      <c r="AU324" s="16" t="s">
        <v>77</v>
      </c>
    </row>
    <row r="325" s="1" customFormat="1">
      <c r="B325" s="37"/>
      <c r="C325" s="38"/>
      <c r="D325" s="228" t="s">
        <v>157</v>
      </c>
      <c r="E325" s="38"/>
      <c r="F325" s="231" t="s">
        <v>1333</v>
      </c>
      <c r="G325" s="38"/>
      <c r="H325" s="38"/>
      <c r="I325" s="143"/>
      <c r="J325" s="38"/>
      <c r="K325" s="38"/>
      <c r="L325" s="42"/>
      <c r="M325" s="230"/>
      <c r="N325" s="78"/>
      <c r="O325" s="78"/>
      <c r="P325" s="78"/>
      <c r="Q325" s="78"/>
      <c r="R325" s="78"/>
      <c r="S325" s="78"/>
      <c r="T325" s="79"/>
      <c r="AT325" s="16" t="s">
        <v>157</v>
      </c>
      <c r="AU325" s="16" t="s">
        <v>77</v>
      </c>
    </row>
    <row r="326" s="12" customFormat="1">
      <c r="B326" s="232"/>
      <c r="C326" s="233"/>
      <c r="D326" s="228" t="s">
        <v>159</v>
      </c>
      <c r="E326" s="234" t="s">
        <v>1</v>
      </c>
      <c r="F326" s="235" t="s">
        <v>1420</v>
      </c>
      <c r="G326" s="233"/>
      <c r="H326" s="236">
        <v>19.629999999999999</v>
      </c>
      <c r="I326" s="237"/>
      <c r="J326" s="233"/>
      <c r="K326" s="233"/>
      <c r="L326" s="238"/>
      <c r="M326" s="243"/>
      <c r="N326" s="244"/>
      <c r="O326" s="244"/>
      <c r="P326" s="244"/>
      <c r="Q326" s="244"/>
      <c r="R326" s="244"/>
      <c r="S326" s="244"/>
      <c r="T326" s="245"/>
      <c r="AT326" s="242" t="s">
        <v>159</v>
      </c>
      <c r="AU326" s="242" t="s">
        <v>77</v>
      </c>
      <c r="AV326" s="12" t="s">
        <v>77</v>
      </c>
      <c r="AW326" s="12" t="s">
        <v>32</v>
      </c>
      <c r="AX326" s="12" t="s">
        <v>75</v>
      </c>
      <c r="AY326" s="242" t="s">
        <v>147</v>
      </c>
    </row>
    <row r="327" s="1" customFormat="1" ht="22.5" customHeight="1">
      <c r="B327" s="37"/>
      <c r="C327" s="216" t="s">
        <v>545</v>
      </c>
      <c r="D327" s="216" t="s">
        <v>150</v>
      </c>
      <c r="E327" s="217" t="s">
        <v>659</v>
      </c>
      <c r="F327" s="218" t="s">
        <v>1421</v>
      </c>
      <c r="G327" s="219" t="s">
        <v>153</v>
      </c>
      <c r="H327" s="220">
        <v>28.399999999999999</v>
      </c>
      <c r="I327" s="221"/>
      <c r="J327" s="222">
        <f>ROUND(I327*H327,2)</f>
        <v>0</v>
      </c>
      <c r="K327" s="218" t="s">
        <v>1</v>
      </c>
      <c r="L327" s="42"/>
      <c r="M327" s="223" t="s">
        <v>1</v>
      </c>
      <c r="N327" s="224" t="s">
        <v>40</v>
      </c>
      <c r="O327" s="78"/>
      <c r="P327" s="225">
        <f>O327*H327</f>
        <v>0</v>
      </c>
      <c r="Q327" s="225">
        <v>0</v>
      </c>
      <c r="R327" s="225">
        <f>Q327*H327</f>
        <v>0</v>
      </c>
      <c r="S327" s="225">
        <v>0</v>
      </c>
      <c r="T327" s="226">
        <f>S327*H327</f>
        <v>0</v>
      </c>
      <c r="AR327" s="16" t="s">
        <v>154</v>
      </c>
      <c r="AT327" s="16" t="s">
        <v>150</v>
      </c>
      <c r="AU327" s="16" t="s">
        <v>77</v>
      </c>
      <c r="AY327" s="16" t="s">
        <v>147</v>
      </c>
      <c r="BE327" s="227">
        <f>IF(N327="základní",J327,0)</f>
        <v>0</v>
      </c>
      <c r="BF327" s="227">
        <f>IF(N327="snížená",J327,0)</f>
        <v>0</v>
      </c>
      <c r="BG327" s="227">
        <f>IF(N327="zákl. přenesená",J327,0)</f>
        <v>0</v>
      </c>
      <c r="BH327" s="227">
        <f>IF(N327="sníž. přenesená",J327,0)</f>
        <v>0</v>
      </c>
      <c r="BI327" s="227">
        <f>IF(N327="nulová",J327,0)</f>
        <v>0</v>
      </c>
      <c r="BJ327" s="16" t="s">
        <v>75</v>
      </c>
      <c r="BK327" s="227">
        <f>ROUND(I327*H327,2)</f>
        <v>0</v>
      </c>
      <c r="BL327" s="16" t="s">
        <v>154</v>
      </c>
      <c r="BM327" s="16" t="s">
        <v>1329</v>
      </c>
    </row>
    <row r="328" s="1" customFormat="1">
      <c r="B328" s="37"/>
      <c r="C328" s="38"/>
      <c r="D328" s="228" t="s">
        <v>156</v>
      </c>
      <c r="E328" s="38"/>
      <c r="F328" s="229" t="s">
        <v>1421</v>
      </c>
      <c r="G328" s="38"/>
      <c r="H328" s="38"/>
      <c r="I328" s="143"/>
      <c r="J328" s="38"/>
      <c r="K328" s="38"/>
      <c r="L328" s="42"/>
      <c r="M328" s="230"/>
      <c r="N328" s="78"/>
      <c r="O328" s="78"/>
      <c r="P328" s="78"/>
      <c r="Q328" s="78"/>
      <c r="R328" s="78"/>
      <c r="S328" s="78"/>
      <c r="T328" s="79"/>
      <c r="AT328" s="16" t="s">
        <v>156</v>
      </c>
      <c r="AU328" s="16" t="s">
        <v>77</v>
      </c>
    </row>
    <row r="329" s="1" customFormat="1">
      <c r="B329" s="37"/>
      <c r="C329" s="38"/>
      <c r="D329" s="228" t="s">
        <v>157</v>
      </c>
      <c r="E329" s="38"/>
      <c r="F329" s="231" t="s">
        <v>1333</v>
      </c>
      <c r="G329" s="38"/>
      <c r="H329" s="38"/>
      <c r="I329" s="143"/>
      <c r="J329" s="38"/>
      <c r="K329" s="38"/>
      <c r="L329" s="42"/>
      <c r="M329" s="230"/>
      <c r="N329" s="78"/>
      <c r="O329" s="78"/>
      <c r="P329" s="78"/>
      <c r="Q329" s="78"/>
      <c r="R329" s="78"/>
      <c r="S329" s="78"/>
      <c r="T329" s="79"/>
      <c r="AT329" s="16" t="s">
        <v>157</v>
      </c>
      <c r="AU329" s="16" t="s">
        <v>77</v>
      </c>
    </row>
    <row r="330" s="12" customFormat="1">
      <c r="B330" s="232"/>
      <c r="C330" s="233"/>
      <c r="D330" s="228" t="s">
        <v>159</v>
      </c>
      <c r="E330" s="234" t="s">
        <v>1</v>
      </c>
      <c r="F330" s="235" t="s">
        <v>1422</v>
      </c>
      <c r="G330" s="233"/>
      <c r="H330" s="236">
        <v>28.399999999999999</v>
      </c>
      <c r="I330" s="237"/>
      <c r="J330" s="233"/>
      <c r="K330" s="233"/>
      <c r="L330" s="238"/>
      <c r="M330" s="243"/>
      <c r="N330" s="244"/>
      <c r="O330" s="244"/>
      <c r="P330" s="244"/>
      <c r="Q330" s="244"/>
      <c r="R330" s="244"/>
      <c r="S330" s="244"/>
      <c r="T330" s="245"/>
      <c r="AT330" s="242" t="s">
        <v>159</v>
      </c>
      <c r="AU330" s="242" t="s">
        <v>77</v>
      </c>
      <c r="AV330" s="12" t="s">
        <v>77</v>
      </c>
      <c r="AW330" s="12" t="s">
        <v>32</v>
      </c>
      <c r="AX330" s="12" t="s">
        <v>75</v>
      </c>
      <c r="AY330" s="242" t="s">
        <v>147</v>
      </c>
    </row>
    <row r="331" s="1" customFormat="1" ht="22.5" customHeight="1">
      <c r="B331" s="37"/>
      <c r="C331" s="216" t="s">
        <v>549</v>
      </c>
      <c r="D331" s="216" t="s">
        <v>150</v>
      </c>
      <c r="E331" s="217" t="s">
        <v>665</v>
      </c>
      <c r="F331" s="218" t="s">
        <v>1423</v>
      </c>
      <c r="G331" s="219" t="s">
        <v>199</v>
      </c>
      <c r="H331" s="220">
        <v>1</v>
      </c>
      <c r="I331" s="221"/>
      <c r="J331" s="222">
        <f>ROUND(I331*H331,2)</f>
        <v>0</v>
      </c>
      <c r="K331" s="218" t="s">
        <v>1</v>
      </c>
      <c r="L331" s="42"/>
      <c r="M331" s="223" t="s">
        <v>1</v>
      </c>
      <c r="N331" s="224" t="s">
        <v>40</v>
      </c>
      <c r="O331" s="78"/>
      <c r="P331" s="225">
        <f>O331*H331</f>
        <v>0</v>
      </c>
      <c r="Q331" s="225">
        <v>0</v>
      </c>
      <c r="R331" s="225">
        <f>Q331*H331</f>
        <v>0</v>
      </c>
      <c r="S331" s="225">
        <v>0</v>
      </c>
      <c r="T331" s="226">
        <f>S331*H331</f>
        <v>0</v>
      </c>
      <c r="AR331" s="16" t="s">
        <v>154</v>
      </c>
      <c r="AT331" s="16" t="s">
        <v>150</v>
      </c>
      <c r="AU331" s="16" t="s">
        <v>77</v>
      </c>
      <c r="AY331" s="16" t="s">
        <v>147</v>
      </c>
      <c r="BE331" s="227">
        <f>IF(N331="základní",J331,0)</f>
        <v>0</v>
      </c>
      <c r="BF331" s="227">
        <f>IF(N331="snížená",J331,0)</f>
        <v>0</v>
      </c>
      <c r="BG331" s="227">
        <f>IF(N331="zákl. přenesená",J331,0)</f>
        <v>0</v>
      </c>
      <c r="BH331" s="227">
        <f>IF(N331="sníž. přenesená",J331,0)</f>
        <v>0</v>
      </c>
      <c r="BI331" s="227">
        <f>IF(N331="nulová",J331,0)</f>
        <v>0</v>
      </c>
      <c r="BJ331" s="16" t="s">
        <v>75</v>
      </c>
      <c r="BK331" s="227">
        <f>ROUND(I331*H331,2)</f>
        <v>0</v>
      </c>
      <c r="BL331" s="16" t="s">
        <v>154</v>
      </c>
      <c r="BM331" s="16" t="s">
        <v>1424</v>
      </c>
    </row>
    <row r="332" s="1" customFormat="1">
      <c r="B332" s="37"/>
      <c r="C332" s="38"/>
      <c r="D332" s="228" t="s">
        <v>156</v>
      </c>
      <c r="E332" s="38"/>
      <c r="F332" s="229" t="s">
        <v>1423</v>
      </c>
      <c r="G332" s="38"/>
      <c r="H332" s="38"/>
      <c r="I332" s="143"/>
      <c r="J332" s="38"/>
      <c r="K332" s="38"/>
      <c r="L332" s="42"/>
      <c r="M332" s="230"/>
      <c r="N332" s="78"/>
      <c r="O332" s="78"/>
      <c r="P332" s="78"/>
      <c r="Q332" s="78"/>
      <c r="R332" s="78"/>
      <c r="S332" s="78"/>
      <c r="T332" s="79"/>
      <c r="AT332" s="16" t="s">
        <v>156</v>
      </c>
      <c r="AU332" s="16" t="s">
        <v>77</v>
      </c>
    </row>
    <row r="333" s="1" customFormat="1">
      <c r="B333" s="37"/>
      <c r="C333" s="38"/>
      <c r="D333" s="228" t="s">
        <v>157</v>
      </c>
      <c r="E333" s="38"/>
      <c r="F333" s="231" t="s">
        <v>1333</v>
      </c>
      <c r="G333" s="38"/>
      <c r="H333" s="38"/>
      <c r="I333" s="143"/>
      <c r="J333" s="38"/>
      <c r="K333" s="38"/>
      <c r="L333" s="42"/>
      <c r="M333" s="230"/>
      <c r="N333" s="78"/>
      <c r="O333" s="78"/>
      <c r="P333" s="78"/>
      <c r="Q333" s="78"/>
      <c r="R333" s="78"/>
      <c r="S333" s="78"/>
      <c r="T333" s="79"/>
      <c r="AT333" s="16" t="s">
        <v>157</v>
      </c>
      <c r="AU333" s="16" t="s">
        <v>77</v>
      </c>
    </row>
    <row r="334" s="12" customFormat="1">
      <c r="B334" s="232"/>
      <c r="C334" s="233"/>
      <c r="D334" s="228" t="s">
        <v>159</v>
      </c>
      <c r="E334" s="234" t="s">
        <v>1</v>
      </c>
      <c r="F334" s="235" t="s">
        <v>75</v>
      </c>
      <c r="G334" s="233"/>
      <c r="H334" s="236">
        <v>1</v>
      </c>
      <c r="I334" s="237"/>
      <c r="J334" s="233"/>
      <c r="K334" s="233"/>
      <c r="L334" s="238"/>
      <c r="M334" s="239"/>
      <c r="N334" s="240"/>
      <c r="O334" s="240"/>
      <c r="P334" s="240"/>
      <c r="Q334" s="240"/>
      <c r="R334" s="240"/>
      <c r="S334" s="240"/>
      <c r="T334" s="241"/>
      <c r="AT334" s="242" t="s">
        <v>159</v>
      </c>
      <c r="AU334" s="242" t="s">
        <v>77</v>
      </c>
      <c r="AV334" s="12" t="s">
        <v>77</v>
      </c>
      <c r="AW334" s="12" t="s">
        <v>32</v>
      </c>
      <c r="AX334" s="12" t="s">
        <v>75</v>
      </c>
      <c r="AY334" s="242" t="s">
        <v>147</v>
      </c>
    </row>
    <row r="335" s="1" customFormat="1" ht="6.96" customHeight="1">
      <c r="B335" s="56"/>
      <c r="C335" s="57"/>
      <c r="D335" s="57"/>
      <c r="E335" s="57"/>
      <c r="F335" s="57"/>
      <c r="G335" s="57"/>
      <c r="H335" s="57"/>
      <c r="I335" s="167"/>
      <c r="J335" s="57"/>
      <c r="K335" s="57"/>
      <c r="L335" s="42"/>
    </row>
  </sheetData>
  <sheetProtection sheet="1" autoFilter="0" formatColumns="0" formatRows="0" objects="1" scenarios="1" spinCount="100000" saltValue="kC4g84wRqbID8Wnd/Za3LBbfpnsFlSF+nLPITLq2cCLcev5cU+Ma+hVRfs+892T06q9VGw48SWHdHPfy/pEg1Q==" hashValue="m/qusGx4qz3/pwEYo9jzEmS/XrwtWL6g0Ma4ug1vVs2QDPi1HagiH5Nj3R10KFKP4XauyvLmaqb0bH53fPHiBw==" algorithmName="SHA-512" password="CE88"/>
  <autoFilter ref="C102:K334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9:H89"/>
    <mergeCell ref="E93:H93"/>
    <mergeCell ref="E91:H91"/>
    <mergeCell ref="E95:H9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Krumnikl, Radim</dc:creator>
  <cp:lastModifiedBy>Krumnikl, Radim</cp:lastModifiedBy>
  <dcterms:created xsi:type="dcterms:W3CDTF">2019-06-14T05:38:32Z</dcterms:created>
  <dcterms:modified xsi:type="dcterms:W3CDTF">2019-06-14T05:38:42Z</dcterms:modified>
</cp:coreProperties>
</file>