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0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pracovni\Povodí Vltavy 2022\Neuměř\03_2023\výkaz výměr\"/>
    </mc:Choice>
  </mc:AlternateContent>
  <xr:revisionPtr revIDLastSave="0" documentId="11_FDF6ADA02E58C0646FBB18E775E0724E61EE2883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01 - SO 01 OPRAVA MVN NEU..." sheetId="2" r:id="rId2"/>
    <sheet name="02 - PS 01 REKONSTRUKCE V..." sheetId="3" r:id="rId3"/>
    <sheet name="03 - SO 02 OPRAVA MVN NEU..." sheetId="4" r:id="rId4"/>
    <sheet name="04 - Vedlejší rozpočtové ..." sheetId="5" r:id="rId5"/>
    <sheet name="Pokyny pro vyplnění" sheetId="6" r:id="rId6"/>
  </sheets>
  <definedNames>
    <definedName name="_xlnm._FilterDatabase" localSheetId="1" hidden="1">'01 - SO 01 OPRAVA MVN NEU...'!$C$90:$K$404</definedName>
    <definedName name="_xlnm._FilterDatabase" localSheetId="2" hidden="1">'02 - PS 01 REKONSTRUKCE V...'!$C$80:$K$97</definedName>
    <definedName name="_xlnm._FilterDatabase" localSheetId="3" hidden="1">'03 - SO 02 OPRAVA MVN NEU...'!$C$89:$K$520</definedName>
    <definedName name="_xlnm._FilterDatabase" localSheetId="4" hidden="1">'04 - Vedlejší rozpočtové ...'!$C$79:$K$136</definedName>
    <definedName name="_xlnm.Print_Titles" localSheetId="0">'Rekapitulace stavby'!$52:$52</definedName>
    <definedName name="_xlnm.Print_Titles" localSheetId="1">'01 - SO 01 OPRAVA MVN NEU...'!$90:$90</definedName>
    <definedName name="_xlnm.Print_Titles" localSheetId="2">'02 - PS 01 REKONSTRUKCE V...'!$80:$80</definedName>
    <definedName name="_xlnm.Print_Titles" localSheetId="3">'03 - SO 02 OPRAVA MVN NEU...'!$89:$89</definedName>
    <definedName name="_xlnm.Print_Titles" localSheetId="4">'04 - Vedlejší rozpočtové ...'!$79:$79</definedName>
    <definedName name="_xlnm.Print_Area" localSheetId="0">'Rekapitulace stavby'!$D$4:$AO$36,'Rekapitulace stavby'!$C$42:$AQ$59</definedName>
    <definedName name="_xlnm.Print_Area" localSheetId="1">'01 - SO 01 OPRAVA MVN NEU...'!$C$4:$J$39,'01 - SO 01 OPRAVA MVN NEU...'!$C$45:$J$72,'01 - SO 01 OPRAVA MVN NEU...'!$C$78:$K$404</definedName>
    <definedName name="_xlnm.Print_Area" localSheetId="2">'02 - PS 01 REKONSTRUKCE V...'!$C$4:$J$39,'02 - PS 01 REKONSTRUKCE V...'!$C$45:$J$62,'02 - PS 01 REKONSTRUKCE V...'!$C$68:$K$97</definedName>
    <definedName name="_xlnm.Print_Area" localSheetId="3">'03 - SO 02 OPRAVA MVN NEU...'!$C$4:$J$39,'03 - SO 02 OPRAVA MVN NEU...'!$C$45:$J$71,'03 - SO 02 OPRAVA MVN NEU...'!$C$77:$K$520</definedName>
    <definedName name="_xlnm.Print_Area" localSheetId="4">'04 - Vedlejší rozpočtové ...'!$C$4:$J$39,'04 - Vedlejší rozpočtové ...'!$C$45:$J$61,'04 - Vedlejší rozpočtové ...'!$C$67:$K$136</definedName>
    <definedName name="_xlnm.Print_Area" localSheetId="5">'Pokyny pro vyplnění'!$B$2:$K$71,'Pokyny pro vyplnění'!$B$74:$K$118,'Pokyny pro vyplnění'!$B$121:$K$161,'Pokyny pro vyplnění'!$B$164:$K$218</definedName>
  </definedNames>
  <calcPr calcId="0" fullCalcOnLoad="1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33" i="5"/>
  <c r="BH133" i="5"/>
  <c r="BG133" i="5"/>
  <c r="BF133" i="5"/>
  <c r="T133" i="5"/>
  <c r="R133" i="5"/>
  <c r="P133" i="5"/>
  <c r="BI129" i="5"/>
  <c r="BH129" i="5"/>
  <c r="BG129" i="5"/>
  <c r="BF129" i="5"/>
  <c r="T129" i="5"/>
  <c r="R129" i="5"/>
  <c r="P129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5" i="5"/>
  <c r="BH115" i="5"/>
  <c r="BG115" i="5"/>
  <c r="BF115" i="5"/>
  <c r="T115" i="5"/>
  <c r="R115" i="5"/>
  <c r="P115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3" i="5"/>
  <c r="BH103" i="5"/>
  <c r="BG103" i="5"/>
  <c r="BF103" i="5"/>
  <c r="T103" i="5"/>
  <c r="R103" i="5"/>
  <c r="P103" i="5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BI91" i="5"/>
  <c r="BH91" i="5"/>
  <c r="BG91" i="5"/>
  <c r="BF91" i="5"/>
  <c r="T91" i="5"/>
  <c r="R91" i="5"/>
  <c r="P91" i="5"/>
  <c r="BI87" i="5"/>
  <c r="BH87" i="5"/>
  <c r="BG87" i="5"/>
  <c r="BF87" i="5"/>
  <c r="T87" i="5"/>
  <c r="R87" i="5"/>
  <c r="P87" i="5"/>
  <c r="BI82" i="5"/>
  <c r="BH82" i="5"/>
  <c r="BG82" i="5"/>
  <c r="BF82" i="5"/>
  <c r="T82" i="5"/>
  <c r="R82" i="5"/>
  <c r="P82" i="5"/>
  <c r="J77" i="5"/>
  <c r="J76" i="5"/>
  <c r="F76" i="5"/>
  <c r="F74" i="5"/>
  <c r="E72" i="5"/>
  <c r="J55" i="5"/>
  <c r="J54" i="5"/>
  <c r="F54" i="5"/>
  <c r="F52" i="5"/>
  <c r="E50" i="5"/>
  <c r="J18" i="5"/>
  <c r="E18" i="5"/>
  <c r="F77" i="5"/>
  <c r="J17" i="5"/>
  <c r="J12" i="5"/>
  <c r="J74" i="5"/>
  <c r="E7" i="5"/>
  <c r="E70" i="5"/>
  <c r="J37" i="4"/>
  <c r="J36" i="4"/>
  <c r="AY57" i="1"/>
  <c r="J35" i="4"/>
  <c r="AX57" i="1"/>
  <c r="BI515" i="4"/>
  <c r="BH515" i="4"/>
  <c r="BG515" i="4"/>
  <c r="BF515" i="4"/>
  <c r="T515" i="4"/>
  <c r="R515" i="4"/>
  <c r="P515" i="4"/>
  <c r="BI509" i="4"/>
  <c r="BH509" i="4"/>
  <c r="BG509" i="4"/>
  <c r="BF509" i="4"/>
  <c r="T509" i="4"/>
  <c r="R509" i="4"/>
  <c r="P509" i="4"/>
  <c r="BI503" i="4"/>
  <c r="BH503" i="4"/>
  <c r="BG503" i="4"/>
  <c r="BF503" i="4"/>
  <c r="T503" i="4"/>
  <c r="R503" i="4"/>
  <c r="P503" i="4"/>
  <c r="BI497" i="4"/>
  <c r="BH497" i="4"/>
  <c r="BG497" i="4"/>
  <c r="BF497" i="4"/>
  <c r="T497" i="4"/>
  <c r="R497" i="4"/>
  <c r="P497" i="4"/>
  <c r="BI491" i="4"/>
  <c r="BH491" i="4"/>
  <c r="BG491" i="4"/>
  <c r="BF491" i="4"/>
  <c r="T491" i="4"/>
  <c r="R491" i="4"/>
  <c r="P491" i="4"/>
  <c r="BI485" i="4"/>
  <c r="BH485" i="4"/>
  <c r="BG485" i="4"/>
  <c r="BF485" i="4"/>
  <c r="T485" i="4"/>
  <c r="R485" i="4"/>
  <c r="P485" i="4"/>
  <c r="BI479" i="4"/>
  <c r="BH479" i="4"/>
  <c r="BG479" i="4"/>
  <c r="BF479" i="4"/>
  <c r="T479" i="4"/>
  <c r="R479" i="4"/>
  <c r="P479" i="4"/>
  <c r="BI475" i="4"/>
  <c r="BH475" i="4"/>
  <c r="BG475" i="4"/>
  <c r="BF475" i="4"/>
  <c r="T475" i="4"/>
  <c r="T474" i="4"/>
  <c r="R475" i="4"/>
  <c r="R474" i="4"/>
  <c r="P475" i="4"/>
  <c r="P474" i="4"/>
  <c r="BI464" i="4"/>
  <c r="BH464" i="4"/>
  <c r="BG464" i="4"/>
  <c r="BF464" i="4"/>
  <c r="T464" i="4"/>
  <c r="T463" i="4"/>
  <c r="R464" i="4"/>
  <c r="R463" i="4"/>
  <c r="P464" i="4"/>
  <c r="P463" i="4"/>
  <c r="BI462" i="4"/>
  <c r="BH462" i="4"/>
  <c r="BG462" i="4"/>
  <c r="BF462" i="4"/>
  <c r="T462" i="4"/>
  <c r="R462" i="4"/>
  <c r="P462" i="4"/>
  <c r="BI458" i="4"/>
  <c r="BH458" i="4"/>
  <c r="BG458" i="4"/>
  <c r="BF458" i="4"/>
  <c r="T458" i="4"/>
  <c r="R458" i="4"/>
  <c r="P458" i="4"/>
  <c r="BI453" i="4"/>
  <c r="BH453" i="4"/>
  <c r="BG453" i="4"/>
  <c r="BF453" i="4"/>
  <c r="T453" i="4"/>
  <c r="R453" i="4"/>
  <c r="P453" i="4"/>
  <c r="BI446" i="4"/>
  <c r="BH446" i="4"/>
  <c r="BG446" i="4"/>
  <c r="BF446" i="4"/>
  <c r="T446" i="4"/>
  <c r="R446" i="4"/>
  <c r="P446" i="4"/>
  <c r="BI443" i="4"/>
  <c r="BH443" i="4"/>
  <c r="BG443" i="4"/>
  <c r="BF443" i="4"/>
  <c r="T443" i="4"/>
  <c r="R443" i="4"/>
  <c r="P443" i="4"/>
  <c r="BI440" i="4"/>
  <c r="BH440" i="4"/>
  <c r="BG440" i="4"/>
  <c r="BF440" i="4"/>
  <c r="T440" i="4"/>
  <c r="R440" i="4"/>
  <c r="P440" i="4"/>
  <c r="BI427" i="4"/>
  <c r="BH427" i="4"/>
  <c r="BG427" i="4"/>
  <c r="BF427" i="4"/>
  <c r="T427" i="4"/>
  <c r="R427" i="4"/>
  <c r="P427" i="4"/>
  <c r="BI415" i="4"/>
  <c r="BH415" i="4"/>
  <c r="BG415" i="4"/>
  <c r="BF415" i="4"/>
  <c r="T415" i="4"/>
  <c r="R415" i="4"/>
  <c r="P415" i="4"/>
  <c r="BI412" i="4"/>
  <c r="BH412" i="4"/>
  <c r="BG412" i="4"/>
  <c r="BF412" i="4"/>
  <c r="T412" i="4"/>
  <c r="R412" i="4"/>
  <c r="P412" i="4"/>
  <c r="BI406" i="4"/>
  <c r="BH406" i="4"/>
  <c r="BG406" i="4"/>
  <c r="BF406" i="4"/>
  <c r="T406" i="4"/>
  <c r="R406" i="4"/>
  <c r="P406" i="4"/>
  <c r="BI400" i="4"/>
  <c r="BH400" i="4"/>
  <c r="BG400" i="4"/>
  <c r="BF400" i="4"/>
  <c r="T400" i="4"/>
  <c r="R400" i="4"/>
  <c r="P400" i="4"/>
  <c r="BI394" i="4"/>
  <c r="BH394" i="4"/>
  <c r="BG394" i="4"/>
  <c r="BF394" i="4"/>
  <c r="T394" i="4"/>
  <c r="R394" i="4"/>
  <c r="P394" i="4"/>
  <c r="BI391" i="4"/>
  <c r="BH391" i="4"/>
  <c r="BG391" i="4"/>
  <c r="BF391" i="4"/>
  <c r="T391" i="4"/>
  <c r="R391" i="4"/>
  <c r="P391" i="4"/>
  <c r="BI389" i="4"/>
  <c r="BH389" i="4"/>
  <c r="BG389" i="4"/>
  <c r="BF389" i="4"/>
  <c r="T389" i="4"/>
  <c r="R389" i="4"/>
  <c r="P389" i="4"/>
  <c r="BI387" i="4"/>
  <c r="BH387" i="4"/>
  <c r="BG387" i="4"/>
  <c r="BF387" i="4"/>
  <c r="T387" i="4"/>
  <c r="R387" i="4"/>
  <c r="P387" i="4"/>
  <c r="BI382" i="4"/>
  <c r="BH382" i="4"/>
  <c r="BG382" i="4"/>
  <c r="BF382" i="4"/>
  <c r="T382" i="4"/>
  <c r="R382" i="4"/>
  <c r="P382" i="4"/>
  <c r="BI370" i="4"/>
  <c r="BH370" i="4"/>
  <c r="BG370" i="4"/>
  <c r="BF370" i="4"/>
  <c r="T370" i="4"/>
  <c r="R370" i="4"/>
  <c r="P370" i="4"/>
  <c r="BI359" i="4"/>
  <c r="BH359" i="4"/>
  <c r="BG359" i="4"/>
  <c r="BF359" i="4"/>
  <c r="T359" i="4"/>
  <c r="R359" i="4"/>
  <c r="P359" i="4"/>
  <c r="BI349" i="4"/>
  <c r="BH349" i="4"/>
  <c r="BG349" i="4"/>
  <c r="BF349" i="4"/>
  <c r="T349" i="4"/>
  <c r="R349" i="4"/>
  <c r="P349" i="4"/>
  <c r="BI339" i="4"/>
  <c r="BH339" i="4"/>
  <c r="BG339" i="4"/>
  <c r="BF339" i="4"/>
  <c r="T339" i="4"/>
  <c r="R339" i="4"/>
  <c r="P339" i="4"/>
  <c r="BI333" i="4"/>
  <c r="BH333" i="4"/>
  <c r="BG333" i="4"/>
  <c r="BF333" i="4"/>
  <c r="T333" i="4"/>
  <c r="R333" i="4"/>
  <c r="P333" i="4"/>
  <c r="BI330" i="4"/>
  <c r="BH330" i="4"/>
  <c r="BG330" i="4"/>
  <c r="BF330" i="4"/>
  <c r="T330" i="4"/>
  <c r="R330" i="4"/>
  <c r="P330" i="4"/>
  <c r="BI327" i="4"/>
  <c r="BH327" i="4"/>
  <c r="BG327" i="4"/>
  <c r="BF327" i="4"/>
  <c r="T327" i="4"/>
  <c r="R327" i="4"/>
  <c r="P327" i="4"/>
  <c r="BI320" i="4"/>
  <c r="BH320" i="4"/>
  <c r="BG320" i="4"/>
  <c r="BF320" i="4"/>
  <c r="T320" i="4"/>
  <c r="R320" i="4"/>
  <c r="P320" i="4"/>
  <c r="BI319" i="4"/>
  <c r="BH319" i="4"/>
  <c r="BG319" i="4"/>
  <c r="BF319" i="4"/>
  <c r="T319" i="4"/>
  <c r="R319" i="4"/>
  <c r="P319" i="4"/>
  <c r="BI318" i="4"/>
  <c r="BH318" i="4"/>
  <c r="BG318" i="4"/>
  <c r="BF318" i="4"/>
  <c r="T318" i="4"/>
  <c r="R318" i="4"/>
  <c r="P318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2" i="4"/>
  <c r="BH312" i="4"/>
  <c r="BG312" i="4"/>
  <c r="BF312" i="4"/>
  <c r="T312" i="4"/>
  <c r="R312" i="4"/>
  <c r="P312" i="4"/>
  <c r="BI309" i="4"/>
  <c r="BH309" i="4"/>
  <c r="BG309" i="4"/>
  <c r="BF309" i="4"/>
  <c r="T309" i="4"/>
  <c r="R309" i="4"/>
  <c r="P309" i="4"/>
  <c r="BI306" i="4"/>
  <c r="BH306" i="4"/>
  <c r="BG306" i="4"/>
  <c r="BF306" i="4"/>
  <c r="T306" i="4"/>
  <c r="R306" i="4"/>
  <c r="P306" i="4"/>
  <c r="BI301" i="4"/>
  <c r="BH301" i="4"/>
  <c r="BG301" i="4"/>
  <c r="BF301" i="4"/>
  <c r="T301" i="4"/>
  <c r="R301" i="4"/>
  <c r="P301" i="4"/>
  <c r="BI296" i="4"/>
  <c r="BH296" i="4"/>
  <c r="BG296" i="4"/>
  <c r="BF296" i="4"/>
  <c r="T296" i="4"/>
  <c r="R296" i="4"/>
  <c r="P296" i="4"/>
  <c r="BI293" i="4"/>
  <c r="BH293" i="4"/>
  <c r="BG293" i="4"/>
  <c r="BF293" i="4"/>
  <c r="T293" i="4"/>
  <c r="R293" i="4"/>
  <c r="P293" i="4"/>
  <c r="BI288" i="4"/>
  <c r="BH288" i="4"/>
  <c r="BG288" i="4"/>
  <c r="BF288" i="4"/>
  <c r="T288" i="4"/>
  <c r="R288" i="4"/>
  <c r="P288" i="4"/>
  <c r="BI282" i="4"/>
  <c r="BH282" i="4"/>
  <c r="BG282" i="4"/>
  <c r="BF282" i="4"/>
  <c r="T282" i="4"/>
  <c r="R282" i="4"/>
  <c r="P282" i="4"/>
  <c r="BI279" i="4"/>
  <c r="BH279" i="4"/>
  <c r="BG279" i="4"/>
  <c r="BF279" i="4"/>
  <c r="T279" i="4"/>
  <c r="R279" i="4"/>
  <c r="P279" i="4"/>
  <c r="BI271" i="4"/>
  <c r="BH271" i="4"/>
  <c r="BG271" i="4"/>
  <c r="BF271" i="4"/>
  <c r="T271" i="4"/>
  <c r="R271" i="4"/>
  <c r="P271" i="4"/>
  <c r="BI268" i="4"/>
  <c r="BH268" i="4"/>
  <c r="BG268" i="4"/>
  <c r="BF268" i="4"/>
  <c r="T268" i="4"/>
  <c r="R268" i="4"/>
  <c r="P268" i="4"/>
  <c r="BI260" i="4"/>
  <c r="BH260" i="4"/>
  <c r="BG260" i="4"/>
  <c r="BF260" i="4"/>
  <c r="T260" i="4"/>
  <c r="R260" i="4"/>
  <c r="P260" i="4"/>
  <c r="BI247" i="4"/>
  <c r="BH247" i="4"/>
  <c r="BG247" i="4"/>
  <c r="BF247" i="4"/>
  <c r="T247" i="4"/>
  <c r="R247" i="4"/>
  <c r="P247" i="4"/>
  <c r="BI239" i="4"/>
  <c r="BH239" i="4"/>
  <c r="BG239" i="4"/>
  <c r="BF239" i="4"/>
  <c r="T239" i="4"/>
  <c r="R239" i="4"/>
  <c r="P239" i="4"/>
  <c r="BI232" i="4"/>
  <c r="BH232" i="4"/>
  <c r="BG232" i="4"/>
  <c r="BF232" i="4"/>
  <c r="T232" i="4"/>
  <c r="R232" i="4"/>
  <c r="P232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12" i="4"/>
  <c r="BH212" i="4"/>
  <c r="BG212" i="4"/>
  <c r="BF212" i="4"/>
  <c r="T212" i="4"/>
  <c r="R212" i="4"/>
  <c r="P212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R196" i="4"/>
  <c r="P196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3" i="4"/>
  <c r="BH163" i="4"/>
  <c r="BG163" i="4"/>
  <c r="BF163" i="4"/>
  <c r="T163" i="4"/>
  <c r="R163" i="4"/>
  <c r="P163" i="4"/>
  <c r="BI157" i="4"/>
  <c r="BH157" i="4"/>
  <c r="BG157" i="4"/>
  <c r="BF157" i="4"/>
  <c r="T157" i="4"/>
  <c r="R157" i="4"/>
  <c r="P157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J87" i="4"/>
  <c r="J86" i="4"/>
  <c r="F86" i="4"/>
  <c r="F84" i="4"/>
  <c r="E82" i="4"/>
  <c r="J55" i="4"/>
  <c r="J54" i="4"/>
  <c r="F54" i="4"/>
  <c r="F52" i="4"/>
  <c r="E50" i="4"/>
  <c r="J18" i="4"/>
  <c r="E18" i="4"/>
  <c r="F87" i="4"/>
  <c r="J17" i="4"/>
  <c r="J12" i="4"/>
  <c r="J84" i="4"/>
  <c r="E7" i="4"/>
  <c r="E80" i="4"/>
  <c r="J37" i="3"/>
  <c r="J36" i="3"/>
  <c r="AY56" i="1"/>
  <c r="J35" i="3"/>
  <c r="AX56" i="1"/>
  <c r="BI92" i="3"/>
  <c r="BH92" i="3"/>
  <c r="BG92" i="3"/>
  <c r="BF92" i="3"/>
  <c r="T92" i="3"/>
  <c r="R92" i="3"/>
  <c r="P92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/>
  <c r="J17" i="3"/>
  <c r="J12" i="3"/>
  <c r="J75" i="3"/>
  <c r="E7" i="3"/>
  <c r="E71" i="3"/>
  <c r="J37" i="2"/>
  <c r="J36" i="2"/>
  <c r="AY55" i="1"/>
  <c r="J35" i="2"/>
  <c r="AX55" i="1"/>
  <c r="BI399" i="2"/>
  <c r="BH399" i="2"/>
  <c r="BG399" i="2"/>
  <c r="BF399" i="2"/>
  <c r="T399" i="2"/>
  <c r="R399" i="2"/>
  <c r="P399" i="2"/>
  <c r="BI393" i="2"/>
  <c r="BH393" i="2"/>
  <c r="BG393" i="2"/>
  <c r="BF393" i="2"/>
  <c r="T393" i="2"/>
  <c r="R393" i="2"/>
  <c r="P393" i="2"/>
  <c r="BI387" i="2"/>
  <c r="BH387" i="2"/>
  <c r="BG387" i="2"/>
  <c r="BF387" i="2"/>
  <c r="T387" i="2"/>
  <c r="R387" i="2"/>
  <c r="P387" i="2"/>
  <c r="BI383" i="2"/>
  <c r="BH383" i="2"/>
  <c r="BG383" i="2"/>
  <c r="BF383" i="2"/>
  <c r="T383" i="2"/>
  <c r="T382" i="2"/>
  <c r="R383" i="2"/>
  <c r="R382" i="2"/>
  <c r="P383" i="2"/>
  <c r="P382" i="2"/>
  <c r="BI374" i="2"/>
  <c r="BH374" i="2"/>
  <c r="BG374" i="2"/>
  <c r="BF374" i="2"/>
  <c r="T374" i="2"/>
  <c r="T373" i="2"/>
  <c r="R374" i="2"/>
  <c r="R373" i="2"/>
  <c r="P374" i="2"/>
  <c r="P373" i="2"/>
  <c r="BI369" i="2"/>
  <c r="BH369" i="2"/>
  <c r="BG369" i="2"/>
  <c r="BF369" i="2"/>
  <c r="T369" i="2"/>
  <c r="R369" i="2"/>
  <c r="P369" i="2"/>
  <c r="BI364" i="2"/>
  <c r="BH364" i="2"/>
  <c r="BG364" i="2"/>
  <c r="BF364" i="2"/>
  <c r="T364" i="2"/>
  <c r="R364" i="2"/>
  <c r="P364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R341" i="2"/>
  <c r="P341" i="2"/>
  <c r="BI334" i="2"/>
  <c r="BH334" i="2"/>
  <c r="BG334" i="2"/>
  <c r="BF334" i="2"/>
  <c r="T334" i="2"/>
  <c r="R334" i="2"/>
  <c r="P334" i="2"/>
  <c r="BI327" i="2"/>
  <c r="BH327" i="2"/>
  <c r="BG327" i="2"/>
  <c r="BF327" i="2"/>
  <c r="T327" i="2"/>
  <c r="R327" i="2"/>
  <c r="P327" i="2"/>
  <c r="BI320" i="2"/>
  <c r="BH320" i="2"/>
  <c r="BG320" i="2"/>
  <c r="BF320" i="2"/>
  <c r="T320" i="2"/>
  <c r="R320" i="2"/>
  <c r="P320" i="2"/>
  <c r="BI313" i="2"/>
  <c r="BH313" i="2"/>
  <c r="BG313" i="2"/>
  <c r="BF313" i="2"/>
  <c r="T313" i="2"/>
  <c r="R313" i="2"/>
  <c r="P313" i="2"/>
  <c r="BI306" i="2"/>
  <c r="BH306" i="2"/>
  <c r="BG306" i="2"/>
  <c r="BF306" i="2"/>
  <c r="T306" i="2"/>
  <c r="R306" i="2"/>
  <c r="P306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0" i="2"/>
  <c r="BH280" i="2"/>
  <c r="BG280" i="2"/>
  <c r="BF280" i="2"/>
  <c r="T280" i="2"/>
  <c r="T279" i="2"/>
  <c r="R280" i="2"/>
  <c r="R279" i="2"/>
  <c r="P280" i="2"/>
  <c r="P279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1" i="2"/>
  <c r="BH251" i="2"/>
  <c r="BG251" i="2"/>
  <c r="BF251" i="2"/>
  <c r="T251" i="2"/>
  <c r="R251" i="2"/>
  <c r="P251" i="2"/>
  <c r="BI244" i="2"/>
  <c r="BH244" i="2"/>
  <c r="BG244" i="2"/>
  <c r="BF244" i="2"/>
  <c r="T244" i="2"/>
  <c r="R244" i="2"/>
  <c r="P244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R231" i="2"/>
  <c r="P231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5" i="2"/>
  <c r="BH215" i="2"/>
  <c r="BG215" i="2"/>
  <c r="BF215" i="2"/>
  <c r="T215" i="2"/>
  <c r="R215" i="2"/>
  <c r="P215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5" i="2"/>
  <c r="BH115" i="2"/>
  <c r="BG115" i="2"/>
  <c r="BF115" i="2"/>
  <c r="T115" i="2"/>
  <c r="R115" i="2"/>
  <c r="P115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J88" i="2"/>
  <c r="J87" i="2"/>
  <c r="F87" i="2"/>
  <c r="F85" i="2"/>
  <c r="E83" i="2"/>
  <c r="J55" i="2"/>
  <c r="J54" i="2"/>
  <c r="F54" i="2"/>
  <c r="F52" i="2"/>
  <c r="E50" i="2"/>
  <c r="J18" i="2"/>
  <c r="E18" i="2"/>
  <c r="F55" i="2"/>
  <c r="J17" i="2"/>
  <c r="J12" i="2"/>
  <c r="J85" i="2"/>
  <c r="E7" i="2"/>
  <c r="E81" i="2"/>
  <c r="L50" i="1"/>
  <c r="AM50" i="1"/>
  <c r="AM49" i="1"/>
  <c r="L49" i="1"/>
  <c r="AM47" i="1"/>
  <c r="L47" i="1"/>
  <c r="L45" i="1"/>
  <c r="L44" i="1"/>
  <c r="BK355" i="2"/>
  <c r="BK288" i="2"/>
  <c r="BK266" i="2"/>
  <c r="J222" i="2"/>
  <c r="J159" i="2"/>
  <c r="J306" i="2"/>
  <c r="BK271" i="2"/>
  <c r="J180" i="2"/>
  <c r="BK120" i="2"/>
  <c r="J346" i="2"/>
  <c r="J251" i="2"/>
  <c r="J141" i="2"/>
  <c r="BK359" i="2"/>
  <c r="BK346" i="2"/>
  <c r="BK275" i="2"/>
  <c r="J192" i="2"/>
  <c r="BK84" i="3"/>
  <c r="BK394" i="4"/>
  <c r="BK301" i="4"/>
  <c r="BK146" i="4"/>
  <c r="BK96" i="4"/>
  <c r="J387" i="4"/>
  <c r="BK223" i="4"/>
  <c r="BK462" i="4"/>
  <c r="BK318" i="4"/>
  <c r="J282" i="4"/>
  <c r="BK102" i="4"/>
  <c r="J406" i="4"/>
  <c r="J309" i="4"/>
  <c r="J200" i="4"/>
  <c r="BK157" i="4"/>
  <c r="BK107" i="4"/>
  <c r="J107" i="5"/>
  <c r="J95" i="5"/>
  <c r="J144" i="2"/>
  <c r="J364" i="2"/>
  <c r="BK297" i="2"/>
  <c r="BK215" i="2"/>
  <c r="BK156" i="2"/>
  <c r="J115" i="2"/>
  <c r="BK350" i="2"/>
  <c r="J297" i="2"/>
  <c r="BK184" i="2"/>
  <c r="BK115" i="2"/>
  <c r="BK286" i="2"/>
  <c r="J236" i="2"/>
  <c r="J215" i="2"/>
  <c r="J189" i="2"/>
  <c r="BK106" i="2"/>
  <c r="J485" i="4"/>
  <c r="BK333" i="4"/>
  <c r="BK226" i="4"/>
  <c r="J128" i="4"/>
  <c r="BK446" i="4"/>
  <c r="BK382" i="4"/>
  <c r="J260" i="4"/>
  <c r="BK137" i="4"/>
  <c r="BK415" i="4"/>
  <c r="J315" i="4"/>
  <c r="J171" i="4"/>
  <c r="BK464" i="4"/>
  <c r="BK339" i="4"/>
  <c r="BK212" i="4"/>
  <c r="BK163" i="4"/>
  <c r="J96" i="4"/>
  <c r="BK91" i="5"/>
  <c r="J119" i="5"/>
  <c r="J382" i="4"/>
  <c r="BK239" i="4"/>
  <c r="J163" i="4"/>
  <c r="BK110" i="4"/>
  <c r="BK427" i="4"/>
  <c r="BK312" i="4"/>
  <c r="BK181" i="4"/>
  <c r="BK406" i="4"/>
  <c r="BK309" i="4"/>
  <c r="BK152" i="4"/>
  <c r="J475" i="4"/>
  <c r="BK330" i="4"/>
  <c r="J306" i="4"/>
  <c r="BK196" i="4"/>
  <c r="BK99" i="4"/>
  <c r="J115" i="5"/>
  <c r="BK98" i="5"/>
  <c r="BK393" i="2"/>
  <c r="BK374" i="2"/>
  <c r="BK341" i="2"/>
  <c r="BK295" i="2"/>
  <c r="J273" i="2"/>
  <c r="BK251" i="2"/>
  <c r="BK162" i="2"/>
  <c r="J97" i="2"/>
  <c r="J383" i="2"/>
  <c r="BK293" i="2"/>
  <c r="BK182" i="2"/>
  <c r="BK141" i="2"/>
  <c r="BK348" i="2"/>
  <c r="BK306" i="2"/>
  <c r="J205" i="2"/>
  <c r="BK173" i="2"/>
  <c r="J355" i="2"/>
  <c r="J334" i="2"/>
  <c r="J266" i="2"/>
  <c r="J156" i="2"/>
  <c r="BK103" i="2"/>
  <c r="J84" i="3"/>
  <c r="BK458" i="4"/>
  <c r="J318" i="4"/>
  <c r="J232" i="4"/>
  <c r="J137" i="4"/>
  <c r="BK503" i="4"/>
  <c r="J320" i="4"/>
  <c r="BK247" i="4"/>
  <c r="J497" i="4"/>
  <c r="BK387" i="4"/>
  <c r="BK288" i="4"/>
  <c r="BK149" i="4"/>
  <c r="J458" i="4"/>
  <c r="BK320" i="4"/>
  <c r="J247" i="4"/>
  <c r="J181" i="4"/>
  <c r="J133" i="5"/>
  <c r="BK82" i="5"/>
  <c r="J293" i="2"/>
  <c r="J173" i="2"/>
  <c r="BK109" i="2"/>
  <c r="J290" i="2"/>
  <c r="J208" i="2"/>
  <c r="BK150" i="2"/>
  <c r="J374" i="2"/>
  <c r="J295" i="2"/>
  <c r="BK180" i="2"/>
  <c r="J94" i="2"/>
  <c r="BK320" i="2"/>
  <c r="BK224" i="2"/>
  <c r="BK159" i="2"/>
  <c r="J453" i="4"/>
  <c r="J202" i="4"/>
  <c r="J131" i="4"/>
  <c r="J509" i="4"/>
  <c r="BK317" i="4"/>
  <c r="J176" i="4"/>
  <c r="J394" i="4"/>
  <c r="BK185" i="4"/>
  <c r="BK479" i="4"/>
  <c r="J359" i="4"/>
  <c r="BK279" i="4"/>
  <c r="BK178" i="4"/>
  <c r="BK131" i="4"/>
  <c r="BK87" i="5"/>
  <c r="J87" i="5"/>
  <c r="J150" i="2"/>
  <c r="BK399" i="2"/>
  <c r="BK273" i="2"/>
  <c r="BK189" i="2"/>
  <c r="BK138" i="2"/>
  <c r="BK334" i="2"/>
  <c r="J271" i="2"/>
  <c r="J167" i="2"/>
  <c r="AS54" i="1"/>
  <c r="BK97" i="2"/>
  <c r="BK412" i="4"/>
  <c r="BK268" i="4"/>
  <c r="J178" i="4"/>
  <c r="BK515" i="4"/>
  <c r="J415" i="4"/>
  <c r="J188" i="4"/>
  <c r="BK93" i="4"/>
  <c r="J391" i="4"/>
  <c r="J301" i="4"/>
  <c r="J118" i="4"/>
  <c r="J427" i="4"/>
  <c r="J271" i="4"/>
  <c r="BK183" i="4"/>
  <c r="BK128" i="4"/>
  <c r="BK103" i="5"/>
  <c r="BK475" i="4"/>
  <c r="BK319" i="4"/>
  <c r="J223" i="4"/>
  <c r="BK118" i="4"/>
  <c r="BK497" i="4"/>
  <c r="BK327" i="4"/>
  <c r="BK232" i="4"/>
  <c r="J102" i="4"/>
  <c r="J389" i="4"/>
  <c r="BK296" i="4"/>
  <c r="J99" i="4"/>
  <c r="J370" i="4"/>
  <c r="J226" i="4"/>
  <c r="J149" i="4"/>
  <c r="BK129" i="5"/>
  <c r="BK95" i="5"/>
  <c r="BK108" i="5"/>
  <c r="BK387" i="2"/>
  <c r="BK364" i="2"/>
  <c r="J327" i="2"/>
  <c r="BK280" i="2"/>
  <c r="BK236" i="2"/>
  <c r="J196" i="2"/>
  <c r="BK123" i="2"/>
  <c r="J298" i="2"/>
  <c r="J224" i="2"/>
  <c r="J162" i="2"/>
  <c r="J106" i="2"/>
  <c r="J341" i="2"/>
  <c r="BK258" i="2"/>
  <c r="BK126" i="2"/>
  <c r="BK383" i="2"/>
  <c r="J288" i="2"/>
  <c r="BK222" i="2"/>
  <c r="J129" i="2"/>
  <c r="BK92" i="3"/>
  <c r="BK370" i="4"/>
  <c r="BK200" i="4"/>
  <c r="J115" i="4"/>
  <c r="J491" i="4"/>
  <c r="J296" i="4"/>
  <c r="J185" i="4"/>
  <c r="J330" i="4"/>
  <c r="BK188" i="4"/>
  <c r="J110" i="4"/>
  <c r="BK391" i="4"/>
  <c r="J293" i="4"/>
  <c r="BK115" i="4"/>
  <c r="BK133" i="5"/>
  <c r="BK115" i="5"/>
  <c r="J91" i="5"/>
  <c r="J108" i="5"/>
  <c r="J129" i="5"/>
  <c r="J82" i="5"/>
  <c r="BK298" i="2"/>
  <c r="J275" i="2"/>
  <c r="J231" i="2"/>
  <c r="BK192" i="2"/>
  <c r="J147" i="2"/>
  <c r="J369" i="2"/>
  <c r="BK244" i="2"/>
  <c r="BK186" i="2"/>
  <c r="J103" i="2"/>
  <c r="BK327" i="2"/>
  <c r="J200" i="2"/>
  <c r="J123" i="2"/>
  <c r="J387" i="2"/>
  <c r="J350" i="2"/>
  <c r="J258" i="2"/>
  <c r="BK144" i="2"/>
  <c r="J464" i="4"/>
  <c r="J339" i="4"/>
  <c r="BK260" i="4"/>
  <c r="J192" i="4"/>
  <c r="J440" i="4"/>
  <c r="J288" i="4"/>
  <c r="J107" i="4"/>
  <c r="BK359" i="4"/>
  <c r="BK306" i="4"/>
  <c r="J140" i="4"/>
  <c r="J446" i="4"/>
  <c r="J333" i="4"/>
  <c r="J239" i="4"/>
  <c r="BK143" i="4"/>
  <c r="BK119" i="5"/>
  <c r="J103" i="5"/>
  <c r="J182" i="2"/>
  <c r="J120" i="2"/>
  <c r="J299" i="2"/>
  <c r="BK261" i="2"/>
  <c r="BK167" i="2"/>
  <c r="J100" i="2"/>
  <c r="BK299" i="2"/>
  <c r="BK231" i="2"/>
  <c r="BK129" i="2"/>
  <c r="J313" i="2"/>
  <c r="J261" i="2"/>
  <c r="BK205" i="2"/>
  <c r="BK147" i="2"/>
  <c r="J138" i="2"/>
  <c r="J126" i="2"/>
  <c r="J92" i="3"/>
  <c r="J462" i="4"/>
  <c r="J312" i="4"/>
  <c r="J196" i="4"/>
  <c r="J143" i="4"/>
  <c r="J503" i="4"/>
  <c r="J319" i="4"/>
  <c r="BK293" i="4"/>
  <c r="J174" i="4"/>
  <c r="J349" i="4"/>
  <c r="BK229" i="4"/>
  <c r="J93" i="4"/>
  <c r="BK389" i="4"/>
  <c r="BK315" i="4"/>
  <c r="J229" i="4"/>
  <c r="J146" i="4"/>
  <c r="BK122" i="5"/>
  <c r="BK107" i="5"/>
  <c r="BK443" i="4"/>
  <c r="BK282" i="4"/>
  <c r="J183" i="4"/>
  <c r="BK509" i="4"/>
  <c r="J400" i="4"/>
  <c r="J279" i="4"/>
  <c r="BK171" i="4"/>
  <c r="BK491" i="4"/>
  <c r="J327" i="4"/>
  <c r="BK192" i="4"/>
  <c r="BK134" i="4"/>
  <c r="BK440" i="4"/>
  <c r="J268" i="4"/>
  <c r="BK174" i="4"/>
  <c r="J134" i="4"/>
  <c r="J98" i="5"/>
  <c r="J122" i="5"/>
  <c r="J399" i="2"/>
  <c r="BK369" i="2"/>
  <c r="J359" i="2"/>
  <c r="J320" i="2"/>
  <c r="BK290" i="2"/>
  <c r="BK208" i="2"/>
  <c r="J184" i="2"/>
  <c r="J153" i="2"/>
  <c r="BK313" i="2"/>
  <c r="J286" i="2"/>
  <c r="BK196" i="2"/>
  <c r="BK153" i="2"/>
  <c r="BK94" i="2"/>
  <c r="J280" i="2"/>
  <c r="J186" i="2"/>
  <c r="BK100" i="2"/>
  <c r="J393" i="2"/>
  <c r="J348" i="2"/>
  <c r="J244" i="2"/>
  <c r="BK200" i="2"/>
  <c r="J109" i="2"/>
  <c r="J479" i="4"/>
  <c r="BK400" i="4"/>
  <c r="BK271" i="4"/>
  <c r="BK176" i="4"/>
  <c r="J515" i="4"/>
  <c r="J412" i="4"/>
  <c r="J212" i="4"/>
  <c r="J157" i="4"/>
  <c r="BK453" i="4"/>
  <c r="J317" i="4"/>
  <c r="BK485" i="4"/>
  <c r="J443" i="4"/>
  <c r="BK349" i="4"/>
  <c r="BK202" i="4"/>
  <c r="J152" i="4"/>
  <c r="BK140" i="4"/>
  <c r="R83" i="3" l="1"/>
  <c r="R82" i="3"/>
  <c r="R81" i="3"/>
  <c r="P83" i="3"/>
  <c r="P82" i="3"/>
  <c r="P81" i="3"/>
  <c r="AU56" i="1"/>
  <c r="T83" i="3"/>
  <c r="T82" i="3"/>
  <c r="T81" i="3"/>
  <c r="BK93" i="2"/>
  <c r="J93" i="2"/>
  <c r="J61" i="2"/>
  <c r="T93" i="2"/>
  <c r="P204" i="2"/>
  <c r="T204" i="2"/>
  <c r="P243" i="2"/>
  <c r="T243" i="2"/>
  <c r="P270" i="2"/>
  <c r="T270" i="2"/>
  <c r="P285" i="2"/>
  <c r="T285" i="2"/>
  <c r="P292" i="2"/>
  <c r="R292" i="2"/>
  <c r="P386" i="2"/>
  <c r="P385" i="2"/>
  <c r="R386" i="2"/>
  <c r="R385" i="2"/>
  <c r="P92" i="4"/>
  <c r="R92" i="4"/>
  <c r="BK201" i="4"/>
  <c r="J201" i="4"/>
  <c r="J62" i="4"/>
  <c r="R201" i="4"/>
  <c r="BK259" i="4"/>
  <c r="J259" i="4"/>
  <c r="J63" i="4"/>
  <c r="R259" i="4"/>
  <c r="BK287" i="4"/>
  <c r="J287" i="4"/>
  <c r="J64" i="4"/>
  <c r="R287" i="4"/>
  <c r="BK305" i="4"/>
  <c r="J305" i="4"/>
  <c r="J65" i="4"/>
  <c r="T305" i="4"/>
  <c r="P381" i="4"/>
  <c r="T381" i="4"/>
  <c r="P478" i="4"/>
  <c r="P477" i="4"/>
  <c r="R478" i="4"/>
  <c r="R477" i="4"/>
  <c r="P81" i="5"/>
  <c r="P80" i="5"/>
  <c r="AU58" i="1"/>
  <c r="T81" i="5"/>
  <c r="T80" i="5"/>
  <c r="P93" i="2"/>
  <c r="P92" i="2"/>
  <c r="P91" i="2"/>
  <c r="AU55" i="1"/>
  <c r="R93" i="2"/>
  <c r="BK204" i="2"/>
  <c r="J204" i="2"/>
  <c r="J62" i="2"/>
  <c r="R204" i="2"/>
  <c r="BK243" i="2"/>
  <c r="J243" i="2"/>
  <c r="J63" i="2"/>
  <c r="R243" i="2"/>
  <c r="BK270" i="2"/>
  <c r="J270" i="2"/>
  <c r="J64" i="2"/>
  <c r="R270" i="2"/>
  <c r="BK285" i="2"/>
  <c r="J285" i="2"/>
  <c r="J66" i="2"/>
  <c r="R285" i="2"/>
  <c r="BK292" i="2"/>
  <c r="J292" i="2"/>
  <c r="J67" i="2"/>
  <c r="T292" i="2"/>
  <c r="BK386" i="2"/>
  <c r="J386" i="2"/>
  <c r="J71" i="2"/>
  <c r="T386" i="2"/>
  <c r="T385" i="2"/>
  <c r="BK92" i="4"/>
  <c r="J92" i="4"/>
  <c r="J61" i="4"/>
  <c r="T92" i="4"/>
  <c r="P201" i="4"/>
  <c r="T201" i="4"/>
  <c r="P259" i="4"/>
  <c r="T259" i="4"/>
  <c r="P287" i="4"/>
  <c r="T287" i="4"/>
  <c r="P305" i="4"/>
  <c r="R305" i="4"/>
  <c r="BK381" i="4"/>
  <c r="J381" i="4"/>
  <c r="J66" i="4"/>
  <c r="R381" i="4"/>
  <c r="BK478" i="4"/>
  <c r="J478" i="4"/>
  <c r="J70" i="4"/>
  <c r="T478" i="4"/>
  <c r="T477" i="4"/>
  <c r="BK81" i="5"/>
  <c r="J81" i="5"/>
  <c r="J60" i="5"/>
  <c r="R81" i="5"/>
  <c r="R80" i="5"/>
  <c r="BK373" i="2"/>
  <c r="J373" i="2"/>
  <c r="J68" i="2"/>
  <c r="BK382" i="2"/>
  <c r="J382" i="2"/>
  <c r="J69" i="2"/>
  <c r="BK474" i="4"/>
  <c r="J474" i="4"/>
  <c r="J68" i="4"/>
  <c r="BK279" i="2"/>
  <c r="J279" i="2"/>
  <c r="J65" i="2"/>
  <c r="BK83" i="3"/>
  <c r="J83" i="3"/>
  <c r="J61" i="3"/>
  <c r="BK463" i="4"/>
  <c r="J463" i="4"/>
  <c r="J67" i="4"/>
  <c r="E48" i="5"/>
  <c r="F55" i="5"/>
  <c r="BE95" i="5"/>
  <c r="BE98" i="5"/>
  <c r="BE115" i="5"/>
  <c r="BE122" i="5"/>
  <c r="BE133" i="5"/>
  <c r="J52" i="5"/>
  <c r="BE103" i="5"/>
  <c r="BE107" i="5"/>
  <c r="BE129" i="5"/>
  <c r="BK91" i="4"/>
  <c r="BE82" i="5"/>
  <c r="BE108" i="5"/>
  <c r="BE119" i="5"/>
  <c r="BE87" i="5"/>
  <c r="BE91" i="5"/>
  <c r="BK82" i="3"/>
  <c r="BK81" i="3"/>
  <c r="J81" i="3"/>
  <c r="E48" i="4"/>
  <c r="J52" i="4"/>
  <c r="F55" i="4"/>
  <c r="BE131" i="4"/>
  <c r="BE134" i="4"/>
  <c r="BE137" i="4"/>
  <c r="BE157" i="4"/>
  <c r="BE226" i="4"/>
  <c r="BE229" i="4"/>
  <c r="BE247" i="4"/>
  <c r="BE279" i="4"/>
  <c r="BE293" i="4"/>
  <c r="BE296" i="4"/>
  <c r="BE301" i="4"/>
  <c r="BE309" i="4"/>
  <c r="BE320" i="4"/>
  <c r="BE412" i="4"/>
  <c r="BE446" i="4"/>
  <c r="BE475" i="4"/>
  <c r="BE110" i="4"/>
  <c r="BE171" i="4"/>
  <c r="BE176" i="4"/>
  <c r="BE200" i="4"/>
  <c r="BE202" i="4"/>
  <c r="BE223" i="4"/>
  <c r="BE232" i="4"/>
  <c r="BE268" i="4"/>
  <c r="BE315" i="4"/>
  <c r="BE317" i="4"/>
  <c r="BE319" i="4"/>
  <c r="BE330" i="4"/>
  <c r="BE333" i="4"/>
  <c r="BE370" i="4"/>
  <c r="BE394" i="4"/>
  <c r="BE400" i="4"/>
  <c r="BE440" i="4"/>
  <c r="BE458" i="4"/>
  <c r="BE491" i="4"/>
  <c r="BE96" i="4"/>
  <c r="BE102" i="4"/>
  <c r="BE107" i="4"/>
  <c r="BE115" i="4"/>
  <c r="BE118" i="4"/>
  <c r="BE128" i="4"/>
  <c r="BE140" i="4"/>
  <c r="BE143" i="4"/>
  <c r="BE152" i="4"/>
  <c r="BE174" i="4"/>
  <c r="BE192" i="4"/>
  <c r="BE196" i="4"/>
  <c r="BE212" i="4"/>
  <c r="BE239" i="4"/>
  <c r="BE260" i="4"/>
  <c r="BE271" i="4"/>
  <c r="BE359" i="4"/>
  <c r="BE382" i="4"/>
  <c r="BE391" i="4"/>
  <c r="BE406" i="4"/>
  <c r="BE453" i="4"/>
  <c r="BE464" i="4"/>
  <c r="BE503" i="4"/>
  <c r="BE509" i="4"/>
  <c r="BE515" i="4"/>
  <c r="BE93" i="4"/>
  <c r="BE99" i="4"/>
  <c r="BE146" i="4"/>
  <c r="BE149" i="4"/>
  <c r="BE163" i="4"/>
  <c r="BE178" i="4"/>
  <c r="BE181" i="4"/>
  <c r="BE183" i="4"/>
  <c r="BE185" i="4"/>
  <c r="BE188" i="4"/>
  <c r="BE282" i="4"/>
  <c r="BE288" i="4"/>
  <c r="BE306" i="4"/>
  <c r="BE312" i="4"/>
  <c r="BE318" i="4"/>
  <c r="BE327" i="4"/>
  <c r="BE339" i="4"/>
  <c r="BE349" i="4"/>
  <c r="BE387" i="4"/>
  <c r="BE389" i="4"/>
  <c r="BE415" i="4"/>
  <c r="BE427" i="4"/>
  <c r="BE443" i="4"/>
  <c r="BE462" i="4"/>
  <c r="BE479" i="4"/>
  <c r="BE485" i="4"/>
  <c r="BE497" i="4"/>
  <c r="E48" i="3"/>
  <c r="F55" i="3"/>
  <c r="BK92" i="2"/>
  <c r="J92" i="2"/>
  <c r="J60" i="2"/>
  <c r="J52" i="3"/>
  <c r="BE92" i="3"/>
  <c r="BE84" i="3"/>
  <c r="J52" i="2"/>
  <c r="BE100" i="2"/>
  <c r="BE109" i="2"/>
  <c r="BE120" i="2"/>
  <c r="BE129" i="2"/>
  <c r="BE150" i="2"/>
  <c r="BE173" i="2"/>
  <c r="BE180" i="2"/>
  <c r="BE182" i="2"/>
  <c r="BE205" i="2"/>
  <c r="BE208" i="2"/>
  <c r="BE288" i="2"/>
  <c r="BE297" i="2"/>
  <c r="BE298" i="2"/>
  <c r="BE306" i="2"/>
  <c r="BE313" i="2"/>
  <c r="BE320" i="2"/>
  <c r="BE341" i="2"/>
  <c r="F88" i="2"/>
  <c r="BE97" i="2"/>
  <c r="BE103" i="2"/>
  <c r="BE141" i="2"/>
  <c r="BE144" i="2"/>
  <c r="BE153" i="2"/>
  <c r="BE156" i="2"/>
  <c r="BE159" i="2"/>
  <c r="BE236" i="2"/>
  <c r="BE273" i="2"/>
  <c r="BE280" i="2"/>
  <c r="BE290" i="2"/>
  <c r="BE327" i="2"/>
  <c r="BE334" i="2"/>
  <c r="BE346" i="2"/>
  <c r="BE350" i="2"/>
  <c r="BE355" i="2"/>
  <c r="BE374" i="2"/>
  <c r="BE383" i="2"/>
  <c r="E48" i="2"/>
  <c r="BE94" i="2"/>
  <c r="BE106" i="2"/>
  <c r="BE115" i="2"/>
  <c r="BE123" i="2"/>
  <c r="BE147" i="2"/>
  <c r="BE215" i="2"/>
  <c r="BE224" i="2"/>
  <c r="BE231" i="2"/>
  <c r="BE244" i="2"/>
  <c r="BE251" i="2"/>
  <c r="BE258" i="2"/>
  <c r="BE261" i="2"/>
  <c r="BE266" i="2"/>
  <c r="BE275" i="2"/>
  <c r="BE286" i="2"/>
  <c r="BE293" i="2"/>
  <c r="BE359" i="2"/>
  <c r="BE369" i="2"/>
  <c r="BE387" i="2"/>
  <c r="BE399" i="2"/>
  <c r="BE126" i="2"/>
  <c r="BE138" i="2"/>
  <c r="BE162" i="2"/>
  <c r="BE167" i="2"/>
  <c r="BE184" i="2"/>
  <c r="BE186" i="2"/>
  <c r="BE189" i="2"/>
  <c r="BE192" i="2"/>
  <c r="BE196" i="2"/>
  <c r="BE200" i="2"/>
  <c r="BE222" i="2"/>
  <c r="BE271" i="2"/>
  <c r="BE295" i="2"/>
  <c r="BE299" i="2"/>
  <c r="BE348" i="2"/>
  <c r="BE364" i="2"/>
  <c r="BE393" i="2"/>
  <c r="F35" i="3"/>
  <c r="BB56" i="1"/>
  <c r="F34" i="5"/>
  <c r="BA58" i="1"/>
  <c r="J34" i="3"/>
  <c r="AW56" i="1"/>
  <c r="J30" i="3"/>
  <c r="J34" i="4"/>
  <c r="AW57" i="1"/>
  <c r="F34" i="2"/>
  <c r="BA55" i="1"/>
  <c r="F36" i="3"/>
  <c r="BC56" i="1"/>
  <c r="F37" i="5"/>
  <c r="BD58" i="1"/>
  <c r="F37" i="2"/>
  <c r="BD55" i="1"/>
  <c r="F35" i="4"/>
  <c r="BB57" i="1"/>
  <c r="F37" i="3"/>
  <c r="BD56" i="1"/>
  <c r="F34" i="4"/>
  <c r="BA57" i="1"/>
  <c r="F37" i="4"/>
  <c r="BD57" i="1"/>
  <c r="F36" i="2"/>
  <c r="BC55" i="1"/>
  <c r="F36" i="5"/>
  <c r="BC58" i="1"/>
  <c r="J34" i="5"/>
  <c r="AW58" i="1"/>
  <c r="J34" i="2"/>
  <c r="AW55" i="1"/>
  <c r="F36" i="4"/>
  <c r="BC57" i="1"/>
  <c r="F34" i="3"/>
  <c r="BA56" i="1"/>
  <c r="F35" i="5"/>
  <c r="BB58" i="1"/>
  <c r="F35" i="2"/>
  <c r="BB55" i="1"/>
  <c r="T91" i="4" l="1"/>
  <c r="T90" i="4"/>
  <c r="R91" i="4"/>
  <c r="R90" i="4"/>
  <c r="P91" i="4"/>
  <c r="P90" i="4"/>
  <c r="AU57" i="1"/>
  <c r="T92" i="2"/>
  <c r="T91" i="2"/>
  <c r="R92" i="2"/>
  <c r="R91" i="2"/>
  <c r="BK385" i="2"/>
  <c r="J385" i="2"/>
  <c r="J70" i="2"/>
  <c r="BK477" i="4"/>
  <c r="J477" i="4"/>
  <c r="J69" i="4"/>
  <c r="BK80" i="5"/>
  <c r="J80" i="5"/>
  <c r="J59" i="5"/>
  <c r="J91" i="4"/>
  <c r="J60" i="4"/>
  <c r="AG56" i="1"/>
  <c r="J59" i="3"/>
  <c r="J82" i="3"/>
  <c r="J60" i="3"/>
  <c r="BK91" i="2"/>
  <c r="J91" i="2"/>
  <c r="J59" i="2"/>
  <c r="J33" i="4"/>
  <c r="AV57" i="1"/>
  <c r="AT57" i="1"/>
  <c r="AU54" i="1"/>
  <c r="BC54" i="1"/>
  <c r="W32" i="1"/>
  <c r="J33" i="5"/>
  <c r="AV58" i="1"/>
  <c r="AT58" i="1"/>
  <c r="F33" i="4"/>
  <c r="AZ57" i="1"/>
  <c r="J33" i="3"/>
  <c r="AV56" i="1"/>
  <c r="AT56" i="1"/>
  <c r="AN56" i="1"/>
  <c r="BA54" i="1"/>
  <c r="AW54" i="1"/>
  <c r="AK30" i="1"/>
  <c r="F33" i="2"/>
  <c r="AZ55" i="1"/>
  <c r="F33" i="5"/>
  <c r="AZ58" i="1"/>
  <c r="BB54" i="1"/>
  <c r="AX54" i="1"/>
  <c r="F33" i="3"/>
  <c r="AZ56" i="1"/>
  <c r="BD54" i="1"/>
  <c r="W33" i="1"/>
  <c r="J33" i="2"/>
  <c r="AV55" i="1"/>
  <c r="AT55" i="1"/>
  <c r="BK90" i="4" l="1"/>
  <c r="J90" i="4"/>
  <c r="J39" i="3"/>
  <c r="J30" i="4"/>
  <c r="AG57" i="1"/>
  <c r="AZ54" i="1"/>
  <c r="W29" i="1"/>
  <c r="J30" i="5"/>
  <c r="AG58" i="1"/>
  <c r="W31" i="1"/>
  <c r="J30" i="2"/>
  <c r="AG55" i="1"/>
  <c r="W30" i="1"/>
  <c r="AY54" i="1"/>
  <c r="J39" i="4" l="1"/>
  <c r="J39" i="5"/>
  <c r="J59" i="4"/>
  <c r="J39" i="2"/>
  <c r="AN55" i="1"/>
  <c r="AN57" i="1"/>
  <c r="AN58" i="1"/>
  <c r="AV54" i="1"/>
  <c r="AK29" i="1"/>
  <c r="AG54" i="1"/>
  <c r="AK26" i="1"/>
  <c r="AK35" i="1" l="1"/>
  <c r="AT54" i="1"/>
  <c r="AN54" i="1" l="1"/>
</calcChain>
</file>

<file path=xl/sharedStrings.xml><?xml version="1.0" encoding="utf-8"?>
<sst xmlns="http://schemas.openxmlformats.org/spreadsheetml/2006/main" count="8963" uniqueCount="1270">
  <si>
    <t>Export Komplet</t>
  </si>
  <si>
    <t>VZ</t>
  </si>
  <si>
    <t>2.0</t>
  </si>
  <si>
    <t>ZAMOK</t>
  </si>
  <si>
    <t>False</t>
  </si>
  <si>
    <t>{12480c7c-fcf7-44e5-adbe-bf2fc37ebc2d}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</si>
  <si>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</si>
  <si>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</si>
  <si>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</si>
  <si>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</si>
  <si>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</si>
  <si>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</si>
  <si>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</si>
  <si>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403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</si>
  <si>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</si>
  <si>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</si>
  <si>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MVN Neuměř I a II, odstranění sedimentů z nádrží, oprava hrází, zdí a funkčních objektů</t>
  </si>
  <si>
    <t>KSO:</t>
  </si>
  <si>
    <t/>
  </si>
  <si>
    <t>CC-CZ:</t>
  </si>
  <si>
    <t>Místo:</t>
  </si>
  <si>
    <t>Neuměř</t>
  </si>
  <si>
    <t>Datum:</t>
  </si>
  <si>
    <t>13. 2. 2023</t>
  </si>
  <si>
    <t>Zadavatel:</t>
  </si>
  <si>
    <t>IČ:</t>
  </si>
  <si>
    <t>70889953</t>
  </si>
  <si>
    <t>Povodí Vltavy s.p.</t>
  </si>
  <si>
    <t>DIČ:</t>
  </si>
  <si>
    <t>CZ70889953</t>
  </si>
  <si>
    <t>Uchazeč:</t>
  </si>
  <si>
    <t>Vyplň údaj</t>
  </si>
  <si>
    <t>Projektant:</t>
  </si>
  <si>
    <t>74369741</t>
  </si>
  <si>
    <t>Ing. Jiří Tägl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</si>
  <si>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</si>
  <si>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</si>
  <si>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</si>
  <si>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</si>
  <si>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</si>
  <si>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</si>
  <si>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</si>
  <si>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</si>
  <si>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</si>
  <si>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</si>
  <si>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</si>
  <si>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</si>
  <si>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</si>
  <si>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</si>
  <si>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</si>
  <si>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</si>
  <si>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</si>
  <si>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</si>
  <si>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</si>
  <si>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</si>
  <si>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</si>
  <si>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</si>
  <si>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</si>
  <si>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</si>
  <si>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</si>
  <si>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</si>
  <si>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</si>
  <si>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</si>
  <si>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</si>
  <si>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</si>
  <si>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</si>
  <si>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</si>
  <si>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</si>
  <si>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</si>
  <si>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</si>
  <si>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</si>
  <si>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</si>
  <si>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</si>
  <si>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</si>
  <si>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</si>
  <si>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</si>
  <si>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</si>
  <si>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</si>
  <si>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</si>
  <si>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OPRAVA MVN NEUMĚŘ I</t>
  </si>
  <si>
    <t>STA</t>
  </si>
  <si>
    <t>1</t>
  </si>
  <si>
    <t>{df9ba531-9cbb-40a3-b936-e029fc4b5e98}</t>
  </si>
  <si>
    <t>2</t>
  </si>
  <si>
    <t>02</t>
  </si>
  <si>
    <t>PS 01 REKONSTRUKCE VÝPUSTNÉHO ZAŘÍZENÍ MVN NEUMĚŘ I</t>
  </si>
  <si>
    <t>{b6d01a0d-d7e0-4431-a68c-9529de2a6874}</t>
  </si>
  <si>
    <t>03</t>
  </si>
  <si>
    <t>SO 02 OPRAVA MVN NEUMĚŘ II</t>
  </si>
  <si>
    <t>{5fb612d8-4473-44a6-86e6-4b43dbd7e2ae}</t>
  </si>
  <si>
    <t>04</t>
  </si>
  <si>
    <t>Vedlejší rozpočtové náklady</t>
  </si>
  <si>
    <t>{c853e333-9006-42bb-ac75-be68659db82d}</t>
  </si>
  <si>
    <t>KRYCÍ LIST SOUPISU PRACÍ</t>
  </si>
  <si>
    <t>Objekt:</t>
  </si>
  <si>
    <t>01 - SO 01 OPRAVA MVN NEUMĚŘ I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</si>
  <si>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</si>
  <si>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</si>
  <si>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</si>
  <si>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</si>
  <si>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</si>
  <si>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</si>
  <si>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</si>
  <si>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</si>
  <si>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</si>
  <si>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</si>
  <si>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</si>
  <si>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</si>
  <si>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</si>
  <si>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</si>
  <si>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</si>
  <si>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</si>
  <si>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</si>
  <si>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</si>
  <si>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</si>
  <si>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</si>
  <si>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</si>
  <si>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</si>
  <si>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</si>
  <si>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</si>
  <si>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</si>
  <si>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</si>
  <si>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</si>
  <si>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</si>
  <si>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</si>
  <si>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</si>
  <si>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</si>
  <si>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</si>
  <si>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</si>
  <si>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</si>
  <si>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112251103</t>
  </si>
  <si>
    <t>Odstranění pařezů strojně s jejich vykopáním nebo vytrháním průměru přes 500 do 700 mm</t>
  </si>
  <si>
    <t>kus</t>
  </si>
  <si>
    <t>CS ÚRS 2023 01</t>
  </si>
  <si>
    <t>4</t>
  </si>
  <si>
    <t>414799562</t>
  </si>
  <si>
    <t>Online PSC</t>
  </si>
  <si>
    <t>https://podminky.urs.cz/item/CS_URS_2023_01/112251103</t>
  </si>
  <si>
    <t>VV</t>
  </si>
  <si>
    <t>"zadní břeh" 3</t>
  </si>
  <si>
    <t>112251104</t>
  </si>
  <si>
    <t>Odstranění pařezů strojně s jejich vykopáním nebo vytrháním průměru přes 700 do 900 mm</t>
  </si>
  <si>
    <t>-99181873</t>
  </si>
  <si>
    <t>https://podminky.urs.cz/item/CS_URS_2023_01/112251104</t>
  </si>
  <si>
    <t>"zadní břeh" 1</t>
  </si>
  <si>
    <t>3</t>
  </si>
  <si>
    <t>112251105</t>
  </si>
  <si>
    <t>Odstranění pařezů strojně s jejich vykopáním nebo vytrháním průměru přes 900 do 1100 mm</t>
  </si>
  <si>
    <t>369427756</t>
  </si>
  <si>
    <t>https://podminky.urs.cz/item/CS_URS_2023_01/112251105</t>
  </si>
  <si>
    <t>"zadní břeh" 2</t>
  </si>
  <si>
    <t>112251108</t>
  </si>
  <si>
    <t>Odstranění pařezů strojně s jejich vykopáním nebo vytrháním průměru přes 1300 do 1500 mm</t>
  </si>
  <si>
    <t>-1271616347</t>
  </si>
  <si>
    <t>https://podminky.urs.cz/item/CS_URS_2023_01/112251108</t>
  </si>
  <si>
    <t>5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</si>
  <si>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</si>
  <si>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</si>
  <si>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m2</t>
  </si>
  <si>
    <t>-418287223</t>
  </si>
  <si>
    <t>https://podminky.urs.cz/item/CS_URS_2023_01/113106171</t>
  </si>
  <si>
    <t>20,0+9,0</t>
  </si>
  <si>
    <t>6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</si>
  <si>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</si>
  <si>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</si>
  <si>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</si>
  <si>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-404282561</t>
  </si>
  <si>
    <t>https://podminky.urs.cz/item/CS_URS_2023_01/113202111</t>
  </si>
  <si>
    <t>"u OU" 17,0</t>
  </si>
  <si>
    <t xml:space="preserve">"u silnice" 1,6+1,6+1,0 </t>
  </si>
  <si>
    <t>"u restaurace" 7,0</t>
  </si>
  <si>
    <t>Součet</t>
  </si>
  <si>
    <t>7</t>
  </si>
  <si>
    <t>114203104</t>
  </si>
  <si>
    <t>Rozebrání dlažeb nebo záhozů s naložením na dopravní prostředek záhozů, rovnanin a soustřeďovacích staveb provedených na sucho</t>
  </si>
  <si>
    <t>m3</t>
  </si>
  <si>
    <t>1029532225</t>
  </si>
  <si>
    <t>https://podminky.urs.cz/item/CS_URS_2023_01/114203104</t>
  </si>
  <si>
    <t>"Rozebrání stávajícího kamenného záhozu na vtoku do nádrže" 10,0*0,3</t>
  </si>
  <si>
    <t xml:space="preserve">"úprava zadního břehu" 6,87 </t>
  </si>
  <si>
    <t>8</t>
  </si>
  <si>
    <t>114203201</t>
  </si>
  <si>
    <t>Očištění lomového kamene nebo betonových tvárnic získaných při rozebrání dlažeb, záhozů, rovnanin a soustřeďovacích staveb od hlíny nebo písku</t>
  </si>
  <si>
    <t>-1118512751</t>
  </si>
  <si>
    <t>https://podminky.urs.cz/item/CS_URS_2023_01/114203201</t>
  </si>
  <si>
    <t>9,87</t>
  </si>
  <si>
    <t>9</t>
  </si>
  <si>
    <t>121151103</t>
  </si>
  <si>
    <t>Sejmutí ornice strojně při souvislé ploše do 100 m2, tl. vrstvy do 200 mm</t>
  </si>
  <si>
    <t>2027461253</t>
  </si>
  <si>
    <t>https://podminky.urs.cz/item/CS_URS_2023_01/121151103</t>
  </si>
  <si>
    <t>80,0</t>
  </si>
  <si>
    <t>10</t>
  </si>
  <si>
    <t>122703602</t>
  </si>
  <si>
    <t>Odstranění nánosů z vypuštěných vodních nádrží nebo rybníků s uložením do hromad na vzdálenost do 20 m ve výkopišti při únosnosti dna přes 40 kPa do 60 kPa</t>
  </si>
  <si>
    <t>-342864321</t>
  </si>
  <si>
    <t>https://podminky.urs.cz/item/CS_URS_2023_01/122703602</t>
  </si>
  <si>
    <t>113,0</t>
  </si>
  <si>
    <t>11</t>
  </si>
  <si>
    <t>131251104</t>
  </si>
  <si>
    <t>Hloubení nezapažených jam a zářezů strojně s urovnáním dna do předepsaného profilu a spádu v hornině třídy těžitelnosti I skupiny 3 přes 100 do 500 m3</t>
  </si>
  <si>
    <t>-887258239</t>
  </si>
  <si>
    <t>https://podminky.urs.cz/item/CS_URS_2023_01/131251104</t>
  </si>
  <si>
    <t xml:space="preserve">"opěrná zeď podél místní komunikace" 33,6 </t>
  </si>
  <si>
    <t xml:space="preserve">"opěrná zeď podél OÚ" 11,5 </t>
  </si>
  <si>
    <t xml:space="preserve">"obnova zdi u stavidla" 19,28 </t>
  </si>
  <si>
    <t xml:space="preserve">"obnova zdi v horní části nádrže" 25,96 </t>
  </si>
  <si>
    <t>"pro kamennou rovnaninu na dně nádrže" 28,5*0,3</t>
  </si>
  <si>
    <t xml:space="preserve">"úprava zadního břehu" 41,85 </t>
  </si>
  <si>
    <t>12</t>
  </si>
  <si>
    <t>151101201</t>
  </si>
  <si>
    <t>Zřízení pažení stěn výkopu bez rozepření nebo vzepření příložné, hloubky do 4 m</t>
  </si>
  <si>
    <t>-1785146581</t>
  </si>
  <si>
    <t>https://podminky.urs.cz/item/CS_URS_2023_01/151101201</t>
  </si>
  <si>
    <t>"obnova zdi v horní části nádrže" 17,2</t>
  </si>
  <si>
    <t>13</t>
  </si>
  <si>
    <t>151101211</t>
  </si>
  <si>
    <t>Odstranění pažení stěn výkopu bez rozepření nebo vzepření s uložením pažin na vzdálenost do 3 m od okraje výkopu příložné, hloubky do 4 m</t>
  </si>
  <si>
    <t>-2006160223</t>
  </si>
  <si>
    <t>https://podminky.urs.cz/item/CS_URS_2023_01/151101211</t>
  </si>
  <si>
    <t xml:space="preserve">"obnova zdi v horní části nádrže" 17,2 </t>
  </si>
  <si>
    <t>14</t>
  </si>
  <si>
    <t>151101301</t>
  </si>
  <si>
    <t>Zřízení rozepření zapažených stěn výkopů s potřebným přepažováním při pažení příložném, hloubky do 4 m</t>
  </si>
  <si>
    <t>2121251019</t>
  </si>
  <si>
    <t>https://podminky.urs.cz/item/CS_URS_2023_01/151101301</t>
  </si>
  <si>
    <t>151101311</t>
  </si>
  <si>
    <t>Odstranění rozepření stěn výkopů s uložením materiálu na vzdálenost do 3 m od okraje výkopu pažení příložného, hloubky do 4 m</t>
  </si>
  <si>
    <t>758821298</t>
  </si>
  <si>
    <t>https://podminky.urs.cz/item/CS_URS_2023_01/151101311</t>
  </si>
  <si>
    <t>16</t>
  </si>
  <si>
    <t>151101401</t>
  </si>
  <si>
    <t>Zřízení vzepření zapažených stěn výkopů s potřebným přepažováním při pažení příložném, hloubky do 4 m</t>
  </si>
  <si>
    <t>-1662554983</t>
  </si>
  <si>
    <t>https://podminky.urs.cz/item/CS_URS_2023_01/151101401</t>
  </si>
  <si>
    <t>17</t>
  </si>
  <si>
    <t>151101411</t>
  </si>
  <si>
    <t>Odstranění vzepření stěn výkopů s uložením materiálu na vzdálenost do 3 m od kraje výkopu při pažení příložném, hloubky do 4 m</t>
  </si>
  <si>
    <t>384273459</t>
  </si>
  <si>
    <t>https://podminky.urs.cz/item/CS_URS_2023_01/151101411</t>
  </si>
  <si>
    <t>18</t>
  </si>
  <si>
    <t>151401501</t>
  </si>
  <si>
    <t>Přepažování rozepření zapažených stěn výkopů při pažení příložném, hloubky do 4 m</t>
  </si>
  <si>
    <t>-108844954</t>
  </si>
  <si>
    <t>https://podminky.urs.cz/item/CS_URS_2023_01/151401501</t>
  </si>
  <si>
    <t>19</t>
  </si>
  <si>
    <t>151401601</t>
  </si>
  <si>
    <t>Přepažování vzepření zapažených stěn výkopů při roubení příložném, hloubky do 4 m</t>
  </si>
  <si>
    <t>-1192007536</t>
  </si>
  <si>
    <t>https://podminky.urs.cz/item/CS_URS_2023_01/151401601</t>
  </si>
  <si>
    <t>20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</si>
  <si>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</si>
  <si>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</si>
  <si>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-377431928</t>
  </si>
  <si>
    <t>https://podminky.urs.cz/item/CS_URS_2023_01/162251102</t>
  </si>
  <si>
    <t>"ornice z mezideponie na rozprostření" 80,0*0,1</t>
  </si>
  <si>
    <t>"zemina na a z mezideponie pro zásyp výkopů" 60,17+60,17</t>
  </si>
  <si>
    <t>167151111</t>
  </si>
  <si>
    <t>Nakládání, skládání a překládání neulehlého výkopku nebo sypaniny strojně nakládání, množství přes 100 m3, z hornin třídy těžitelnosti I, skupiny 1 až 3</t>
  </si>
  <si>
    <t>910285056</t>
  </si>
  <si>
    <t>https://podminky.urs.cz/item/CS_URS_2023_01/167151111</t>
  </si>
  <si>
    <t>"sediment" 113,0</t>
  </si>
  <si>
    <t>"zemina z mezideponie pro zásyp výkopů" 60,17</t>
  </si>
  <si>
    <t>22</t>
  </si>
  <si>
    <t>174151101</t>
  </si>
  <si>
    <t>Zásyp sypaninou z jakékoliv horniny strojně s uložením výkopku ve vrstvách se zhutněním jam, šachet, rýh nebo kolem objektů v těchto vykopávkách</t>
  </si>
  <si>
    <t>578158717</t>
  </si>
  <si>
    <t>https://podminky.urs.cz/item/CS_URS_2023_01/174151101</t>
  </si>
  <si>
    <t xml:space="preserve">"opěrná zeď podél místní komunikace" 11,2+5,6 </t>
  </si>
  <si>
    <t xml:space="preserve">"opěrná zeď podél OÚ" 5,75+0,575 </t>
  </si>
  <si>
    <t xml:space="preserve">"obnova zdi u stavidla" 2,25+17,03 </t>
  </si>
  <si>
    <t xml:space="preserve">"obnova zdi v horní části nádrže" 3,01+14,75 </t>
  </si>
  <si>
    <t>23</t>
  </si>
  <si>
    <t>181351003</t>
  </si>
  <si>
    <t>Rozprostření a urovnání ornice v rovině nebo ve svahu sklonu do 1:5 strojně při souvislé ploše do 100 m2, tl. vrstvy do 200 mm</t>
  </si>
  <si>
    <t>-829310351</t>
  </si>
  <si>
    <t>https://podminky.urs.cz/item/CS_URS_2023_01/181351003</t>
  </si>
  <si>
    <t>24</t>
  </si>
  <si>
    <t>181411131</t>
  </si>
  <si>
    <t>Založení trávníku na půdě předem připravené plochy do 1000 m2 výsevem včetně utažení parkového v rovině nebo na svahu do 1:5</t>
  </si>
  <si>
    <t>-1282851298</t>
  </si>
  <si>
    <t>https://podminky.urs.cz/item/CS_URS_2023_01/181411131</t>
  </si>
  <si>
    <t>25</t>
  </si>
  <si>
    <t>M</t>
  </si>
  <si>
    <t>00572410</t>
  </si>
  <si>
    <t>osivo směs travní parková</t>
  </si>
  <si>
    <t>kg</t>
  </si>
  <si>
    <t>887347925</t>
  </si>
  <si>
    <t>80*0,02 'Přepočtené koeficientem množství</t>
  </si>
  <si>
    <t>26</t>
  </si>
  <si>
    <t>182251101</t>
  </si>
  <si>
    <t>Svahování trvalých svahů do projektovaných profilů strojně s potřebným přemístěním výkopku při svahování násypů v jakékoliv hornině</t>
  </si>
  <si>
    <t>2070976463</t>
  </si>
  <si>
    <t>https://podminky.urs.cz/item/CS_URS_2023_01/182251101</t>
  </si>
  <si>
    <t xml:space="preserve">"úprava zadního břehu" 63,46 </t>
  </si>
  <si>
    <t>27</t>
  </si>
  <si>
    <t>R01_1</t>
  </si>
  <si>
    <t>Čerpání vody a pohotovostní čerpací souprava</t>
  </si>
  <si>
    <t>kpl</t>
  </si>
  <si>
    <t>794782896</t>
  </si>
  <si>
    <t>"zajištění čerpání vody a pohotovostní čerpací soupravy během stavby SO 01"</t>
  </si>
  <si>
    <t>28</t>
  </si>
  <si>
    <t>R01_2</t>
  </si>
  <si>
    <t xml:space="preserve">Zajištění převedení vody během realizace stavby </t>
  </si>
  <si>
    <t>558227095</t>
  </si>
  <si>
    <t>"zajištění převedení vody během realizace stavby - SO 01"</t>
  </si>
  <si>
    <t>"specifikace prací viz příloha D.1.1 kapitola 1.4"</t>
  </si>
  <si>
    <t>29</t>
  </si>
  <si>
    <t>R01_3</t>
  </si>
  <si>
    <t>Likvidace přebytečného materiálu na skládku, včetně naložení, uložení a poplatků za skládku</t>
  </si>
  <si>
    <t>-435308034</t>
  </si>
  <si>
    <t xml:space="preserve">"odvoz přebytečného vykopaného materiálu (zemina) na skládku včetně souvisejících činností (naložení, přemístění, uložení)" </t>
  </si>
  <si>
    <t>"a poplatků v souladu s platnou legislativou"</t>
  </si>
  <si>
    <t>"přebytečná výkopová zemina" 140,74-60,17</t>
  </si>
  <si>
    <t>30</t>
  </si>
  <si>
    <t>R01_4</t>
  </si>
  <si>
    <t>Likvidace sedimentu na skládce, včetně naložení, uložení a poplatků za skládku</t>
  </si>
  <si>
    <t>-1936962001</t>
  </si>
  <si>
    <t xml:space="preserve">"odvoz sedimentu na skládku včetně souvisejících činností (naložení, přemístění, uložení)" </t>
  </si>
  <si>
    <t>Svislé a kompletní konstrukce</t>
  </si>
  <si>
    <t>31</t>
  </si>
  <si>
    <t>321212625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</si>
  <si>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bez dodání kamene z kamene lomařsky upraveného s vyspárováním cementovou maltou, zdiva rubového</t>
  </si>
  <si>
    <t>-1399982568</t>
  </si>
  <si>
    <t>https://podminky.urs.cz/item/CS_URS_2023_01/321212625</t>
  </si>
  <si>
    <t>"oprava zdí na začátku mostku pod stavidlem" 1,5*1,5*0,4*2</t>
  </si>
  <si>
    <t>32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</si>
  <si>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</si>
  <si>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</si>
  <si>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-1693170151</t>
  </si>
  <si>
    <t>https://podminky.urs.cz/item/CS_URS_2023_01/321321116</t>
  </si>
  <si>
    <t xml:space="preserve">"opěrná zeď podél místní komunikace" 28,0 </t>
  </si>
  <si>
    <t xml:space="preserve">"opěrná zeď podél OÚ" 9,2 </t>
  </si>
  <si>
    <t xml:space="preserve">"obnova zdi u stavidla" 14,04 </t>
  </si>
  <si>
    <t xml:space="preserve">"obnova zdi v horní části nádrže" 18,04 </t>
  </si>
  <si>
    <t>33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</si>
  <si>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</si>
  <si>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</si>
  <si>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-268362912</t>
  </si>
  <si>
    <t>https://podminky.urs.cz/item/CS_URS_2023_01/321351010</t>
  </si>
  <si>
    <t xml:space="preserve">"opěrná zeď podél místní komunikace" 70,0 </t>
  </si>
  <si>
    <t xml:space="preserve">"opěrná zeď podél OÚ" 27,03 </t>
  </si>
  <si>
    <t xml:space="preserve">"obnova zdi u stavidla" 38,31 </t>
  </si>
  <si>
    <t xml:space="preserve">"obnova zdi v horní části nádrže" 44,69 </t>
  </si>
  <si>
    <t>34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</si>
  <si>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</si>
  <si>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</si>
  <si>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1932277013</t>
  </si>
  <si>
    <t>https://podminky.urs.cz/item/CS_URS_2023_01/321352010</t>
  </si>
  <si>
    <t>35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</si>
  <si>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</si>
  <si>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</si>
  <si>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t</t>
  </si>
  <si>
    <t>-2007941054</t>
  </si>
  <si>
    <t>https://podminky.urs.cz/item/CS_URS_2023_01/321366111</t>
  </si>
  <si>
    <t xml:space="preserve">"opěrná zeď podél místní komunikace“-kotvy pr.12mm - a´400 mm" ((0,25+0,25+0,28+0,32+0,36)*70+3*0,4)*0,89/1000 </t>
  </si>
  <si>
    <t xml:space="preserve">"opěrná zeď podél OÚ - kotvy pr. 12mm - a´ 400 mm" ((0,25+0,25+0,28+0,32+0,36)*29+3*0,4)*0,89/1000 </t>
  </si>
  <si>
    <t>"obnova zdi u stavidla - rozdělovací pr.10mm" 16*3,75*0,62/1000</t>
  </si>
  <si>
    <t>"obnova zdi v horní části nádrže - rozdělovací pr.10mm" (16*2,4+19*6,6)*0,62/1000</t>
  </si>
  <si>
    <t>36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</si>
  <si>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</si>
  <si>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</si>
  <si>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-82857042</t>
  </si>
  <si>
    <t>https://podminky.urs.cz/item/CS_URS_2023_01/321366112</t>
  </si>
  <si>
    <t>"obnova zdi u stavidla - pr.14mm" ((2,5+1,6)*5*3,75)*1,21/1000</t>
  </si>
  <si>
    <t>"obnova zdi v horní části nádrže - pr.14mm" (2,5+1,6)*5*2,4*1,21/1000+(3,2+1,9)*5*6,6*1,21/1000</t>
  </si>
  <si>
    <t>37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</si>
  <si>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</si>
  <si>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</si>
  <si>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-241536458</t>
  </si>
  <si>
    <t>https://podminky.urs.cz/item/CS_URS_2023_01/321368211</t>
  </si>
  <si>
    <t xml:space="preserve">"opěrná zeď podél místní komunikace" 95,2*1,1*7,9/1000 </t>
  </si>
  <si>
    <t xml:space="preserve">"opěrná zeď podél OÚ" 38,53*1,1*7,9/1000 </t>
  </si>
  <si>
    <t xml:space="preserve">"obnova zdi u stavidla" (49,51+0,6*2,8*2)*1,1*7,9/1000 </t>
  </si>
  <si>
    <t xml:space="preserve">"obnova zdi v horní části nádrže" 34,87*1,1*7,9/1000 </t>
  </si>
  <si>
    <t>Vodorovné konstrukce</t>
  </si>
  <si>
    <t>38</t>
  </si>
  <si>
    <t>451315115</t>
  </si>
  <si>
    <t>Podkladní a výplňové vrstvy z betonu prostého tloušťky do 100 mm, z betonu C 16/20</t>
  </si>
  <si>
    <t>-1538045890</t>
  </si>
  <si>
    <t>https://podminky.urs.cz/item/CS_URS_2023_01/451315115</t>
  </si>
  <si>
    <t xml:space="preserve">"opěrná zeď podél místní komunikace" 19,6 </t>
  </si>
  <si>
    <t xml:space="preserve">"opěrná zeď podél OÚ" 7,48 </t>
  </si>
  <si>
    <t xml:space="preserve">"obnova zdi u stavidla" 10,95 </t>
  </si>
  <si>
    <t xml:space="preserve">"obnova zdi v horní části nádrže" 6,15 </t>
  </si>
  <si>
    <t>39</t>
  </si>
  <si>
    <t>451577121</t>
  </si>
  <si>
    <t>Podkladní a výplňová vrstva z kameniva tloušťky do 200 mm z kameniva drceného</t>
  </si>
  <si>
    <t>-1658072173</t>
  </si>
  <si>
    <t>https://podminky.urs.cz/item/CS_URS_2023_01/451577121</t>
  </si>
  <si>
    <t xml:space="preserve">"opěrná zeď podél OÚ" 10,4 </t>
  </si>
  <si>
    <t xml:space="preserve">"obnova zdi u stavidla" 14,64 </t>
  </si>
  <si>
    <t>"obnova zdi v horní části nádrže" 18,78</t>
  </si>
  <si>
    <t>40</t>
  </si>
  <si>
    <t>452218010</t>
  </si>
  <si>
    <t>Zajišťovací práh z upraveného lomového kamene na dně a ve svahu melioračních kanálů, s patkami nebo bez patek s dlažbovitou úpravou viditelných ploch na sucho</t>
  </si>
  <si>
    <t>-1325052848</t>
  </si>
  <si>
    <t>https://podminky.urs.cz/item/CS_URS_2023_01/452218010</t>
  </si>
  <si>
    <t xml:space="preserve">"Dno nádrže" 6,0*0,4*0,6 </t>
  </si>
  <si>
    <t>41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</si>
  <si>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</si>
  <si>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</si>
  <si>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313263598</t>
  </si>
  <si>
    <t>https://podminky.urs.cz/item/CS_URS_2023_01/463211152</t>
  </si>
  <si>
    <t>"Dno nádrže" (28,5*0,3)-3,0</t>
  </si>
  <si>
    <t xml:space="preserve">"úprava zadního břehu" 19,04 </t>
  </si>
  <si>
    <t>42</t>
  </si>
  <si>
    <t>R01_5</t>
  </si>
  <si>
    <t>Rovnanina z lomového kamene neupraveného pro podélné i příčné objekty objemu přes 3 m3 z kamene tříděného, s urovnáním líce a vyklínováním spár úlomky kamene hmotnost jednotlivých kamenů přes 80 do 200 kg - bez dodávky materiálu</t>
  </si>
  <si>
    <t>-1819923330</t>
  </si>
  <si>
    <t>"Dno nádrže-použití stávajícího kamene" 3,0</t>
  </si>
  <si>
    <t>"kamenná patka" 6,87</t>
  </si>
  <si>
    <t>Komunikace pozemní</t>
  </si>
  <si>
    <t>43</t>
  </si>
  <si>
    <t>564750001</t>
  </si>
  <si>
    <t>Podklad nebo kryt z kameniva hrubého drceného vel. 8-16 mm s rozprostřením a zhutněním plochy jednotlivě do 100 m2, po zhutnění tl. 150 mm</t>
  </si>
  <si>
    <t>-299775727</t>
  </si>
  <si>
    <t>https://podminky.urs.cz/item/CS_URS_2023_01/564750001</t>
  </si>
  <si>
    <t>44</t>
  </si>
  <si>
    <t>596212211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</si>
  <si>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</si>
  <si>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-702069664</t>
  </si>
  <si>
    <t>https://podminky.urs.cz/item/CS_URS_2023_01/596212211</t>
  </si>
  <si>
    <t>45</t>
  </si>
  <si>
    <t>59245213</t>
  </si>
  <si>
    <t>dlažba zámková tvaru I 196x161x80mm přírodní</t>
  </si>
  <si>
    <t>-1110541918</t>
  </si>
  <si>
    <t>0,2*29*1,1</t>
  </si>
  <si>
    <t>"použití stávajícího materiálu z 80% + 20% nová dlažba"</t>
  </si>
  <si>
    <t>6,38*1,03 'Přepočtené koeficientem množství</t>
  </si>
  <si>
    <t>Úpravy povrchů, podlahy a osazování výplní</t>
  </si>
  <si>
    <t>46</t>
  </si>
  <si>
    <t>628195001</t>
  </si>
  <si>
    <t>Očištění zdiva nebo betonu zdí a valů před započetím oprav ručně</t>
  </si>
  <si>
    <t>-927808467</t>
  </si>
  <si>
    <t>https://podminky.urs.cz/item/CS_URS_2023_01/628195001</t>
  </si>
  <si>
    <t xml:space="preserve">"opěrná zeď podél místní komunikace"  58,8 </t>
  </si>
  <si>
    <t xml:space="preserve">"opěrná zeď podél OÚ" 29,9 </t>
  </si>
  <si>
    <t>Trubní vedení</t>
  </si>
  <si>
    <t>47</t>
  </si>
  <si>
    <t>810441811</t>
  </si>
  <si>
    <t>Bourání stávajícího potrubí z betonu v otevřeném výkopu DN přes 400 do 600</t>
  </si>
  <si>
    <t>738149267</t>
  </si>
  <si>
    <t>https://podminky.urs.cz/item/CS_URS_2023_01/810441811</t>
  </si>
  <si>
    <t>48</t>
  </si>
  <si>
    <t>812442121</t>
  </si>
  <si>
    <t>Montáž potrubí z trub betonových hrdlových v otevřeném výkopu ve sklonu do 20 % s integrovaným pryžovým těsněním DN 600</t>
  </si>
  <si>
    <t>-1581883038</t>
  </si>
  <si>
    <t>https://podminky.urs.cz/item/CS_URS_2023_01/812442121</t>
  </si>
  <si>
    <t>49</t>
  </si>
  <si>
    <t>59223023</t>
  </si>
  <si>
    <t>trouba betonová hrdlová DN 600</t>
  </si>
  <si>
    <t>-309336089</t>
  </si>
  <si>
    <t>2,5*1,01 'Přepočtené koeficientem množství</t>
  </si>
  <si>
    <t>Ostatní konstrukce a práce, bourání</t>
  </si>
  <si>
    <t>50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</si>
  <si>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</si>
  <si>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</si>
  <si>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-814361174</t>
  </si>
  <si>
    <t>https://podminky.urs.cz/item/CS_URS_2023_01/916231213</t>
  </si>
  <si>
    <t>51</t>
  </si>
  <si>
    <t>59217024</t>
  </si>
  <si>
    <t>obrubník betonový chodníkový 500x100x250mm</t>
  </si>
  <si>
    <t>531587761</t>
  </si>
  <si>
    <t>4,2*1,02 'Přepočtené koeficientem množství</t>
  </si>
  <si>
    <t>52</t>
  </si>
  <si>
    <t>59217036</t>
  </si>
  <si>
    <t>obrubník betonový parkový přírodní 500x80x250mm</t>
  </si>
  <si>
    <t>-1259150091</t>
  </si>
  <si>
    <t>53</t>
  </si>
  <si>
    <t>59217003</t>
  </si>
  <si>
    <t>obrubník betonový zahradní 500x50x250mm</t>
  </si>
  <si>
    <t>1544787682</t>
  </si>
  <si>
    <t>54</t>
  </si>
  <si>
    <t>931992121</t>
  </si>
  <si>
    <t>Výplň dilatačních spár z polystyrenu extrudovaného, tloušťky 20 mm</t>
  </si>
  <si>
    <t>-1853315761</t>
  </si>
  <si>
    <t>https://podminky.urs.cz/item/CS_URS_2023_01/931992121</t>
  </si>
  <si>
    <t xml:space="preserve">"opěrná zeď podél místní komunikace" 1,0*4 </t>
  </si>
  <si>
    <t xml:space="preserve">"opěrná zeď podél OÚ" 1,0 </t>
  </si>
  <si>
    <t>"obnova zdi u stavidla" 2,0+1,5+3,6+1,5+0,5*0,8+0,25*0,8</t>
  </si>
  <si>
    <t>"obnova zdi v horní části nádrže" 1,3+2,3+2,3</t>
  </si>
  <si>
    <t>55</t>
  </si>
  <si>
    <t>931994106</t>
  </si>
  <si>
    <t>Těsnění spáry betonové konstrukce pásy, profily, tmely těsnicím pásem vnitřním, spáry dilatační</t>
  </si>
  <si>
    <t>364209399</t>
  </si>
  <si>
    <t>https://podminky.urs.cz/item/CS_URS_2023_01/931994106</t>
  </si>
  <si>
    <t>"opěrná zeď podél místní komunikace" 2,2*4</t>
  </si>
  <si>
    <t xml:space="preserve">"opěrná zeď podél OÚ" 2,1 </t>
  </si>
  <si>
    <t>"obnova zdi u stavidla" 2,1+2,5+2,30+2,30+2,5</t>
  </si>
  <si>
    <t>"obnova zdi v horní části nádrže" 1,9+2,8+2,9</t>
  </si>
  <si>
    <t>56</t>
  </si>
  <si>
    <t>931994142</t>
  </si>
  <si>
    <t>Těsnění spáry betonové konstrukce pásy, profily, tmely tmelem polyuretanovým spáry dilatační do 4,0 cm2</t>
  </si>
  <si>
    <t>-354811322</t>
  </si>
  <si>
    <t>https://podminky.urs.cz/item/CS_URS_2023_01/931994142</t>
  </si>
  <si>
    <t>"opěrná zeď podél místní komunikace" 2,0*4</t>
  </si>
  <si>
    <t xml:space="preserve">"opěrná zeď podél OÚ" 2,0 </t>
  </si>
  <si>
    <t>"obnova zdi u stavidla" 2,0+2,2+6,5+2,2</t>
  </si>
  <si>
    <t>"obnova zdi v horní části nádrže" 1,6+2,5+2,6</t>
  </si>
  <si>
    <t>57</t>
  </si>
  <si>
    <t>953334443</t>
  </si>
  <si>
    <t>Těsnící plech do pracovních spar betonových konstrukcí horizontálních i vertikálních (podlaha - zeď, zeď - strop a technologických) ve svitku s bitumenovým povrchem oboustranným, šířky 150 mm</t>
  </si>
  <si>
    <t>-1536918793</t>
  </si>
  <si>
    <t>https://podminky.urs.cz/item/CS_URS_2023_01/953334443</t>
  </si>
  <si>
    <t xml:space="preserve">"obnova zdi u stavidla" 5,85+2,5 </t>
  </si>
  <si>
    <t>"obnova zdi v horní části nádrže" 9,0</t>
  </si>
  <si>
    <t>58</t>
  </si>
  <si>
    <t>962041211</t>
  </si>
  <si>
    <t>Bourání mostních konstrukcí zdiva a pilířů z prostého betonu</t>
  </si>
  <si>
    <t>-1361939220</t>
  </si>
  <si>
    <t>https://podminky.urs.cz/item/CS_URS_2023_01/962041211</t>
  </si>
  <si>
    <t xml:space="preserve">"opěrná zeď podél místní komunikace" 2,8*0,5 </t>
  </si>
  <si>
    <t xml:space="preserve">"opěrná zeď podél OÚ" 1,04*0,5 </t>
  </si>
  <si>
    <t xml:space="preserve">"obnova zdi u stavidla" 13,98*0,5 </t>
  </si>
  <si>
    <t xml:space="preserve">"obnova zdi v horní části nádrže" 18,04*0,5 </t>
  </si>
  <si>
    <t>59</t>
  </si>
  <si>
    <t>962041221</t>
  </si>
  <si>
    <t>Bourání mostních konstrukcí zdiva a pilířů z prokládaného betonu</t>
  </si>
  <si>
    <t>131217630</t>
  </si>
  <si>
    <t>https://podminky.urs.cz/item/CS_URS_2023_01/962041221</t>
  </si>
  <si>
    <t>"opěrná zeď podél OÚ" 1,04*0,5</t>
  </si>
  <si>
    <t>60</t>
  </si>
  <si>
    <t>977141118</t>
  </si>
  <si>
    <t>Vrty pro kotvy do betonu s vyplněním epoxidovým tmelem, průměru 16 mm, hloubky 120 mm</t>
  </si>
  <si>
    <t>-641176489</t>
  </si>
  <si>
    <t>https://podminky.urs.cz/item/CS_URS_2023_01/977141118</t>
  </si>
  <si>
    <t>"opěrná zeď podél místní komunikace" 70</t>
  </si>
  <si>
    <t>"opěrná zeď podél OÚ" 29</t>
  </si>
  <si>
    <t>61</t>
  </si>
  <si>
    <t>977213215</t>
  </si>
  <si>
    <t>Řezání trub betonových, železobetonových nebo kameninových kruhových šikmý řez DN 600</t>
  </si>
  <si>
    <t>-1317895800</t>
  </si>
  <si>
    <t>https://podminky.urs.cz/item/CS_URS_2023_01/977213215</t>
  </si>
  <si>
    <t>62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</si>
  <si>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</si>
  <si>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</si>
  <si>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-1093936660</t>
  </si>
  <si>
    <t>https://podminky.urs.cz/item/CS_URS_2023_01/979054451</t>
  </si>
  <si>
    <t>63</t>
  </si>
  <si>
    <t>985131111</t>
  </si>
  <si>
    <t>Očištění ploch stěn, rubu kleneb a podlah tlakovou vodou</t>
  </si>
  <si>
    <t>702500014</t>
  </si>
  <si>
    <t>https://podminky.urs.cz/item/CS_URS_2023_01/985131111</t>
  </si>
  <si>
    <t xml:space="preserve">"opěrná zeď podél místní komunikace" 58,8 </t>
  </si>
  <si>
    <t>64</t>
  </si>
  <si>
    <t>985221012</t>
  </si>
  <si>
    <t>Postupné rozebírání zdiva pro další použití kamenného, objemu přes 1 do 3 m3</t>
  </si>
  <si>
    <t>-1371863665</t>
  </si>
  <si>
    <t>https://podminky.urs.cz/item/CS_URS_2023_01/985221012</t>
  </si>
  <si>
    <t xml:space="preserve">"opěrná zeď podél místní komunikace - rozebrání žulových sloupků při patě opěrné zdi" </t>
  </si>
  <si>
    <t>0,25*0,2*25,0</t>
  </si>
  <si>
    <t>65</t>
  </si>
  <si>
    <t>R01_6</t>
  </si>
  <si>
    <t>Řezání betonové zdi do hloubky 100 mm</t>
  </si>
  <si>
    <t>-1115533022</t>
  </si>
  <si>
    <t>"Zaříznutí stávající betonové zdi do hloubky 100 mm před bouráním horní části zdi"</t>
  </si>
  <si>
    <t>66</t>
  </si>
  <si>
    <t>R01_7</t>
  </si>
  <si>
    <t>Likvidace pařezů</t>
  </si>
  <si>
    <t>-135430019</t>
  </si>
  <si>
    <t xml:space="preserve">"Kompletní náklady na odvoz a likvidaci odstraněných pařezů - SO 01" </t>
  </si>
  <si>
    <t>"dle zvolené technologie zhotovitele v souladu s platnou legislativou"</t>
  </si>
  <si>
    <t xml:space="preserve">"včetně všech prací s tím spojených - např. rozdrcení, naložení, odvoz, složení, likvidace na skládce, případně poplatek za uložení, atd." </t>
  </si>
  <si>
    <t>67</t>
  </si>
  <si>
    <t>R01_8</t>
  </si>
  <si>
    <t>Demontáž stávajícího zábradlí</t>
  </si>
  <si>
    <t>1593603680</t>
  </si>
  <si>
    <t>"demontáž, naložení, vodorovné přemístění a složení stávající konstrukce zábradlí na určené místo do vzdálenosti 5 km"</t>
  </si>
  <si>
    <t xml:space="preserve">"celková délka stávajícího zábradlí - 11,5+34,5+5,5=51,5 m" </t>
  </si>
  <si>
    <t>997</t>
  </si>
  <si>
    <t>Přesun sutě</t>
  </si>
  <si>
    <t>68</t>
  </si>
  <si>
    <t>R01_09</t>
  </si>
  <si>
    <t xml:space="preserve">Likvidace stavebního odpadu - suť </t>
  </si>
  <si>
    <t>1212155605</t>
  </si>
  <si>
    <t>"v souladu se zákonem o odpadech v platném znění včetně naložení, přemístění, uložení a poplatku za skládku"</t>
  </si>
  <si>
    <t>"113106171 - 20% stávající rozebrané dlažby" 29,0*0,2*0,295</t>
  </si>
  <si>
    <t>"113202111" 5,781</t>
  </si>
  <si>
    <t>"810441811" 1,75</t>
  </si>
  <si>
    <t>"962041211" 39,446</t>
  </si>
  <si>
    <t>"962041221" 37,653</t>
  </si>
  <si>
    <t>998</t>
  </si>
  <si>
    <t>Přesun hmot</t>
  </si>
  <si>
    <t>69</t>
  </si>
  <si>
    <t>998331011</t>
  </si>
  <si>
    <t>Přesun hmot pro nádrže dopravní vzdálenost do 500 m</t>
  </si>
  <si>
    <t>760770661</t>
  </si>
  <si>
    <t>https://podminky.urs.cz/item/CS_URS_2023_01/998331011</t>
  </si>
  <si>
    <t>PSV</t>
  </si>
  <si>
    <t>Práce a dodávky PSV</t>
  </si>
  <si>
    <t>767</t>
  </si>
  <si>
    <t>Konstrukce zámečnické</t>
  </si>
  <si>
    <t>70</t>
  </si>
  <si>
    <t>R01_11</t>
  </si>
  <si>
    <t>Ocelová pozinkovaná konstrukce zábradlí - typ 1</t>
  </si>
  <si>
    <t>512</t>
  </si>
  <si>
    <t>-138285914</t>
  </si>
  <si>
    <t>"montáž a dodávka ocelové pozinkované konstrukce zábradlí - typ 1“</t>
  </si>
  <si>
    <t>"dle specifikace PD – příloha D.1.1, D.2.9, D.2.10“</t>
  </si>
  <si>
    <t xml:space="preserve">"včetně příslušenství a osazení na konstrukci betonové zdi“ </t>
  </si>
  <si>
    <t>"včetně přesunů hmot"</t>
  </si>
  <si>
    <t>11,5+34,5</t>
  </si>
  <si>
    <t>71</t>
  </si>
  <si>
    <t>R01_12</t>
  </si>
  <si>
    <t>Ocelová pozinkovaná konstrukce zábradlí - typ 2</t>
  </si>
  <si>
    <t>-2057264732</t>
  </si>
  <si>
    <t>"montáž a dodávka ocelové pozinkované konstrukce zábradlí - typ 2“</t>
  </si>
  <si>
    <t>5,5</t>
  </si>
  <si>
    <t>72</t>
  </si>
  <si>
    <t>R01_13</t>
  </si>
  <si>
    <t>Dodávka a montáž drážek provizorního hrazení</t>
  </si>
  <si>
    <t>1800260869</t>
  </si>
  <si>
    <t>"Kompletní dodávka a montáž ocelových pozinkovaných profilů dle specifikace materiálu"</t>
  </si>
  <si>
    <t>"Ocelový profil pozinkovaný UPE100+IPE80 včetně kotvení do betonové konstrukce v rozsahu dle PD - příloha D.1.1 Technická zpráva, D.2.1-D.2.3"</t>
  </si>
  <si>
    <t>"včetně kotvení do betonové konstrukce"</t>
  </si>
  <si>
    <t>"součástí položky je mimo jiné hutní materiál včetně zámečnických prací, povrchové úpravy a spojovací materiál"</t>
  </si>
  <si>
    <t>02 - PS 01 REKONSTRUKCE VÝPUSTNÉHO ZAŘÍZENÍ MVN NEUMĚŘ I</t>
  </si>
  <si>
    <t>RPS01_1</t>
  </si>
  <si>
    <t>Stavidlo</t>
  </si>
  <si>
    <t>-1171243857</t>
  </si>
  <si>
    <t>"Kompletní dodávka a montáž stavidla dle specifikace materiálu"</t>
  </si>
  <si>
    <t xml:space="preserve">"viz. PD - D.1.1 Technická zpráva" </t>
  </si>
  <si>
    <t>"viz. PD - D.2.1-D.2.3 "</t>
  </si>
  <si>
    <t>"součástí položky je mimo jiné hutní materiál včetně zámečnických prací a povrchové úpravy"</t>
  </si>
  <si>
    <t>"dřevěné hranoly včetně opracování, výpalky včetně zámečnických prací a povrchové úpravy, spojovací materiál"</t>
  </si>
  <si>
    <t>"Součástí dodávky stavidel je provedení manipulační zkoušky pro ověření funkčnosti ovládacího mechanismu stavidel a těsnosti konstrukce"</t>
  </si>
  <si>
    <t>RPS01_2</t>
  </si>
  <si>
    <t>Obslužná lávka</t>
  </si>
  <si>
    <t>-733560899</t>
  </si>
  <si>
    <t>"Kompletní dodávka a montáž konstrukce obslužné lávky"</t>
  </si>
  <si>
    <t>"Dle specifikace výkresové dokumentace"</t>
  </si>
  <si>
    <t>"včetně příslušenství a osazení betonovou konstrukci zdi"</t>
  </si>
  <si>
    <t>03 - SO 02 OPRAVA MVN NEUMĚŘ II</t>
  </si>
  <si>
    <t>112251102</t>
  </si>
  <si>
    <t>Odstranění pařezů strojně s jejich vykopáním nebo vytrháním průměru přes 300 do 500 mm</t>
  </si>
  <si>
    <t>-1591685978</t>
  </si>
  <si>
    <t>https://podminky.urs.cz/item/CS_URS_2023_01/112251102</t>
  </si>
  <si>
    <t>"vtokový objekt" 1</t>
  </si>
  <si>
    <t>1776648405</t>
  </si>
  <si>
    <t>-1079957498</t>
  </si>
  <si>
    <t>"pod chodníkem ze zámkové dlažby" 2</t>
  </si>
  <si>
    <t>19824856</t>
  </si>
  <si>
    <t xml:space="preserve">"podél objektu restaurace" 50,0 </t>
  </si>
  <si>
    <t xml:space="preserve">"chodník ze zámkové dlažby" 20,0 </t>
  </si>
  <si>
    <t>113106290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</si>
  <si>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vyplněnými kamenivem</t>
  </si>
  <si>
    <t>-968181182</t>
  </si>
  <si>
    <t>https://podminky.urs.cz/item/CS_URS_2023_01/113106290</t>
  </si>
  <si>
    <t xml:space="preserve">"dno nádrže" 430-280 </t>
  </si>
  <si>
    <t>-404068726</t>
  </si>
  <si>
    <t xml:space="preserve">"chodník ze zámkové dlažby" 35,5+3,0+3,0 </t>
  </si>
  <si>
    <t xml:space="preserve">"podél objektu restaurace" 28,5+2,5+3,0 </t>
  </si>
  <si>
    <t>121151113</t>
  </si>
  <si>
    <t>Sejmutí ornice strojně při souvislé ploše přes 100 do 500 m2, tl. vrstvy do 200 mm</t>
  </si>
  <si>
    <t>-759265047</t>
  </si>
  <si>
    <t>https://podminky.urs.cz/item/CS_URS_2023_01/121151113</t>
  </si>
  <si>
    <t>165,0</t>
  </si>
  <si>
    <t>-1434970056</t>
  </si>
  <si>
    <t>"plocha mezi opěrnou zdí a podezdívkou přilehlého oplocení" 35,0*0,3</t>
  </si>
  <si>
    <t>"vtokový objekt" 9,0*0,3+5,0*0,4*0,6</t>
  </si>
  <si>
    <t>"obnova opěrné zdi" 312,57+35,91</t>
  </si>
  <si>
    <t>"boční zeď na za začátku bloku" 2,2*3,0+3,2*1,5</t>
  </si>
  <si>
    <t>"požerák" 2,5*1,0</t>
  </si>
  <si>
    <t>"boční zeď u betonového plotu" 3,7*1,5</t>
  </si>
  <si>
    <t>"vtokový objekt+usazovací prostor" 3,2*1,5+1,05*2,3</t>
  </si>
  <si>
    <t>-2105874517</t>
  </si>
  <si>
    <t xml:space="preserve">"obnova opěrné zdi" 293,58+31,05 </t>
  </si>
  <si>
    <t>-901689882</t>
  </si>
  <si>
    <t xml:space="preserve">"obnova opěrné zdi" 293,58+31,05  </t>
  </si>
  <si>
    <t>1212927577</t>
  </si>
  <si>
    <t>-1952080711</t>
  </si>
  <si>
    <t>788140657</t>
  </si>
  <si>
    <t>-534450458</t>
  </si>
  <si>
    <t>-518584344</t>
  </si>
  <si>
    <t>389579075</t>
  </si>
  <si>
    <t>-477229592</t>
  </si>
  <si>
    <t>"ornice z mezideponie na rozprostření" 165,0*0,1</t>
  </si>
  <si>
    <t>"zemina na a z mezideponie pro zásyp výkopů" 283,96*2</t>
  </si>
  <si>
    <t>-1046508813</t>
  </si>
  <si>
    <t>"sediment" 168,6</t>
  </si>
  <si>
    <t>"zemina z mezideponie pro zásyp výkopů" 283,96</t>
  </si>
  <si>
    <t>-938874872</t>
  </si>
  <si>
    <t xml:space="preserve">"obnova opěrné zdi" 55,55+7,56+175,58+21,6 </t>
  </si>
  <si>
    <t>"požerák" 2,5*0,5</t>
  </si>
  <si>
    <t>"boční zeď u betonového plotu" 3,7*1,5 - 0,55*2</t>
  </si>
  <si>
    <t>"vtokový objekt+usazovací prostor" 3,2*1,5+1,05*2,3-0,26*2,5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</si>
  <si>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</si>
  <si>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</si>
  <si>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1998866900</t>
  </si>
  <si>
    <t>https://podminky.urs.cz/item/CS_URS_2023_01/175151101</t>
  </si>
  <si>
    <t>"obtokové potrubí" 0,47*(64,0-2,0-3,0)</t>
  </si>
  <si>
    <t>58337302</t>
  </si>
  <si>
    <t>štěrkopísek frakce 0/16</t>
  </si>
  <si>
    <t>397201214</t>
  </si>
  <si>
    <t>27,73*2 'Přepočtené koeficientem množství</t>
  </si>
  <si>
    <t>181351103</t>
  </si>
  <si>
    <t>Rozprostření a urovnání ornice v rovině nebo ve svahu sklonu do 1:5 strojně při souvislé ploše přes 100 do 500 m2, tl. vrstvy do 200 mm</t>
  </si>
  <si>
    <t>1488008496</t>
  </si>
  <si>
    <t>https://podminky.urs.cz/item/CS_URS_2023_01/181351103</t>
  </si>
  <si>
    <t>2057775551</t>
  </si>
  <si>
    <t>165,0+110,0</t>
  </si>
  <si>
    <t>-62189492</t>
  </si>
  <si>
    <t>275*0,02 'Přepočtené koeficientem množství</t>
  </si>
  <si>
    <t>181951111</t>
  </si>
  <si>
    <t>Úprava pláně vyrovnáním výškových rozdílů strojně v hornině třídy těžitelnosti I, skupiny 1 až 3 bez zhutnění</t>
  </si>
  <si>
    <t>702453115</t>
  </si>
  <si>
    <t>https://podminky.urs.cz/item/CS_URS_2023_01/181951111</t>
  </si>
  <si>
    <t>R02_1</t>
  </si>
  <si>
    <t>764023737</t>
  </si>
  <si>
    <t>"zajištění čerpání vody a pohotovostní čerpací soupravy během stavby SO 02"</t>
  </si>
  <si>
    <t>R02_2</t>
  </si>
  <si>
    <t>-1958641804</t>
  </si>
  <si>
    <t>"zajištění převedení vody během realizace stavby - SO 02"</t>
  </si>
  <si>
    <t>R02_3</t>
  </si>
  <si>
    <t>1521179925</t>
  </si>
  <si>
    <t>"přebytečná výkopová zemina" 389,55-283,96</t>
  </si>
  <si>
    <t>R02_4</t>
  </si>
  <si>
    <t>-732410863</t>
  </si>
  <si>
    <t>R02_5</t>
  </si>
  <si>
    <t>Odstranění nánosů z vypuštěných vodních nádrží nebo rybníků s uložením do hromad na vzdálenost do 20 m ve výkopišti - zpevněné dno nádrže</t>
  </si>
  <si>
    <t>-1753122565</t>
  </si>
  <si>
    <t>912611133</t>
  </si>
  <si>
    <t xml:space="preserve">"obnova opěrné zdi" 207,37+20,25 </t>
  </si>
  <si>
    <t xml:space="preserve">"blok přeliv" 2,8*2,0 </t>
  </si>
  <si>
    <t>"boční zeď na za začátku bloku" 2,1*3,0</t>
  </si>
  <si>
    <t>"požerák" 0,7*2,0+1,15*1,35*0,9</t>
  </si>
  <si>
    <t>"boční zeď u betonového plotu" 2,4*2,4</t>
  </si>
  <si>
    <t xml:space="preserve">"vtokový objekt+usazovací prostor"  </t>
  </si>
  <si>
    <t>7,0*0,3+0,95*0,3*3,3+4,2*0,4+1,05*0,4*1,4+2,0*0,4*1,4+1,25*1,3*0,25+0,6*0,8*0,25+0,9*1,3* 0,25+2*(0,5+0,9)/2*1,0*0,25</t>
  </si>
  <si>
    <t>-1364453601</t>
  </si>
  <si>
    <t>"obnova opěrné zdi" 517,46+54,0</t>
  </si>
  <si>
    <t>"blok přeliv" 2,8+0,6+0,9*1,9+2,1*0,8*2</t>
  </si>
  <si>
    <t>"boční zeď na za začátku bloku" 2,1*2+0,8*2+2,0</t>
  </si>
  <si>
    <t>"požerák" (2,0+3,5)*2,0+1,15*0,85*2+0,85*1,35</t>
  </si>
  <si>
    <t>"boční zeď u betonového plotu" (2,1*2+0,8*2)*2,4+2,4</t>
  </si>
  <si>
    <t>"vtokový objekt+usazovací prostor"</t>
  </si>
  <si>
    <t>11,5*0,3+0,95*3,3*2+4,2*2+1,4*0,4*2+1,05*1,4*2+2,0*1,4*2+5,1*0,25+0,6*0,8+0,9*0,8+2*(0,6+0,9)/2*0,75*2+0,5*1,3+0,9*1,3+2*(0,5+0,9)/2*1,0+0,9*0,25*2</t>
  </si>
  <si>
    <t>"obtokové potrubí-obetonování" 0,6*2*(3,0+2,0)</t>
  </si>
  <si>
    <t>321351020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</si>
  <si>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</si>
  <si>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-1382098573</t>
  </si>
  <si>
    <t>https://podminky.urs.cz/item/CS_URS_2023_01/321351020</t>
  </si>
  <si>
    <t xml:space="preserve">"blok přeliv" 0,4*2,0 </t>
  </si>
  <si>
    <t>-600330824</t>
  </si>
  <si>
    <t>660,33</t>
  </si>
  <si>
    <t>321352020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</si>
  <si>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</si>
  <si>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-1939527068</t>
  </si>
  <si>
    <t>https://podminky.urs.cz/item/CS_URS_2023_01/321352020</t>
  </si>
  <si>
    <t>1989226645</t>
  </si>
  <si>
    <t>"obnova opěrné zdi - rozdělovací pr.10mm" 19*(29,0+21,0)*0,62/1000+17*(23,7+29,5+14,0)*0,62/1000</t>
  </si>
  <si>
    <t>"zeď s výpustným potrubím-rozdělovací pr.10mm" 15*2,8*0,62/1000</t>
  </si>
  <si>
    <t>"boční zeď na za začátku bloku-rozdělovací pr.10mm" 14*3,0*0,62/1000</t>
  </si>
  <si>
    <t>"boční zeď u betonového plotu-rozdělovací pr.10mm" 19*2,4*0,62/1000</t>
  </si>
  <si>
    <t>1854681491</t>
  </si>
  <si>
    <t>"obnova opěrné zdi - pr.14mm" (3,2+1,9)*5*(29,0+21,0)*1,21/1000+(2,9+1,8)*5*(23,7+29,5+14,0)*1,21/1000</t>
  </si>
  <si>
    <t>"blok přeliv - pr.14mm" (0,85+0,9+0,91+0,94+0,96+0,99+1,02+1,05+1,2+1,2+1,2+1,2)*2*1,21/1000</t>
  </si>
  <si>
    <t>"zeď s výpustným potrubím-pr.14mm" (2,5+1,9)*5*2,8*1,21/1000</t>
  </si>
  <si>
    <t>"boční zeď na za začátku bloku-pr.14mm" (2,3+1,8)*5*3,0*1,21/1000</t>
  </si>
  <si>
    <t>"boční zeď u betonového plotu-pr.14mm" (3,2+1,9)*5*2,4*1,21/1000</t>
  </si>
  <si>
    <t>94844211</t>
  </si>
  <si>
    <t>"obnova opěrné zdi" (398,75+37,8)*7,9*1,1/1000</t>
  </si>
  <si>
    <t>"blok přeliv" (6,0*2,0+2,8*2)*7,9*1,1/1000</t>
  </si>
  <si>
    <t>"boční zeď na za začátku bloku" 4,7*3,0*7,9*1,1/1000</t>
  </si>
  <si>
    <t>"požerák" (5,0*2,85+0,6)*7,9*1,1/1000</t>
  </si>
  <si>
    <t>"boční zeď u betonového plotu" 4,7*2,4*7,9*1,1/1000</t>
  </si>
  <si>
    <t>"vtokový objekt“+„usazovací prostor"</t>
  </si>
  <si>
    <t>(7,0*2+5,2*2+3,6*0,4+1,15*1,7*2+1,15*0,4+1,7*1,7*2+1,7*0,4+3,4*1,25*2+3,4*0,3)*7,9*1,1/1000</t>
  </si>
  <si>
    <t>(1,25*1,3*2+1,2*2*2+0,85*1,3*2+1,15*1,3*2+1,3*0,25*2+1,3*0,25*2)*7,9*1,1/1000</t>
  </si>
  <si>
    <t>"obtokové potrubí-obetonování" 1,5*(3,0+2,0)*7,9*1,1/1000</t>
  </si>
  <si>
    <t>1908043278</t>
  </si>
  <si>
    <t xml:space="preserve">"obnova opěrné zdi" 145,57+16,2 </t>
  </si>
  <si>
    <t>"boční zeď na za začátku bloku"  1,4*3,0</t>
  </si>
  <si>
    <t>"požerák" 1,25*1,45</t>
  </si>
  <si>
    <t>"boční zeď u betonového plotu" 1,5*2,4</t>
  </si>
  <si>
    <t>"vtokový objekt+usazovací prostor" 8,0+2,0</t>
  </si>
  <si>
    <t>451573111</t>
  </si>
  <si>
    <t>Lože pod potrubí, stoky a drobné objekty v otevřeném výkopu z písku a štěrkopísku do 63 mm</t>
  </si>
  <si>
    <t>1001774205</t>
  </si>
  <si>
    <t>https://podminky.urs.cz/item/CS_URS_2023_01/451573111</t>
  </si>
  <si>
    <t>"obtokové potrubí" 0,15*(64,0-2,0-3,0)</t>
  </si>
  <si>
    <t>2018976759</t>
  </si>
  <si>
    <t xml:space="preserve">"obnova opěrné zdi" 228,2+27,0 </t>
  </si>
  <si>
    <t>"boční zeď na za začátku bloku" 2,4*3,0</t>
  </si>
  <si>
    <t>"požerák" 1,45*1,55</t>
  </si>
  <si>
    <t>"boční zeď u betonového plotu" 2,3*2,4</t>
  </si>
  <si>
    <t>"vtokový objekt+usazovací prostor" 12,0+3,0</t>
  </si>
  <si>
    <t>680863653</t>
  </si>
  <si>
    <t>"vtokový objekt" 5,0*0,4*0,6</t>
  </si>
  <si>
    <t>463211151</t>
  </si>
  <si>
    <t>Rovnanina z lomového kamene neupraveného pro podélné i příčné objekty objemu přes 3 m3 z kamene tříděného, s urovnáním líce a vyklínováním spár úlomky kamene hmotnost jednotlivých kamenů do 80 kg</t>
  </si>
  <si>
    <t>-1044526663</t>
  </si>
  <si>
    <t>https://podminky.urs.cz/item/CS_URS_2023_01/463211151</t>
  </si>
  <si>
    <t xml:space="preserve">"plocha mezi opěrnou zdí a podezdívkou přilehlého oplocení" 35,0*0,3 </t>
  </si>
  <si>
    <t>"vtokový objekt" 9,0*0,3</t>
  </si>
  <si>
    <t>1744894472</t>
  </si>
  <si>
    <t>584121111</t>
  </si>
  <si>
    <t>Osazení silničních dílců ze železového betonu s podkladem z kameniva těženého do tl. 40 mm jakéhokoliv druhu a velikosti, na plochu jednotlivě přes 50 do 200 m2</t>
  </si>
  <si>
    <t>-819567997</t>
  </si>
  <si>
    <t>https://podminky.urs.cz/item/CS_URS_2023_01/584121111</t>
  </si>
  <si>
    <t xml:space="preserve">"dno nádrže-použití stávajících panelů" 380-280 </t>
  </si>
  <si>
    <t>-249377553</t>
  </si>
  <si>
    <t>410733210</t>
  </si>
  <si>
    <t>0,2*70*1,1</t>
  </si>
  <si>
    <t>15,4*1,03 'Přepočtené koeficientem množství</t>
  </si>
  <si>
    <t>810351811</t>
  </si>
  <si>
    <t>Bourání stávajícího potrubí z betonu v otevřeném výkopu DN do 200</t>
  </si>
  <si>
    <t>-1438379874</t>
  </si>
  <si>
    <t>https://podminky.urs.cz/item/CS_URS_2023_01/810351811</t>
  </si>
  <si>
    <t>"Obtokové potrubí" 64,0</t>
  </si>
  <si>
    <t>871355221</t>
  </si>
  <si>
    <t>Kanalizační potrubí z tvrdého PVC v otevřeném výkopu ve sklonu do 20 %, hladkého plnostěnného jednovrstvého, tuhost třídy SN 8 DN 200</t>
  </si>
  <si>
    <t>-1926769</t>
  </si>
  <si>
    <t>https://podminky.urs.cz/item/CS_URS_2023_01/871355221</t>
  </si>
  <si>
    <t>"obtokové potrubí" 64,0</t>
  </si>
  <si>
    <t>871395221</t>
  </si>
  <si>
    <t>Kanalizační potrubí z tvrdého PVC v otevřeném výkopu ve sklonu do 20 %, hladkého plnostěnného jednovrstvého, tuhost třídy SN 8 DN 400</t>
  </si>
  <si>
    <t>27653370</t>
  </si>
  <si>
    <t>https://podminky.urs.cz/item/CS_URS_2023_01/871395221</t>
  </si>
  <si>
    <t>"výpustné potrubí" 3,0</t>
  </si>
  <si>
    <t>877355211</t>
  </si>
  <si>
    <t>Montáž tvarovek na kanalizačním potrubí z trub z plastu z tvrdého PVC nebo z polypropylenu v otevřeném výkopu jednoosých DN 200</t>
  </si>
  <si>
    <t>-296298550</t>
  </si>
  <si>
    <t>https://podminky.urs.cz/item/CS_URS_2023_01/877355211</t>
  </si>
  <si>
    <t>28611364</t>
  </si>
  <si>
    <t>koleno kanalizace PVC KG 200x15°</t>
  </si>
  <si>
    <t>459735805</t>
  </si>
  <si>
    <t>28611365</t>
  </si>
  <si>
    <t>koleno kanalizace PVC KG 200x30°</t>
  </si>
  <si>
    <t>713243629</t>
  </si>
  <si>
    <t>28611366</t>
  </si>
  <si>
    <t>koleno kanalizace PVC KG 200x45°</t>
  </si>
  <si>
    <t>-2010931739</t>
  </si>
  <si>
    <t>890211851</t>
  </si>
  <si>
    <t>Bourání šachet a jímek strojně velikosti obestavěného prostoru do 1,5 m3 z prostého betonu</t>
  </si>
  <si>
    <t>885850605</t>
  </si>
  <si>
    <t>https://podminky.urs.cz/item/CS_URS_2023_01/890211851</t>
  </si>
  <si>
    <t>"Š1" (0,4+0,4+0,6+0,6)*0,25*1,6</t>
  </si>
  <si>
    <t>"Š2" 3,14*0,5*0,5/4*1,7</t>
  </si>
  <si>
    <t>"Š3" 3,14*0,4*0,4/4*0,85</t>
  </si>
  <si>
    <t>"Š4" 3,14*0,5*0,5/4*1,1</t>
  </si>
  <si>
    <t>899101211</t>
  </si>
  <si>
    <t>Demontáž poklopů litinových a ocelových včetně rámů, hmotnosti jednotlivě do 50 kg</t>
  </si>
  <si>
    <t>641945399</t>
  </si>
  <si>
    <t>https://podminky.urs.cz/item/CS_URS_2023_01/899101211</t>
  </si>
  <si>
    <t>"Š1" 1</t>
  </si>
  <si>
    <t>899301811</t>
  </si>
  <si>
    <t>Demontáž poklopů betonových a železobetonových včetně rámu, hmotnosti jednotlivě do 50 kg</t>
  </si>
  <si>
    <t>1149370876</t>
  </si>
  <si>
    <t>https://podminky.urs.cz/item/CS_URS_2023_01/899301811</t>
  </si>
  <si>
    <t>"Š2, Š3, Š4" 3</t>
  </si>
  <si>
    <t>899623181</t>
  </si>
  <si>
    <t>Obetonování potrubí nebo zdiva stok betonem prostým v otevřeném výkopu, betonem tř. C 30/37</t>
  </si>
  <si>
    <t>1767447743</t>
  </si>
  <si>
    <t>https://podminky.urs.cz/item/CS_URS_2023_01/899623181</t>
  </si>
  <si>
    <t xml:space="preserve">"obtokové potrubí" </t>
  </si>
  <si>
    <t xml:space="preserve">0,6*0,15*(3,0+2,0) </t>
  </si>
  <si>
    <t xml:space="preserve">0,15*(3,0+2,0) </t>
  </si>
  <si>
    <t>R02_6</t>
  </si>
  <si>
    <t>Revizní šachta z polypropylenu PP pro hladké roury - Š1</t>
  </si>
  <si>
    <t>-1540105230</t>
  </si>
  <si>
    <t>"dodávka a montáž revizní šachty z polypropylenu PP pro hladké roury včetně přepojení stávajících přípojek - Š1"</t>
  </si>
  <si>
    <t>"dle specifikace projektové dokumentace"</t>
  </si>
  <si>
    <t>"ŠACHTY dno DN600x200-0/180-1ks"</t>
  </si>
  <si>
    <t>"ŠACHTY prodloužení SN4 DN600x1,5m-1ks"</t>
  </si>
  <si>
    <t>"ŠACHTY poklop BEGU plný B125 DN600-1ks"</t>
  </si>
  <si>
    <t>"ŠACHTY betonový prstenec DN600-1ks"</t>
  </si>
  <si>
    <t>"TĚSNĚNÍ IN-SITU odbočky DN150-1ks"</t>
  </si>
  <si>
    <t>"ŠACHTY těsnící kroužek DN600-1ks"</t>
  </si>
  <si>
    <t>R02_7</t>
  </si>
  <si>
    <t>Revizní šachta z polypropylenu PP pro hladké roury - Š2</t>
  </si>
  <si>
    <t>890548241</t>
  </si>
  <si>
    <t>"dodávka a montáž revizní šachty z polypropylenu PP pro hladké roury včetně přepojení stávajících přípojek - Š2"</t>
  </si>
  <si>
    <t>"TĚSNĚNÍ IN-SITU odbočky DN200-1ks"</t>
  </si>
  <si>
    <t>R02_8</t>
  </si>
  <si>
    <t>Revizní šachta z polypropylenu PP pro hladké roury - Š3</t>
  </si>
  <si>
    <t>-95453323</t>
  </si>
  <si>
    <t>"dodávka a montáž revizní šachty z polypropylenu PP pro hladké roury včetně přepojení stávajících přípojek - Š3"</t>
  </si>
  <si>
    <t>"ŠACHTY dno DN400x200-0/135/180/225-1ks"</t>
  </si>
  <si>
    <t>"ŠACHTY prodloužení DN400x1mKOEX-1ks"</t>
  </si>
  <si>
    <t>"ŠACHTY manžeta teleskopu DN400-1ks"</t>
  </si>
  <si>
    <t>"ŠACHTY teleskop plný A15 DN300 5t-1ks"</t>
  </si>
  <si>
    <t>"KG zátka hrdla DN200-1ks"</t>
  </si>
  <si>
    <t>"KG redukce DN200x125-1ks"</t>
  </si>
  <si>
    <t>"KG redukce DN125x100"</t>
  </si>
  <si>
    <t>R02_9</t>
  </si>
  <si>
    <t>Revizní šachta z polypropylenu PP pro hladké roury - Š4</t>
  </si>
  <si>
    <t>1874178963</t>
  </si>
  <si>
    <t>"dodávka a montáž revizní šachty z polypropylenu PP pro hladké roury včetně přepojení stávajících přípojek - Š4"</t>
  </si>
  <si>
    <t>-195868788</t>
  </si>
  <si>
    <t>"tl.50 mm chodník ze zámkové dlažby" 35,5+3,0+3,0</t>
  </si>
  <si>
    <t xml:space="preserve">"tl.80mm podél objektu restaurace" 28,5+2,5 </t>
  </si>
  <si>
    <t>263834562</t>
  </si>
  <si>
    <t>28,5+2,5</t>
  </si>
  <si>
    <t>-869424632</t>
  </si>
  <si>
    <t xml:space="preserve">35,5+3,0+3,0 </t>
  </si>
  <si>
    <t>919735123</t>
  </si>
  <si>
    <t>Řezání stávajícího betonového krytu nebo podkladu hloubky přes 100 do 150 mm</t>
  </si>
  <si>
    <t>10858264</t>
  </si>
  <si>
    <t>https://podminky.urs.cz/item/CS_URS_2023_01/919735123</t>
  </si>
  <si>
    <t>"dno nádrže-zaříznutí stávajících panelů pro zpětnou montáž" 120,0</t>
  </si>
  <si>
    <t>2141082771</t>
  </si>
  <si>
    <t xml:space="preserve">"obnova opěrné zdi" </t>
  </si>
  <si>
    <t>2,3+2,3+2,4+2,5+2,5+(1,6+0,85*0,8)+1,5+1,5+1,5+1,5+1,25*0,3+1,7*0,4+1,5+2,2+1,5+1,5+1,5+1,6+1,6+1,7+2,2+2,2+2,2+(1,85*1,2)</t>
  </si>
  <si>
    <t>"blok přeliv" 2,8+2,8</t>
  </si>
  <si>
    <t>501870147</t>
  </si>
  <si>
    <t>2,9+2,8+2,9+3,0+2,9+2,2+2,2+2,2+2,1+2,1+1,25+1,95+1,95+1,90+2,0+2,0+2,1+2,15+2,2+2,4+ 2,6+2,6+2,6+1,85</t>
  </si>
  <si>
    <t>"blok přeliv" 1,5+1,5</t>
  </si>
  <si>
    <t>-1562887143</t>
  </si>
  <si>
    <t>"obnova opěrné zdi"</t>
  </si>
  <si>
    <t>2,6+2,5+2,5+2,7+2,6+1,9+1,8+1,7+1,7+1,7+2,2+1,8+1,6+(1,45+1,2)+1,7+1,7+1,7+1,8+1,8+2,0+2,3+2,3+2,3+0,95+1,8</t>
  </si>
  <si>
    <t>"blok přeliv" 6,2+6,2</t>
  </si>
  <si>
    <t>934956115</t>
  </si>
  <si>
    <t>Přepadová a ochranná zařízení nádrží dřevěná hradítka (dluže požeráku) š.150 mm, bez nátěru, s potřebným kováním z měkkého dřeva, tl. 60 mm</t>
  </si>
  <si>
    <t>480867128</t>
  </si>
  <si>
    <t>https://podminky.urs.cz/item/CS_URS_2023_01/934956115</t>
  </si>
  <si>
    <t>"práh na vtoku do nádrže" 0,3</t>
  </si>
  <si>
    <t>1379091152</t>
  </si>
  <si>
    <t>"obnova opěrné zdi" 29,0+21,0+23,7+29,5+14,0</t>
  </si>
  <si>
    <t>"blok přeliv" 2,1+2,1</t>
  </si>
  <si>
    <t>"zeď s výpustným potrubím" 2,9</t>
  </si>
  <si>
    <t>"boční zeď na za začátku bloku" 3,5</t>
  </si>
  <si>
    <t>"požerák" 2,5</t>
  </si>
  <si>
    <t>"boční zeď u betonového plotu" 2,9</t>
  </si>
  <si>
    <t>6,7+3,8</t>
  </si>
  <si>
    <t>4,1</t>
  </si>
  <si>
    <t>671072460</t>
  </si>
  <si>
    <t xml:space="preserve">"obnova opěrné zdi" (153,11+13,50)*0,5 </t>
  </si>
  <si>
    <t>"lávka pro pěší" 3,8*1,25*0,15</t>
  </si>
  <si>
    <t>7,0*0,3+0,95*0,3*3,3+4,2*0,4+1,05*0,4*1,4+2,0*0,4*1,4</t>
  </si>
  <si>
    <t>"potok dno" 2,3*0,6*0,3</t>
  </si>
  <si>
    <t>"schodiště" 1,5*0,3</t>
  </si>
  <si>
    <t>73</t>
  </si>
  <si>
    <t>-1966456572</t>
  </si>
  <si>
    <t>74</t>
  </si>
  <si>
    <t>-1295877554</t>
  </si>
  <si>
    <t>70,0</t>
  </si>
  <si>
    <t>75</t>
  </si>
  <si>
    <t>R02_10</t>
  </si>
  <si>
    <t xml:space="preserve">Vystrojení požeráku </t>
  </si>
  <si>
    <t>1205199429</t>
  </si>
  <si>
    <t>"Kompletní náklady na vystrojení požeráku - dodávka materiálu + montáž"</t>
  </si>
  <si>
    <t>"ocelový pozinkovaný uzamykatelný poklop 800x750 mm - 1 ks"</t>
  </si>
  <si>
    <t>"dřevěné dluže výšky 150mm včetně zabudovaných pozinkovaných ok - 19 ks"</t>
  </si>
  <si>
    <t xml:space="preserve">"česle – ocelová konstrukce pozinkovaná 600x600 mm, rozteč 40 mm - 1 ks" </t>
  </si>
  <si>
    <t>"cejch – vyznačení Hn, Hmax - 1 ks"</t>
  </si>
  <si>
    <t>76</t>
  </si>
  <si>
    <t>R02_11</t>
  </si>
  <si>
    <t>1548307699</t>
  </si>
  <si>
    <t xml:space="preserve">"Kompletní náklady na odvoz a likvidaci odstraněných pařezů - SO 02" </t>
  </si>
  <si>
    <t>77</t>
  </si>
  <si>
    <t>R02_12</t>
  </si>
  <si>
    <t>-913079824</t>
  </si>
  <si>
    <t xml:space="preserve">"celková délka stávajícího zábradlí - 0,5+3,5+0,5+27,1+2,4+2,4 = 36,4 m" </t>
  </si>
  <si>
    <t>78</t>
  </si>
  <si>
    <t>R02_13</t>
  </si>
  <si>
    <t xml:space="preserve">Demontáž a následná montáž betonového okrasného plotu v délce 3,0 m </t>
  </si>
  <si>
    <t>1702462220</t>
  </si>
  <si>
    <t>79</t>
  </si>
  <si>
    <t>R02_14</t>
  </si>
  <si>
    <t>1245186738</t>
  </si>
  <si>
    <t>"113106171 - 20% stávající rozebrané dlažby " 70,0*0,295*0,2</t>
  </si>
  <si>
    <t>"113106290" (150-100)*0,4</t>
  </si>
  <si>
    <t>"113202111" 15,478</t>
  </si>
  <si>
    <t>"810351811" 11,52</t>
  </si>
  <si>
    <t>"890211851" 2,57</t>
  </si>
  <si>
    <t>"962041211" 245,894</t>
  </si>
  <si>
    <t>"962041221" 174,951</t>
  </si>
  <si>
    <t>80</t>
  </si>
  <si>
    <t>-1177175845</t>
  </si>
  <si>
    <t>81</t>
  </si>
  <si>
    <t>R02_16</t>
  </si>
  <si>
    <t>-808139196</t>
  </si>
  <si>
    <t xml:space="preserve">0,5+3,5+0,5+27,1 </t>
  </si>
  <si>
    <t>82</t>
  </si>
  <si>
    <t>R02_17</t>
  </si>
  <si>
    <t>Česle - dodávka a montáž</t>
  </si>
  <si>
    <t>2024096301</t>
  </si>
  <si>
    <t>"vtokový objekt"</t>
  </si>
  <si>
    <t xml:space="preserve">"Dodávka a montáž ocelové pozinkované konstrukce dle PD" </t>
  </si>
  <si>
    <t>"obvodový rám 30/30/5, česlice 30/30/5-mezera 40mm"</t>
  </si>
  <si>
    <t xml:space="preserve">"obvodový profil 50/50/4" </t>
  </si>
  <si>
    <t>83</t>
  </si>
  <si>
    <t>R02_18</t>
  </si>
  <si>
    <t>Stavítko - dodávka a montáž</t>
  </si>
  <si>
    <t>887861765</t>
  </si>
  <si>
    <t>"vtokový objekt-hradítko 400/300mm"</t>
  </si>
  <si>
    <t>"vodící drážky U65+patle 50/50/5"</t>
  </si>
  <si>
    <t xml:space="preserve">"dřevěné dluže-fošny tl.35mm" </t>
  </si>
  <si>
    <t>84</t>
  </si>
  <si>
    <t>R02_19</t>
  </si>
  <si>
    <t>Lávka pro pěší</t>
  </si>
  <si>
    <t>-2067736767</t>
  </si>
  <si>
    <t>"Montáž a dodávka kontrukce lávky pro pěší"</t>
  </si>
  <si>
    <t>85</t>
  </si>
  <si>
    <t>R02_20</t>
  </si>
  <si>
    <t>Dodávka a montáž drážek přelivu</t>
  </si>
  <si>
    <t>1056378053</t>
  </si>
  <si>
    <t>"Ocelový profil pozinkovaný UPE100+IPE80 včetně kotvení do betonové konstrukce v rozsahu dle PD - příloha D.1.1 Technická zpráva, D.2.6-D.2.7"</t>
  </si>
  <si>
    <t>86</t>
  </si>
  <si>
    <t>R02_21</t>
  </si>
  <si>
    <t>Dodávka a montáž drážek požeráku</t>
  </si>
  <si>
    <t>59540131</t>
  </si>
  <si>
    <t>"Ocelový profil pozinkovaný U65 délka 2,6*4=10,4 m včetně kotvení do betonové konstrukce v rozsahu dle PD - příloha D.1.1 Technická zpráva, D.1.3"</t>
  </si>
  <si>
    <t>87</t>
  </si>
  <si>
    <t>R02_22</t>
  </si>
  <si>
    <t>Dodávka a montáž drážek prahu na vtoku do nádrže</t>
  </si>
  <si>
    <t>1771055286</t>
  </si>
  <si>
    <t>"Ocelový profil pozinkovaný UPE100 délka 2,8 včetně kotvení do betonové konstrukce v rozsahu dle PD - příloha D.1.1 Technická zpráva, D.1.3"</t>
  </si>
  <si>
    <t>04 - Vedlejší rozpočtové náklady</t>
  </si>
  <si>
    <t>VRN - Vedlejší rozpočtové náklady</t>
  </si>
  <si>
    <t>VRN</t>
  </si>
  <si>
    <t>R04_01</t>
  </si>
  <si>
    <t>Zpracování pasportizace stavbou dotčených ploch a objektů</t>
  </si>
  <si>
    <t>1024</t>
  </si>
  <si>
    <t>325524408</t>
  </si>
  <si>
    <t>"Zpracování pasportizace stavbou dotčených ploch a objektů"</t>
  </si>
  <si>
    <t>"Pasportizace stávajících povrchů za účasti zástupce města Stříbra"</t>
  </si>
  <si>
    <t>"zajištění fotodokumentace"</t>
  </si>
  <si>
    <t>R04_02</t>
  </si>
  <si>
    <t>Vytýčení inženýrských sítí</t>
  </si>
  <si>
    <t>-631251245</t>
  </si>
  <si>
    <t>"Aktualizace vyjádření všech správců sítí, která pozbudou platnosti  v období mezi předáním staveniště a vytýčení sítí"</t>
  </si>
  <si>
    <t>"vytýčení všech sítí  na stavbě v případě výskytu a koordinace postupu s jejich provozovateli"</t>
  </si>
  <si>
    <t>R04_03</t>
  </si>
  <si>
    <t>Dílenská a výrobní a realizační dokumentace</t>
  </si>
  <si>
    <t>965668518</t>
  </si>
  <si>
    <t>"Zpracování a předání doplněné dokumentace pro provádění stavby o realizační detaily stavby a technologické postupy zhotovitele-"</t>
  </si>
  <si>
    <t>"-dílenská a výrobní dokumentace"</t>
  </si>
  <si>
    <t>R04_04</t>
  </si>
  <si>
    <t>Vytýčení stavby</t>
  </si>
  <si>
    <t>-2018161461</t>
  </si>
  <si>
    <t>"Vytýčení stavby (případně pozemků nebo provedení jiných geodetických prací ) odborně způsobilou osobou v oboru zeměměřictví"</t>
  </si>
  <si>
    <t>R04_05</t>
  </si>
  <si>
    <t xml:space="preserve">Povodňový plán </t>
  </si>
  <si>
    <t>1346333647</t>
  </si>
  <si>
    <t>"Aktualizce a předání  Povodňového plánu - PP ve dvou písemných vyhotoveních"</t>
  </si>
  <si>
    <t xml:space="preserve">"včetně schválení PP příslušnou obcí" </t>
  </si>
  <si>
    <t>"opatření při výstavbě vyplývající z povodňového plánu"</t>
  </si>
  <si>
    <t>R04_06</t>
  </si>
  <si>
    <t>Provedení zkoušek</t>
  </si>
  <si>
    <t>-370808929</t>
  </si>
  <si>
    <t>"Provedení zkoušek a předložení výsledků těchto zkoušek a atestů k prokázání požadovaných kvalitativních parametrů díla"</t>
  </si>
  <si>
    <t xml:space="preserve">"Předložení dokumentace o shodě použitých materiálů" </t>
  </si>
  <si>
    <t>R04_07</t>
  </si>
  <si>
    <t>Aktualizace plánu BOZP a provedení opatření při výstavbě vyplývající z plánu BOZP</t>
  </si>
  <si>
    <t>110834091</t>
  </si>
  <si>
    <t>R04_08</t>
  </si>
  <si>
    <t xml:space="preserve">Dokumentace skutečného provedení stavby_x000D_
</t>
  </si>
  <si>
    <t>1050704386</t>
  </si>
  <si>
    <t>"zpracování a předání  dokumentace skutečného provedení stavby (3pare + 3 v elektronické formě) objednateli"</t>
  </si>
  <si>
    <t>"zaměření skutečného provedení stavby - geodetická část dokumentace (3 pare + 3 v elektronické formě)"</t>
  </si>
  <si>
    <t>"v rozsahu odpovídajícím příslušným právním předpisům"</t>
  </si>
  <si>
    <t>"obsahující výškopisné a polohopisné zaměření na podkladě katastrální mapy"</t>
  </si>
  <si>
    <t>"pořízení fotodokumentace stavby - 1x CDrom"</t>
  </si>
  <si>
    <t>1,0</t>
  </si>
  <si>
    <t>R04_09</t>
  </si>
  <si>
    <t xml:space="preserve">Zařízení staveniště </t>
  </si>
  <si>
    <t>-905417747</t>
  </si>
  <si>
    <t xml:space="preserve">"Příprava a úprava staveniště, včetně staveništního zařízení a jeho následná likvidace po skončení stavby" </t>
  </si>
  <si>
    <t>"další opatření vyplývající z výzvy objednatele a návrhu SOD"</t>
  </si>
  <si>
    <t>R04_10</t>
  </si>
  <si>
    <t>Protokolární předání stavbou dotčených pozemků a komunikací, uvedení do původního stavu zpět jejich vlastníkům</t>
  </si>
  <si>
    <t>1504956137</t>
  </si>
  <si>
    <t>"Protokolární předání stavbou dotčených pozemků a komunikací, uvedení do původního stavu zpět jejich vlastníkům"</t>
  </si>
  <si>
    <t>R04_11</t>
  </si>
  <si>
    <t>Provizorní příjezdová cesta na staveniště</t>
  </si>
  <si>
    <t>-413102088</t>
  </si>
  <si>
    <t>"délka 165,0 m, šířka 4,0 m"</t>
  </si>
  <si>
    <t xml:space="preserve">"Osazení silničních panelů /např. betonové, ocelové - předpoklad panely zhotovitele/" </t>
  </si>
  <si>
    <t>"do lože z kameniva tl. 100 mm + geotextilie 400 g/m2 v rozsahu dle PD-situace POV"</t>
  </si>
  <si>
    <t>"po dokončení stavby odstranění provizorní příjezdové cesty – rozebrání panelů a likvidace lože z kameniva včetně geotextilie"</t>
  </si>
  <si>
    <t>"Uvedení dotčených povrchů do původního stavu v rozsahu dle PD"</t>
  </si>
  <si>
    <t>R04_12</t>
  </si>
  <si>
    <t>Havarijní plán</t>
  </si>
  <si>
    <t>-603522520</t>
  </si>
  <si>
    <t>"Aktualizace a předání Havarijního plánu, včetně jeho projednání a schválení vodoprávním úřadem"</t>
  </si>
  <si>
    <t>"Provedení opatření při výstavbě vyplývající z havarijního plánu"</t>
  </si>
  <si>
    <t>R04_13</t>
  </si>
  <si>
    <t>Dopravní opatření</t>
  </si>
  <si>
    <t>1985739947</t>
  </si>
  <si>
    <t xml:space="preserve">"Projednání a zajištění zvláštního užívání komunikací a veřejných ploch, včetně DIO" </t>
  </si>
  <si>
    <t>"Zajištění dopravního značení v rozsahu nezbytném pro řádné a bezpečné provádění stavby"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</si>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</sst>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4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4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  <xf numFmtId="0" fontId="0" fillId="0" borderId="0" xfId="0" applyAlignment="1"/>
    <xf numFmtId="0" fontId="12" fillId="0" borderId="24" xfId="0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12" fillId="0" borderId="30" xfId="0" applyFont="1" applyBorder="1" applyAlignment="1">
      <alignment vertical="center" wrapText="1"/>
    </xf>
    <xf numFmtId="0" fontId="12" fillId="0" borderId="31" xfId="0" applyFont="1" applyBorder="1" applyAlignment="1">
      <alignment vertical="center" wrapText="1"/>
    </xf>
    <xf numFmtId="0" fontId="12" fillId="0" borderId="1" xfId="0" applyFont="1" applyBorder="1" applyAlignment="1">
      <alignment vertical="top"/>
    </xf>
    <xf numFmtId="0" fontId="12" fillId="0" borderId="0" xfId="0" applyFont="1" applyAlignment="1">
      <alignment vertical="top"/>
    </xf>
    <xf numFmtId="0" fontId="12" fillId="0" borderId="24" xfId="0" applyFont="1" applyBorder="1" applyAlignment="1">
      <alignment horizontal="left" vertical="center"/>
    </xf>
    <xf numFmtId="0" fontId="12" fillId="0" borderId="25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12" fillId="0" borderId="27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12" fillId="0" borderId="3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0" fontId="12" fillId="0" borderId="27" xfId="0" applyFont="1" applyBorder="1" applyAlignment="1">
      <alignment vertical="top"/>
    </xf>
    <xf numFmtId="0" fontId="12" fillId="0" borderId="28" xfId="0" applyFont="1" applyBorder="1" applyAlignment="1">
      <alignment vertical="top"/>
    </xf>
    <xf numFmtId="0" fontId="12" fillId="0" borderId="30" xfId="0" applyFont="1" applyBorder="1" applyAlignment="1">
      <alignment vertical="top"/>
    </xf>
    <xf numFmtId="0" fontId="12" fillId="0" borderId="29" xfId="0" applyFont="1" applyBorder="1" applyAlignment="1">
      <alignment vertical="top"/>
    </xf>
    <xf numFmtId="0" fontId="12" fillId="0" borderId="31" xfId="0" applyFont="1" applyBorder="1" applyAlignment="1">
      <alignment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51101211" TargetMode="External"/><Relationship Id="rId18" Type="http://schemas.openxmlformats.org/officeDocument/2006/relationships/hyperlink" Target="https://podminky.urs.cz/item/CS_URS_2023_01/151401501" TargetMode="External"/><Relationship Id="rId26" Type="http://schemas.openxmlformats.org/officeDocument/2006/relationships/hyperlink" Target="https://podminky.urs.cz/item/CS_URS_2023_01/321212625" TargetMode="External"/><Relationship Id="rId39" Type="http://schemas.openxmlformats.org/officeDocument/2006/relationships/hyperlink" Target="https://podminky.urs.cz/item/CS_URS_2023_01/628195001" TargetMode="External"/><Relationship Id="rId21" Type="http://schemas.openxmlformats.org/officeDocument/2006/relationships/hyperlink" Target="https://podminky.urs.cz/item/CS_URS_2023_01/167151111" TargetMode="External"/><Relationship Id="rId34" Type="http://schemas.openxmlformats.org/officeDocument/2006/relationships/hyperlink" Target="https://podminky.urs.cz/item/CS_URS_2023_01/451577121" TargetMode="External"/><Relationship Id="rId42" Type="http://schemas.openxmlformats.org/officeDocument/2006/relationships/hyperlink" Target="https://podminky.urs.cz/item/CS_URS_2023_01/916231213" TargetMode="External"/><Relationship Id="rId47" Type="http://schemas.openxmlformats.org/officeDocument/2006/relationships/hyperlink" Target="https://podminky.urs.cz/item/CS_URS_2023_01/962041211" TargetMode="External"/><Relationship Id="rId50" Type="http://schemas.openxmlformats.org/officeDocument/2006/relationships/hyperlink" Target="https://podminky.urs.cz/item/CS_URS_2023_01/977213215" TargetMode="External"/><Relationship Id="rId55" Type="http://schemas.openxmlformats.org/officeDocument/2006/relationships/drawing" Target="../drawings/drawing2.xml"/><Relationship Id="rId7" Type="http://schemas.openxmlformats.org/officeDocument/2006/relationships/hyperlink" Target="https://podminky.urs.cz/item/CS_URS_2023_01/114203104" TargetMode="External"/><Relationship Id="rId2" Type="http://schemas.openxmlformats.org/officeDocument/2006/relationships/hyperlink" Target="https://podminky.urs.cz/item/CS_URS_2023_01/112251104" TargetMode="External"/><Relationship Id="rId16" Type="http://schemas.openxmlformats.org/officeDocument/2006/relationships/hyperlink" Target="https://podminky.urs.cz/item/CS_URS_2023_01/151101401" TargetMode="External"/><Relationship Id="rId29" Type="http://schemas.openxmlformats.org/officeDocument/2006/relationships/hyperlink" Target="https://podminky.urs.cz/item/CS_URS_2023_01/321352010" TargetMode="External"/><Relationship Id="rId11" Type="http://schemas.openxmlformats.org/officeDocument/2006/relationships/hyperlink" Target="https://podminky.urs.cz/item/CS_URS_2023_01/131251104" TargetMode="External"/><Relationship Id="rId24" Type="http://schemas.openxmlformats.org/officeDocument/2006/relationships/hyperlink" Target="https://podminky.urs.cz/item/CS_URS_2023_01/181411131" TargetMode="External"/><Relationship Id="rId32" Type="http://schemas.openxmlformats.org/officeDocument/2006/relationships/hyperlink" Target="https://podminky.urs.cz/item/CS_URS_2023_01/321368211" TargetMode="External"/><Relationship Id="rId37" Type="http://schemas.openxmlformats.org/officeDocument/2006/relationships/hyperlink" Target="https://podminky.urs.cz/item/CS_URS_2023_01/564750001" TargetMode="External"/><Relationship Id="rId40" Type="http://schemas.openxmlformats.org/officeDocument/2006/relationships/hyperlink" Target="https://podminky.urs.cz/item/CS_URS_2023_01/810441811" TargetMode="External"/><Relationship Id="rId45" Type="http://schemas.openxmlformats.org/officeDocument/2006/relationships/hyperlink" Target="https://podminky.urs.cz/item/CS_URS_2023_01/931994142" TargetMode="External"/><Relationship Id="rId53" Type="http://schemas.openxmlformats.org/officeDocument/2006/relationships/hyperlink" Target="https://podminky.urs.cz/item/CS_URS_2023_01/985221012" TargetMode="External"/><Relationship Id="rId5" Type="http://schemas.openxmlformats.org/officeDocument/2006/relationships/hyperlink" Target="https://podminky.urs.cz/item/CS_URS_2023_01/113106171" TargetMode="External"/><Relationship Id="rId10" Type="http://schemas.openxmlformats.org/officeDocument/2006/relationships/hyperlink" Target="https://podminky.urs.cz/item/CS_URS_2023_01/122703602" TargetMode="External"/><Relationship Id="rId19" Type="http://schemas.openxmlformats.org/officeDocument/2006/relationships/hyperlink" Target="https://podminky.urs.cz/item/CS_URS_2023_01/151401601" TargetMode="External"/><Relationship Id="rId31" Type="http://schemas.openxmlformats.org/officeDocument/2006/relationships/hyperlink" Target="https://podminky.urs.cz/item/CS_URS_2023_01/321366112" TargetMode="External"/><Relationship Id="rId44" Type="http://schemas.openxmlformats.org/officeDocument/2006/relationships/hyperlink" Target="https://podminky.urs.cz/item/CS_URS_2023_01/931994106" TargetMode="External"/><Relationship Id="rId52" Type="http://schemas.openxmlformats.org/officeDocument/2006/relationships/hyperlink" Target="https://podminky.urs.cz/item/CS_URS_2023_01/985131111" TargetMode="External"/><Relationship Id="rId4" Type="http://schemas.openxmlformats.org/officeDocument/2006/relationships/hyperlink" Target="https://podminky.urs.cz/item/CS_URS_2023_01/112251108" TargetMode="External"/><Relationship Id="rId9" Type="http://schemas.openxmlformats.org/officeDocument/2006/relationships/hyperlink" Target="https://podminky.urs.cz/item/CS_URS_2023_01/121151103" TargetMode="External"/><Relationship Id="rId14" Type="http://schemas.openxmlformats.org/officeDocument/2006/relationships/hyperlink" Target="https://podminky.urs.cz/item/CS_URS_2023_01/151101301" TargetMode="External"/><Relationship Id="rId22" Type="http://schemas.openxmlformats.org/officeDocument/2006/relationships/hyperlink" Target="https://podminky.urs.cz/item/CS_URS_2023_01/174151101" TargetMode="External"/><Relationship Id="rId27" Type="http://schemas.openxmlformats.org/officeDocument/2006/relationships/hyperlink" Target="https://podminky.urs.cz/item/CS_URS_2023_01/321321116" TargetMode="External"/><Relationship Id="rId30" Type="http://schemas.openxmlformats.org/officeDocument/2006/relationships/hyperlink" Target="https://podminky.urs.cz/item/CS_URS_2023_01/321366111" TargetMode="External"/><Relationship Id="rId35" Type="http://schemas.openxmlformats.org/officeDocument/2006/relationships/hyperlink" Target="https://podminky.urs.cz/item/CS_URS_2023_01/452218010" TargetMode="External"/><Relationship Id="rId43" Type="http://schemas.openxmlformats.org/officeDocument/2006/relationships/hyperlink" Target="https://podminky.urs.cz/item/CS_URS_2023_01/931992121" TargetMode="External"/><Relationship Id="rId48" Type="http://schemas.openxmlformats.org/officeDocument/2006/relationships/hyperlink" Target="https://podminky.urs.cz/item/CS_URS_2023_01/962041221" TargetMode="External"/><Relationship Id="rId8" Type="http://schemas.openxmlformats.org/officeDocument/2006/relationships/hyperlink" Target="https://podminky.urs.cz/item/CS_URS_2023_01/114203201" TargetMode="External"/><Relationship Id="rId51" Type="http://schemas.openxmlformats.org/officeDocument/2006/relationships/hyperlink" Target="https://podminky.urs.cz/item/CS_URS_2023_01/979054451" TargetMode="External"/><Relationship Id="rId3" Type="http://schemas.openxmlformats.org/officeDocument/2006/relationships/hyperlink" Target="https://podminky.urs.cz/item/CS_URS_2023_01/112251105" TargetMode="External"/><Relationship Id="rId12" Type="http://schemas.openxmlformats.org/officeDocument/2006/relationships/hyperlink" Target="https://podminky.urs.cz/item/CS_URS_2023_01/151101201" TargetMode="External"/><Relationship Id="rId17" Type="http://schemas.openxmlformats.org/officeDocument/2006/relationships/hyperlink" Target="https://podminky.urs.cz/item/CS_URS_2023_01/151101411" TargetMode="External"/><Relationship Id="rId25" Type="http://schemas.openxmlformats.org/officeDocument/2006/relationships/hyperlink" Target="https://podminky.urs.cz/item/CS_URS_2023_01/182251101" TargetMode="External"/><Relationship Id="rId33" Type="http://schemas.openxmlformats.org/officeDocument/2006/relationships/hyperlink" Target="https://podminky.urs.cz/item/CS_URS_2023_01/451315115" TargetMode="External"/><Relationship Id="rId38" Type="http://schemas.openxmlformats.org/officeDocument/2006/relationships/hyperlink" Target="https://podminky.urs.cz/item/CS_URS_2023_01/596212211" TargetMode="External"/><Relationship Id="rId46" Type="http://schemas.openxmlformats.org/officeDocument/2006/relationships/hyperlink" Target="https://podminky.urs.cz/item/CS_URS_2023_01/953334443" TargetMode="External"/><Relationship Id="rId20" Type="http://schemas.openxmlformats.org/officeDocument/2006/relationships/hyperlink" Target="https://podminky.urs.cz/item/CS_URS_2023_01/162251102" TargetMode="External"/><Relationship Id="rId41" Type="http://schemas.openxmlformats.org/officeDocument/2006/relationships/hyperlink" Target="https://podminky.urs.cz/item/CS_URS_2023_01/812442121" TargetMode="External"/><Relationship Id="rId54" Type="http://schemas.openxmlformats.org/officeDocument/2006/relationships/hyperlink" Target="https://podminky.urs.cz/item/CS_URS_2023_01/998331011" TargetMode="External"/><Relationship Id="rId1" Type="http://schemas.openxmlformats.org/officeDocument/2006/relationships/hyperlink" Target="https://podminky.urs.cz/item/CS_URS_2023_01/112251103" TargetMode="External"/><Relationship Id="rId6" Type="http://schemas.openxmlformats.org/officeDocument/2006/relationships/hyperlink" Target="https://podminky.urs.cz/item/CS_URS_2023_01/113202111" TargetMode="External"/><Relationship Id="rId15" Type="http://schemas.openxmlformats.org/officeDocument/2006/relationships/hyperlink" Target="https://podminky.urs.cz/item/CS_URS_2023_01/151101311" TargetMode="External"/><Relationship Id="rId23" Type="http://schemas.openxmlformats.org/officeDocument/2006/relationships/hyperlink" Target="https://podminky.urs.cz/item/CS_URS_2023_01/181351003" TargetMode="External"/><Relationship Id="rId28" Type="http://schemas.openxmlformats.org/officeDocument/2006/relationships/hyperlink" Target="https://podminky.urs.cz/item/CS_URS_2023_01/321351010" TargetMode="External"/><Relationship Id="rId36" Type="http://schemas.openxmlformats.org/officeDocument/2006/relationships/hyperlink" Target="https://podminky.urs.cz/item/CS_URS_2023_01/463211152" TargetMode="External"/><Relationship Id="rId49" Type="http://schemas.openxmlformats.org/officeDocument/2006/relationships/hyperlink" Target="https://podminky.urs.cz/item/CS_URS_2023_01/977141118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51101401" TargetMode="External"/><Relationship Id="rId18" Type="http://schemas.openxmlformats.org/officeDocument/2006/relationships/hyperlink" Target="https://podminky.urs.cz/item/CS_URS_2023_01/167151111" TargetMode="External"/><Relationship Id="rId26" Type="http://schemas.openxmlformats.org/officeDocument/2006/relationships/hyperlink" Target="https://podminky.urs.cz/item/CS_URS_2023_01/321351020" TargetMode="External"/><Relationship Id="rId39" Type="http://schemas.openxmlformats.org/officeDocument/2006/relationships/hyperlink" Target="https://podminky.urs.cz/item/CS_URS_2023_01/596212211" TargetMode="External"/><Relationship Id="rId21" Type="http://schemas.openxmlformats.org/officeDocument/2006/relationships/hyperlink" Target="https://podminky.urs.cz/item/CS_URS_2023_01/181351103" TargetMode="External"/><Relationship Id="rId34" Type="http://schemas.openxmlformats.org/officeDocument/2006/relationships/hyperlink" Target="https://podminky.urs.cz/item/CS_URS_2023_01/451577121" TargetMode="External"/><Relationship Id="rId42" Type="http://schemas.openxmlformats.org/officeDocument/2006/relationships/hyperlink" Target="https://podminky.urs.cz/item/CS_URS_2023_01/871395221" TargetMode="External"/><Relationship Id="rId47" Type="http://schemas.openxmlformats.org/officeDocument/2006/relationships/hyperlink" Target="https://podminky.urs.cz/item/CS_URS_2023_01/899623181" TargetMode="External"/><Relationship Id="rId50" Type="http://schemas.openxmlformats.org/officeDocument/2006/relationships/hyperlink" Target="https://podminky.urs.cz/item/CS_URS_2023_01/931992121" TargetMode="External"/><Relationship Id="rId55" Type="http://schemas.openxmlformats.org/officeDocument/2006/relationships/hyperlink" Target="https://podminky.urs.cz/item/CS_URS_2023_01/962041211" TargetMode="External"/><Relationship Id="rId7" Type="http://schemas.openxmlformats.org/officeDocument/2006/relationships/hyperlink" Target="https://podminky.urs.cz/item/CS_URS_2023_01/121151113" TargetMode="External"/><Relationship Id="rId2" Type="http://schemas.openxmlformats.org/officeDocument/2006/relationships/hyperlink" Target="https://podminky.urs.cz/item/CS_URS_2023_01/112251103" TargetMode="External"/><Relationship Id="rId16" Type="http://schemas.openxmlformats.org/officeDocument/2006/relationships/hyperlink" Target="https://podminky.urs.cz/item/CS_URS_2023_01/151401601" TargetMode="External"/><Relationship Id="rId29" Type="http://schemas.openxmlformats.org/officeDocument/2006/relationships/hyperlink" Target="https://podminky.urs.cz/item/CS_URS_2023_01/321366111" TargetMode="External"/><Relationship Id="rId11" Type="http://schemas.openxmlformats.org/officeDocument/2006/relationships/hyperlink" Target="https://podminky.urs.cz/item/CS_URS_2023_01/151101301" TargetMode="External"/><Relationship Id="rId24" Type="http://schemas.openxmlformats.org/officeDocument/2006/relationships/hyperlink" Target="https://podminky.urs.cz/item/CS_URS_2023_01/321321116" TargetMode="External"/><Relationship Id="rId32" Type="http://schemas.openxmlformats.org/officeDocument/2006/relationships/hyperlink" Target="https://podminky.urs.cz/item/CS_URS_2023_01/451315115" TargetMode="External"/><Relationship Id="rId37" Type="http://schemas.openxmlformats.org/officeDocument/2006/relationships/hyperlink" Target="https://podminky.urs.cz/item/CS_URS_2023_01/564750001" TargetMode="External"/><Relationship Id="rId40" Type="http://schemas.openxmlformats.org/officeDocument/2006/relationships/hyperlink" Target="https://podminky.urs.cz/item/CS_URS_2023_01/810351811" TargetMode="External"/><Relationship Id="rId45" Type="http://schemas.openxmlformats.org/officeDocument/2006/relationships/hyperlink" Target="https://podminky.urs.cz/item/CS_URS_2023_01/899101211" TargetMode="External"/><Relationship Id="rId53" Type="http://schemas.openxmlformats.org/officeDocument/2006/relationships/hyperlink" Target="https://podminky.urs.cz/item/CS_URS_2023_01/934956115" TargetMode="External"/><Relationship Id="rId58" Type="http://schemas.openxmlformats.org/officeDocument/2006/relationships/hyperlink" Target="https://podminky.urs.cz/item/CS_URS_2023_01/998331011" TargetMode="External"/><Relationship Id="rId5" Type="http://schemas.openxmlformats.org/officeDocument/2006/relationships/hyperlink" Target="https://podminky.urs.cz/item/CS_URS_2023_01/113106290" TargetMode="External"/><Relationship Id="rId19" Type="http://schemas.openxmlformats.org/officeDocument/2006/relationships/hyperlink" Target="https://podminky.urs.cz/item/CS_URS_2023_01/174151101" TargetMode="External"/><Relationship Id="rId4" Type="http://schemas.openxmlformats.org/officeDocument/2006/relationships/hyperlink" Target="https://podminky.urs.cz/item/CS_URS_2023_01/113106171" TargetMode="External"/><Relationship Id="rId9" Type="http://schemas.openxmlformats.org/officeDocument/2006/relationships/hyperlink" Target="https://podminky.urs.cz/item/CS_URS_2023_01/151101201" TargetMode="External"/><Relationship Id="rId14" Type="http://schemas.openxmlformats.org/officeDocument/2006/relationships/hyperlink" Target="https://podminky.urs.cz/item/CS_URS_2023_01/151101411" TargetMode="External"/><Relationship Id="rId22" Type="http://schemas.openxmlformats.org/officeDocument/2006/relationships/hyperlink" Target="https://podminky.urs.cz/item/CS_URS_2023_01/181411131" TargetMode="External"/><Relationship Id="rId27" Type="http://schemas.openxmlformats.org/officeDocument/2006/relationships/hyperlink" Target="https://podminky.urs.cz/item/CS_URS_2023_01/321352010" TargetMode="External"/><Relationship Id="rId30" Type="http://schemas.openxmlformats.org/officeDocument/2006/relationships/hyperlink" Target="https://podminky.urs.cz/item/CS_URS_2023_01/321366112" TargetMode="External"/><Relationship Id="rId35" Type="http://schemas.openxmlformats.org/officeDocument/2006/relationships/hyperlink" Target="https://podminky.urs.cz/item/CS_URS_2023_01/452218010" TargetMode="External"/><Relationship Id="rId43" Type="http://schemas.openxmlformats.org/officeDocument/2006/relationships/hyperlink" Target="https://podminky.urs.cz/item/CS_URS_2023_01/877355211" TargetMode="External"/><Relationship Id="rId48" Type="http://schemas.openxmlformats.org/officeDocument/2006/relationships/hyperlink" Target="https://podminky.urs.cz/item/CS_URS_2023_01/916231213" TargetMode="External"/><Relationship Id="rId56" Type="http://schemas.openxmlformats.org/officeDocument/2006/relationships/hyperlink" Target="https://podminky.urs.cz/item/CS_URS_2023_01/962041221" TargetMode="External"/><Relationship Id="rId8" Type="http://schemas.openxmlformats.org/officeDocument/2006/relationships/hyperlink" Target="https://podminky.urs.cz/item/CS_URS_2023_01/131251104" TargetMode="External"/><Relationship Id="rId51" Type="http://schemas.openxmlformats.org/officeDocument/2006/relationships/hyperlink" Target="https://podminky.urs.cz/item/CS_URS_2023_01/931994106" TargetMode="External"/><Relationship Id="rId3" Type="http://schemas.openxmlformats.org/officeDocument/2006/relationships/hyperlink" Target="https://podminky.urs.cz/item/CS_URS_2023_01/112251105" TargetMode="External"/><Relationship Id="rId12" Type="http://schemas.openxmlformats.org/officeDocument/2006/relationships/hyperlink" Target="https://podminky.urs.cz/item/CS_URS_2023_01/151101311" TargetMode="External"/><Relationship Id="rId17" Type="http://schemas.openxmlformats.org/officeDocument/2006/relationships/hyperlink" Target="https://podminky.urs.cz/item/CS_URS_2023_01/162251102" TargetMode="External"/><Relationship Id="rId25" Type="http://schemas.openxmlformats.org/officeDocument/2006/relationships/hyperlink" Target="https://podminky.urs.cz/item/CS_URS_2023_01/321351010" TargetMode="External"/><Relationship Id="rId33" Type="http://schemas.openxmlformats.org/officeDocument/2006/relationships/hyperlink" Target="https://podminky.urs.cz/item/CS_URS_2023_01/451573111" TargetMode="External"/><Relationship Id="rId38" Type="http://schemas.openxmlformats.org/officeDocument/2006/relationships/hyperlink" Target="https://podminky.urs.cz/item/CS_URS_2023_01/584121111" TargetMode="External"/><Relationship Id="rId46" Type="http://schemas.openxmlformats.org/officeDocument/2006/relationships/hyperlink" Target="https://podminky.urs.cz/item/CS_URS_2023_01/899301811" TargetMode="External"/><Relationship Id="rId59" Type="http://schemas.openxmlformats.org/officeDocument/2006/relationships/drawing" Target="../drawings/drawing4.xml"/><Relationship Id="rId20" Type="http://schemas.openxmlformats.org/officeDocument/2006/relationships/hyperlink" Target="https://podminky.urs.cz/item/CS_URS_2023_01/175151101" TargetMode="External"/><Relationship Id="rId41" Type="http://schemas.openxmlformats.org/officeDocument/2006/relationships/hyperlink" Target="https://podminky.urs.cz/item/CS_URS_2023_01/871355221" TargetMode="External"/><Relationship Id="rId54" Type="http://schemas.openxmlformats.org/officeDocument/2006/relationships/hyperlink" Target="https://podminky.urs.cz/item/CS_URS_2023_01/953334443" TargetMode="External"/><Relationship Id="rId1" Type="http://schemas.openxmlformats.org/officeDocument/2006/relationships/hyperlink" Target="https://podminky.urs.cz/item/CS_URS_2023_01/112251102" TargetMode="External"/><Relationship Id="rId6" Type="http://schemas.openxmlformats.org/officeDocument/2006/relationships/hyperlink" Target="https://podminky.urs.cz/item/CS_URS_2023_01/113202111" TargetMode="External"/><Relationship Id="rId15" Type="http://schemas.openxmlformats.org/officeDocument/2006/relationships/hyperlink" Target="https://podminky.urs.cz/item/CS_URS_2023_01/151401501" TargetMode="External"/><Relationship Id="rId23" Type="http://schemas.openxmlformats.org/officeDocument/2006/relationships/hyperlink" Target="https://podminky.urs.cz/item/CS_URS_2023_01/181951111" TargetMode="External"/><Relationship Id="rId28" Type="http://schemas.openxmlformats.org/officeDocument/2006/relationships/hyperlink" Target="https://podminky.urs.cz/item/CS_URS_2023_01/321352020" TargetMode="External"/><Relationship Id="rId36" Type="http://schemas.openxmlformats.org/officeDocument/2006/relationships/hyperlink" Target="https://podminky.urs.cz/item/CS_URS_2023_01/463211151" TargetMode="External"/><Relationship Id="rId49" Type="http://schemas.openxmlformats.org/officeDocument/2006/relationships/hyperlink" Target="https://podminky.urs.cz/item/CS_URS_2023_01/919735123" TargetMode="External"/><Relationship Id="rId57" Type="http://schemas.openxmlformats.org/officeDocument/2006/relationships/hyperlink" Target="https://podminky.urs.cz/item/CS_URS_2023_01/979054451" TargetMode="External"/><Relationship Id="rId10" Type="http://schemas.openxmlformats.org/officeDocument/2006/relationships/hyperlink" Target="https://podminky.urs.cz/item/CS_URS_2023_01/151101211" TargetMode="External"/><Relationship Id="rId31" Type="http://schemas.openxmlformats.org/officeDocument/2006/relationships/hyperlink" Target="https://podminky.urs.cz/item/CS_URS_2023_01/321368211" TargetMode="External"/><Relationship Id="rId44" Type="http://schemas.openxmlformats.org/officeDocument/2006/relationships/hyperlink" Target="https://podminky.urs.cz/item/CS_URS_2023_01/890211851" TargetMode="External"/><Relationship Id="rId52" Type="http://schemas.openxmlformats.org/officeDocument/2006/relationships/hyperlink" Target="https://podminky.urs.cz/item/CS_URS_2023_01/93199414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6</v>
      </c>
    </row>
    <row r="5" spans="1:74" ht="12" customHeight="1">
      <c r="B5" s="20"/>
      <c r="D5" s="24" t="s">
        <v>12</v>
      </c>
      <c r="K5" s="246" t="s">
        <v>13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R5" s="20"/>
      <c r="BE5" s="243" t="s">
        <v>14</v>
      </c>
      <c r="BS5" s="17" t="s">
        <v>6</v>
      </c>
    </row>
    <row r="6" spans="1:74" ht="36.950000000000003" customHeight="1">
      <c r="B6" s="20"/>
      <c r="D6" s="26" t="s">
        <v>15</v>
      </c>
      <c r="K6" s="247" t="s">
        <v>16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R6" s="20"/>
      <c r="BE6" s="244"/>
      <c r="BS6" s="17" t="s">
        <v>6</v>
      </c>
    </row>
    <row r="7" spans="1:74" ht="12" customHeight="1">
      <c r="B7" s="20"/>
      <c r="D7" s="27" t="s">
        <v>17</v>
      </c>
      <c r="K7" s="25" t="s">
        <v>18</v>
      </c>
      <c r="AK7" s="27" t="s">
        <v>19</v>
      </c>
      <c r="AN7" s="25" t="s">
        <v>18</v>
      </c>
      <c r="AR7" s="20"/>
      <c r="BE7" s="24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4"/>
      <c r="BS8" s="17" t="s">
        <v>6</v>
      </c>
    </row>
    <row r="9" spans="1:74" ht="14.45" customHeight="1">
      <c r="B9" s="20"/>
      <c r="AR9" s="20"/>
      <c r="BE9" s="24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44"/>
      <c r="BS10" s="17" t="s">
        <v>6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29</v>
      </c>
      <c r="AR11" s="20"/>
      <c r="BE11" s="244"/>
      <c r="BS11" s="17" t="s">
        <v>6</v>
      </c>
    </row>
    <row r="12" spans="1:74" ht="6.95" customHeight="1">
      <c r="B12" s="20"/>
      <c r="AR12" s="20"/>
      <c r="BE12" s="244"/>
      <c r="BS12" s="17" t="s">
        <v>6</v>
      </c>
    </row>
    <row r="13" spans="1:74" ht="12" customHeight="1">
      <c r="B13" s="20"/>
      <c r="D13" s="27" t="s">
        <v>30</v>
      </c>
      <c r="AK13" s="27" t="s">
        <v>25</v>
      </c>
      <c r="AN13" s="29" t="s">
        <v>31</v>
      </c>
      <c r="AR13" s="20"/>
      <c r="BE13" s="244"/>
      <c r="BS13" s="17" t="s">
        <v>6</v>
      </c>
    </row>
    <row r="14" spans="1:74">
      <c r="B14" s="20"/>
      <c r="E14" s="248" t="s">
        <v>31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7" t="s">
        <v>28</v>
      </c>
      <c r="AN14" s="29" t="s">
        <v>31</v>
      </c>
      <c r="AR14" s="20"/>
      <c r="BE14" s="244"/>
      <c r="BS14" s="17" t="s">
        <v>6</v>
      </c>
    </row>
    <row r="15" spans="1:74" ht="6.95" customHeight="1">
      <c r="B15" s="20"/>
      <c r="AR15" s="20"/>
      <c r="BE15" s="244"/>
      <c r="BS15" s="17" t="s">
        <v>4</v>
      </c>
    </row>
    <row r="16" spans="1:74" ht="12" customHeight="1">
      <c r="B16" s="20"/>
      <c r="D16" s="27" t="s">
        <v>32</v>
      </c>
      <c r="AK16" s="27" t="s">
        <v>25</v>
      </c>
      <c r="AN16" s="25" t="s">
        <v>33</v>
      </c>
      <c r="AR16" s="20"/>
      <c r="BE16" s="244"/>
      <c r="BS16" s="17" t="s">
        <v>4</v>
      </c>
    </row>
    <row r="17" spans="2:71" ht="18.399999999999999" customHeight="1">
      <c r="B17" s="20"/>
      <c r="E17" s="25" t="s">
        <v>34</v>
      </c>
      <c r="AK17" s="27" t="s">
        <v>28</v>
      </c>
      <c r="AN17" s="25" t="s">
        <v>18</v>
      </c>
      <c r="AR17" s="20"/>
      <c r="BE17" s="244"/>
      <c r="BS17" s="17" t="s">
        <v>35</v>
      </c>
    </row>
    <row r="18" spans="2:71" ht="6.95" customHeight="1">
      <c r="B18" s="20"/>
      <c r="AR18" s="20"/>
      <c r="BE18" s="244"/>
      <c r="BS18" s="17" t="s">
        <v>6</v>
      </c>
    </row>
    <row r="19" spans="2:71" ht="12" customHeight="1">
      <c r="B19" s="20"/>
      <c r="D19" s="27" t="s">
        <v>36</v>
      </c>
      <c r="AK19" s="27" t="s">
        <v>25</v>
      </c>
      <c r="AN19" s="25" t="s">
        <v>33</v>
      </c>
      <c r="AR19" s="20"/>
      <c r="BE19" s="244"/>
      <c r="BS19" s="17" t="s">
        <v>6</v>
      </c>
    </row>
    <row r="20" spans="2:71" ht="18.399999999999999" customHeight="1">
      <c r="B20" s="20"/>
      <c r="E20" s="25" t="s">
        <v>34</v>
      </c>
      <c r="AK20" s="27" t="s">
        <v>28</v>
      </c>
      <c r="AN20" s="25" t="s">
        <v>18</v>
      </c>
      <c r="AR20" s="20"/>
      <c r="BE20" s="244"/>
      <c r="BS20" s="17" t="s">
        <v>4</v>
      </c>
    </row>
    <row r="21" spans="2:71" ht="6.95" customHeight="1">
      <c r="B21" s="20"/>
      <c r="AR21" s="20"/>
      <c r="BE21" s="244"/>
    </row>
    <row r="22" spans="2:71" ht="12" customHeight="1">
      <c r="B22" s="20"/>
      <c r="D22" s="27" t="s">
        <v>37</v>
      </c>
      <c r="AR22" s="20"/>
      <c r="BE22" s="244"/>
    </row>
    <row r="23" spans="2:71" ht="47.25" customHeight="1">
      <c r="B23" s="20"/>
      <c r="E23" s="250" t="s">
        <v>38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R23" s="20"/>
      <c r="BE23" s="244"/>
    </row>
    <row r="24" spans="2:71" ht="6.95" customHeight="1">
      <c r="B24" s="20"/>
      <c r="AR24" s="20"/>
      <c r="BE24" s="24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4"/>
    </row>
    <row r="26" spans="2:71" s="1" customFormat="1" ht="25.9" customHeight="1">
      <c r="B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51">
        <f>ROUND(AG54,2)</f>
        <v>0</v>
      </c>
      <c r="AL26" s="252"/>
      <c r="AM26" s="252"/>
      <c r="AN26" s="252"/>
      <c r="AO26" s="252"/>
      <c r="AR26" s="32"/>
      <c r="BE26" s="244"/>
    </row>
    <row r="27" spans="2:71" s="1" customFormat="1" ht="6.95" customHeight="1">
      <c r="B27" s="32"/>
      <c r="AR27" s="32"/>
      <c r="BE27" s="244"/>
    </row>
    <row r="28" spans="2:71" s="1" customFormat="1">
      <c r="B28" s="32"/>
      <c r="L28" s="253" t="s">
        <v>40</v>
      </c>
      <c r="M28" s="253"/>
      <c r="N28" s="253"/>
      <c r="O28" s="253"/>
      <c r="P28" s="253"/>
      <c r="W28" s="253" t="s">
        <v>41</v>
      </c>
      <c r="X28" s="253"/>
      <c r="Y28" s="253"/>
      <c r="Z28" s="253"/>
      <c r="AA28" s="253"/>
      <c r="AB28" s="253"/>
      <c r="AC28" s="253"/>
      <c r="AD28" s="253"/>
      <c r="AE28" s="253"/>
      <c r="AK28" s="253" t="s">
        <v>42</v>
      </c>
      <c r="AL28" s="253"/>
      <c r="AM28" s="253"/>
      <c r="AN28" s="253"/>
      <c r="AO28" s="253"/>
      <c r="AR28" s="32"/>
      <c r="BE28" s="244"/>
    </row>
    <row r="29" spans="2:71" s="2" customFormat="1" ht="14.45" customHeight="1">
      <c r="B29" s="36"/>
      <c r="D29" s="27" t="s">
        <v>43</v>
      </c>
      <c r="F29" s="27" t="s">
        <v>44</v>
      </c>
      <c r="L29" s="256">
        <v>0.21</v>
      </c>
      <c r="M29" s="255"/>
      <c r="N29" s="255"/>
      <c r="O29" s="255"/>
      <c r="P29" s="255"/>
      <c r="W29" s="254">
        <f>ROUND(AZ54, 2)</f>
        <v>0</v>
      </c>
      <c r="X29" s="255"/>
      <c r="Y29" s="255"/>
      <c r="Z29" s="255"/>
      <c r="AA29" s="255"/>
      <c r="AB29" s="255"/>
      <c r="AC29" s="255"/>
      <c r="AD29" s="255"/>
      <c r="AE29" s="255"/>
      <c r="AK29" s="254">
        <f>ROUND(AV54, 2)</f>
        <v>0</v>
      </c>
      <c r="AL29" s="255"/>
      <c r="AM29" s="255"/>
      <c r="AN29" s="255"/>
      <c r="AO29" s="255"/>
      <c r="AR29" s="36"/>
      <c r="BE29" s="245"/>
    </row>
    <row r="30" spans="2:71" s="2" customFormat="1" ht="14.45" customHeight="1">
      <c r="B30" s="36"/>
      <c r="F30" s="27" t="s">
        <v>45</v>
      </c>
      <c r="L30" s="256">
        <v>0.15</v>
      </c>
      <c r="M30" s="255"/>
      <c r="N30" s="255"/>
      <c r="O30" s="255"/>
      <c r="P30" s="255"/>
      <c r="W30" s="254">
        <f>ROUND(BA54, 2)</f>
        <v>0</v>
      </c>
      <c r="X30" s="255"/>
      <c r="Y30" s="255"/>
      <c r="Z30" s="255"/>
      <c r="AA30" s="255"/>
      <c r="AB30" s="255"/>
      <c r="AC30" s="255"/>
      <c r="AD30" s="255"/>
      <c r="AE30" s="255"/>
      <c r="AK30" s="254">
        <f>ROUND(AW54, 2)</f>
        <v>0</v>
      </c>
      <c r="AL30" s="255"/>
      <c r="AM30" s="255"/>
      <c r="AN30" s="255"/>
      <c r="AO30" s="255"/>
      <c r="AR30" s="36"/>
      <c r="BE30" s="245"/>
    </row>
    <row r="31" spans="2:71" s="2" customFormat="1" ht="14.45" hidden="1" customHeight="1">
      <c r="B31" s="36"/>
      <c r="F31" s="27" t="s">
        <v>46</v>
      </c>
      <c r="L31" s="256">
        <v>0.21</v>
      </c>
      <c r="M31" s="255"/>
      <c r="N31" s="255"/>
      <c r="O31" s="255"/>
      <c r="P31" s="255"/>
      <c r="W31" s="254">
        <f>ROUND(BB54, 2)</f>
        <v>0</v>
      </c>
      <c r="X31" s="255"/>
      <c r="Y31" s="255"/>
      <c r="Z31" s="255"/>
      <c r="AA31" s="255"/>
      <c r="AB31" s="255"/>
      <c r="AC31" s="255"/>
      <c r="AD31" s="255"/>
      <c r="AE31" s="255"/>
      <c r="AK31" s="254">
        <v>0</v>
      </c>
      <c r="AL31" s="255"/>
      <c r="AM31" s="255"/>
      <c r="AN31" s="255"/>
      <c r="AO31" s="255"/>
      <c r="AR31" s="36"/>
      <c r="BE31" s="245"/>
    </row>
    <row r="32" spans="2:71" s="2" customFormat="1" ht="14.45" hidden="1" customHeight="1">
      <c r="B32" s="36"/>
      <c r="F32" s="27" t="s">
        <v>47</v>
      </c>
      <c r="L32" s="256">
        <v>0.15</v>
      </c>
      <c r="M32" s="255"/>
      <c r="N32" s="255"/>
      <c r="O32" s="255"/>
      <c r="P32" s="255"/>
      <c r="W32" s="254">
        <f>ROUND(BC54, 2)</f>
        <v>0</v>
      </c>
      <c r="X32" s="255"/>
      <c r="Y32" s="255"/>
      <c r="Z32" s="255"/>
      <c r="AA32" s="255"/>
      <c r="AB32" s="255"/>
      <c r="AC32" s="255"/>
      <c r="AD32" s="255"/>
      <c r="AE32" s="255"/>
      <c r="AK32" s="254">
        <v>0</v>
      </c>
      <c r="AL32" s="255"/>
      <c r="AM32" s="255"/>
      <c r="AN32" s="255"/>
      <c r="AO32" s="255"/>
      <c r="AR32" s="36"/>
      <c r="BE32" s="245"/>
    </row>
    <row r="33" spans="2:44" s="2" customFormat="1" ht="14.45" hidden="1" customHeight="1">
      <c r="B33" s="36"/>
      <c r="F33" s="27" t="s">
        <v>48</v>
      </c>
      <c r="L33" s="256">
        <v>0</v>
      </c>
      <c r="M33" s="255"/>
      <c r="N33" s="255"/>
      <c r="O33" s="255"/>
      <c r="P33" s="255"/>
      <c r="W33" s="254">
        <f>ROUND(BD54, 2)</f>
        <v>0</v>
      </c>
      <c r="X33" s="255"/>
      <c r="Y33" s="255"/>
      <c r="Z33" s="255"/>
      <c r="AA33" s="255"/>
      <c r="AB33" s="255"/>
      <c r="AC33" s="255"/>
      <c r="AD33" s="255"/>
      <c r="AE33" s="255"/>
      <c r="AK33" s="254">
        <v>0</v>
      </c>
      <c r="AL33" s="255"/>
      <c r="AM33" s="255"/>
      <c r="AN33" s="255"/>
      <c r="AO33" s="255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260" t="s">
        <v>51</v>
      </c>
      <c r="Y35" s="258"/>
      <c r="Z35" s="258"/>
      <c r="AA35" s="258"/>
      <c r="AB35" s="258"/>
      <c r="AC35" s="39"/>
      <c r="AD35" s="39"/>
      <c r="AE35" s="39"/>
      <c r="AF35" s="39"/>
      <c r="AG35" s="39"/>
      <c r="AH35" s="39"/>
      <c r="AI35" s="39"/>
      <c r="AJ35" s="39"/>
      <c r="AK35" s="257">
        <f>SUM(AK26:AK33)</f>
        <v>0</v>
      </c>
      <c r="AL35" s="258"/>
      <c r="AM35" s="258"/>
      <c r="AN35" s="258"/>
      <c r="AO35" s="259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52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12</v>
      </c>
      <c r="L44" s="3" t="str">
        <f>K5</f>
        <v>403</v>
      </c>
      <c r="AR44" s="45"/>
    </row>
    <row r="45" spans="2:44" s="4" customFormat="1" ht="36.950000000000003" customHeight="1">
      <c r="B45" s="46"/>
      <c r="C45" s="47" t="s">
        <v>15</v>
      </c>
      <c r="L45" s="225" t="str">
        <f>K6</f>
        <v>MVN Neuměř I a II, odstranění sedimentů z nádrží, oprava hrází, zdí a funkčních objektů</v>
      </c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226"/>
      <c r="AD45" s="226"/>
      <c r="AE45" s="226"/>
      <c r="AF45" s="226"/>
      <c r="AG45" s="226"/>
      <c r="AH45" s="226"/>
      <c r="AI45" s="226"/>
      <c r="AJ45" s="226"/>
      <c r="AK45" s="226"/>
      <c r="AL45" s="226"/>
      <c r="AM45" s="226"/>
      <c r="AN45" s="226"/>
      <c r="AO45" s="226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20</v>
      </c>
      <c r="L47" s="48" t="str">
        <f>IF(K8="","",K8)</f>
        <v>Neuměř</v>
      </c>
      <c r="AI47" s="27" t="s">
        <v>22</v>
      </c>
      <c r="AM47" s="227" t="str">
        <f>IF(AN8= "","",AN8)</f>
        <v>13. 2. 2023</v>
      </c>
      <c r="AN47" s="227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24</v>
      </c>
      <c r="L49" s="3" t="str">
        <f>IF(E11= "","",E11)</f>
        <v>Povodí Vltavy s.p.</v>
      </c>
      <c r="AI49" s="27" t="s">
        <v>32</v>
      </c>
      <c r="AM49" s="228" t="str">
        <f>IF(E17="","",E17)</f>
        <v>Ing. Jiří Tägl</v>
      </c>
      <c r="AN49" s="229"/>
      <c r="AO49" s="229"/>
      <c r="AP49" s="229"/>
      <c r="AR49" s="32"/>
      <c r="AS49" s="230" t="s">
        <v>53</v>
      </c>
      <c r="AT49" s="231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30</v>
      </c>
      <c r="L50" s="3" t="str">
        <f>IF(E14= "Vyplň údaj","",E14)</f>
        <v/>
      </c>
      <c r="AI50" s="27" t="s">
        <v>36</v>
      </c>
      <c r="AM50" s="228" t="str">
        <f>IF(E20="","",E20)</f>
        <v>Ing. Jiří Tägl</v>
      </c>
      <c r="AN50" s="229"/>
      <c r="AO50" s="229"/>
      <c r="AP50" s="229"/>
      <c r="AR50" s="32"/>
      <c r="AS50" s="232"/>
      <c r="AT50" s="233"/>
      <c r="BD50" s="53"/>
    </row>
    <row r="51" spans="1:91" s="1" customFormat="1" ht="10.9" customHeight="1">
      <c r="B51" s="32"/>
      <c r="AR51" s="32"/>
      <c r="AS51" s="232"/>
      <c r="AT51" s="233"/>
      <c r="BD51" s="53"/>
    </row>
    <row r="52" spans="1:91" s="1" customFormat="1" ht="29.25" customHeight="1">
      <c r="B52" s="32"/>
      <c r="C52" s="234" t="s">
        <v>54</v>
      </c>
      <c r="D52" s="235"/>
      <c r="E52" s="235"/>
      <c r="F52" s="235"/>
      <c r="G52" s="235"/>
      <c r="H52" s="54"/>
      <c r="I52" s="237" t="s">
        <v>55</v>
      </c>
      <c r="J52" s="235"/>
      <c r="K52" s="235"/>
      <c r="L52" s="235"/>
      <c r="M52" s="235"/>
      <c r="N52" s="235"/>
      <c r="O52" s="235"/>
      <c r="P52" s="235"/>
      <c r="Q52" s="235"/>
      <c r="R52" s="235"/>
      <c r="S52" s="235"/>
      <c r="T52" s="235"/>
      <c r="U52" s="235"/>
      <c r="V52" s="235"/>
      <c r="W52" s="235"/>
      <c r="X52" s="235"/>
      <c r="Y52" s="235"/>
      <c r="Z52" s="235"/>
      <c r="AA52" s="235"/>
      <c r="AB52" s="235"/>
      <c r="AC52" s="235"/>
      <c r="AD52" s="235"/>
      <c r="AE52" s="235"/>
      <c r="AF52" s="235"/>
      <c r="AG52" s="236" t="s">
        <v>56</v>
      </c>
      <c r="AH52" s="235"/>
      <c r="AI52" s="235"/>
      <c r="AJ52" s="235"/>
      <c r="AK52" s="235"/>
      <c r="AL52" s="235"/>
      <c r="AM52" s="235"/>
      <c r="AN52" s="237" t="s">
        <v>57</v>
      </c>
      <c r="AO52" s="235"/>
      <c r="AP52" s="235"/>
      <c r="AQ52" s="55" t="s">
        <v>58</v>
      </c>
      <c r="AR52" s="32"/>
      <c r="AS52" s="56" t="s">
        <v>59</v>
      </c>
      <c r="AT52" s="57" t="s">
        <v>60</v>
      </c>
      <c r="AU52" s="57" t="s">
        <v>61</v>
      </c>
      <c r="AV52" s="57" t="s">
        <v>62</v>
      </c>
      <c r="AW52" s="57" t="s">
        <v>63</v>
      </c>
      <c r="AX52" s="57" t="s">
        <v>64</v>
      </c>
      <c r="AY52" s="57" t="s">
        <v>65</v>
      </c>
      <c r="AZ52" s="57" t="s">
        <v>66</v>
      </c>
      <c r="BA52" s="57" t="s">
        <v>67</v>
      </c>
      <c r="BB52" s="57" t="s">
        <v>68</v>
      </c>
      <c r="BC52" s="57" t="s">
        <v>69</v>
      </c>
      <c r="BD52" s="58" t="s">
        <v>70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71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41">
        <f>ROUND(SUM(AG55:AG58),2)</f>
        <v>0</v>
      </c>
      <c r="AH54" s="241"/>
      <c r="AI54" s="241"/>
      <c r="AJ54" s="241"/>
      <c r="AK54" s="241"/>
      <c r="AL54" s="241"/>
      <c r="AM54" s="241"/>
      <c r="AN54" s="242">
        <f>SUM(AG54,AT54)</f>
        <v>0</v>
      </c>
      <c r="AO54" s="242"/>
      <c r="AP54" s="242"/>
      <c r="AQ54" s="64" t="s">
        <v>18</v>
      </c>
      <c r="AR54" s="60"/>
      <c r="AS54" s="65">
        <f>ROUND(SUM(AS55:AS58),2)</f>
        <v>0</v>
      </c>
      <c r="AT54" s="66">
        <f>ROUND(SUM(AV54:AW54),2)</f>
        <v>0</v>
      </c>
      <c r="AU54" s="67">
        <f>ROUND(SUM(AU55:AU58),5)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ROUND(SUM(AZ55:AZ58),2)</f>
        <v>0</v>
      </c>
      <c r="BA54" s="66">
        <f>ROUND(SUM(BA55:BA58),2)</f>
        <v>0</v>
      </c>
      <c r="BB54" s="66">
        <f>ROUND(SUM(BB55:BB58),2)</f>
        <v>0</v>
      </c>
      <c r="BC54" s="66">
        <f>ROUND(SUM(BC55:BC58),2)</f>
        <v>0</v>
      </c>
      <c r="BD54" s="68">
        <f>ROUND(SUM(BD55:BD58),2)</f>
        <v>0</v>
      </c>
      <c r="BS54" s="69" t="s">
        <v>72</v>
      </c>
      <c r="BT54" s="69" t="s">
        <v>73</v>
      </c>
      <c r="BU54" s="70" t="s">
        <v>74</v>
      </c>
      <c r="BV54" s="69" t="s">
        <v>75</v>
      </c>
      <c r="BW54" s="69" t="s">
        <v>5</v>
      </c>
      <c r="BX54" s="69" t="s">
        <v>76</v>
      </c>
      <c r="CL54" s="69" t="s">
        <v>18</v>
      </c>
    </row>
    <row r="55" spans="1:91" s="6" customFormat="1" ht="16.5" customHeight="1">
      <c r="A55" s="71" t="s">
        <v>77</v>
      </c>
      <c r="B55" s="72"/>
      <c r="C55" s="73"/>
      <c r="D55" s="238" t="s">
        <v>78</v>
      </c>
      <c r="E55" s="238"/>
      <c r="F55" s="238"/>
      <c r="G55" s="238"/>
      <c r="H55" s="238"/>
      <c r="I55" s="74"/>
      <c r="J55" s="238" t="s">
        <v>79</v>
      </c>
      <c r="K55" s="238"/>
      <c r="L55" s="238"/>
      <c r="M55" s="238"/>
      <c r="N55" s="238"/>
      <c r="O55" s="238"/>
      <c r="P55" s="238"/>
      <c r="Q55" s="238"/>
      <c r="R55" s="238"/>
      <c r="S55" s="238"/>
      <c r="T55" s="238"/>
      <c r="U55" s="238"/>
      <c r="V55" s="238"/>
      <c r="W55" s="238"/>
      <c r="X55" s="238"/>
      <c r="Y55" s="238"/>
      <c r="Z55" s="238"/>
      <c r="AA55" s="238"/>
      <c r="AB55" s="238"/>
      <c r="AC55" s="238"/>
      <c r="AD55" s="238"/>
      <c r="AE55" s="238"/>
      <c r="AF55" s="238"/>
      <c r="AG55" s="239">
        <f>'01 - SO 01 OPRAVA MVN NEU...'!J30</f>
        <v>0</v>
      </c>
      <c r="AH55" s="240"/>
      <c r="AI55" s="240"/>
      <c r="AJ55" s="240"/>
      <c r="AK55" s="240"/>
      <c r="AL55" s="240"/>
      <c r="AM55" s="240"/>
      <c r="AN55" s="239">
        <f>SUM(AG55,AT55)</f>
        <v>0</v>
      </c>
      <c r="AO55" s="240"/>
      <c r="AP55" s="240"/>
      <c r="AQ55" s="75" t="s">
        <v>80</v>
      </c>
      <c r="AR55" s="72"/>
      <c r="AS55" s="76">
        <v>0</v>
      </c>
      <c r="AT55" s="77">
        <f>ROUND(SUM(AV55:AW55),2)</f>
        <v>0</v>
      </c>
      <c r="AU55" s="78">
        <f>'01 - SO 01 OPRAVA MVN NEU...'!P91</f>
        <v>0</v>
      </c>
      <c r="AV55" s="77">
        <f>'01 - SO 01 OPRAVA MVN NEU...'!J33</f>
        <v>0</v>
      </c>
      <c r="AW55" s="77">
        <f>'01 - SO 01 OPRAVA MVN NEU...'!J34</f>
        <v>0</v>
      </c>
      <c r="AX55" s="77">
        <f>'01 - SO 01 OPRAVA MVN NEU...'!J35</f>
        <v>0</v>
      </c>
      <c r="AY55" s="77">
        <f>'01 - SO 01 OPRAVA MVN NEU...'!J36</f>
        <v>0</v>
      </c>
      <c r="AZ55" s="77">
        <f>'01 - SO 01 OPRAVA MVN NEU...'!F33</f>
        <v>0</v>
      </c>
      <c r="BA55" s="77">
        <f>'01 - SO 01 OPRAVA MVN NEU...'!F34</f>
        <v>0</v>
      </c>
      <c r="BB55" s="77">
        <f>'01 - SO 01 OPRAVA MVN NEU...'!F35</f>
        <v>0</v>
      </c>
      <c r="BC55" s="77">
        <f>'01 - SO 01 OPRAVA MVN NEU...'!F36</f>
        <v>0</v>
      </c>
      <c r="BD55" s="79">
        <f>'01 - SO 01 OPRAVA MVN NEU...'!F37</f>
        <v>0</v>
      </c>
      <c r="BT55" s="80" t="s">
        <v>81</v>
      </c>
      <c r="BV55" s="80" t="s">
        <v>75</v>
      </c>
      <c r="BW55" s="80" t="s">
        <v>82</v>
      </c>
      <c r="BX55" s="80" t="s">
        <v>5</v>
      </c>
      <c r="CL55" s="80" t="s">
        <v>18</v>
      </c>
      <c r="CM55" s="80" t="s">
        <v>83</v>
      </c>
    </row>
    <row r="56" spans="1:91" s="6" customFormat="1" ht="24.75" customHeight="1">
      <c r="A56" s="71" t="s">
        <v>77</v>
      </c>
      <c r="B56" s="72"/>
      <c r="C56" s="73"/>
      <c r="D56" s="238" t="s">
        <v>84</v>
      </c>
      <c r="E56" s="238"/>
      <c r="F56" s="238"/>
      <c r="G56" s="238"/>
      <c r="H56" s="238"/>
      <c r="I56" s="74"/>
      <c r="J56" s="238" t="s">
        <v>85</v>
      </c>
      <c r="K56" s="238"/>
      <c r="L56" s="238"/>
      <c r="M56" s="238"/>
      <c r="N56" s="238"/>
      <c r="O56" s="238"/>
      <c r="P56" s="238"/>
      <c r="Q56" s="238"/>
      <c r="R56" s="238"/>
      <c r="S56" s="238"/>
      <c r="T56" s="238"/>
      <c r="U56" s="238"/>
      <c r="V56" s="238"/>
      <c r="W56" s="238"/>
      <c r="X56" s="238"/>
      <c r="Y56" s="238"/>
      <c r="Z56" s="238"/>
      <c r="AA56" s="238"/>
      <c r="AB56" s="238"/>
      <c r="AC56" s="238"/>
      <c r="AD56" s="238"/>
      <c r="AE56" s="238"/>
      <c r="AF56" s="238"/>
      <c r="AG56" s="239">
        <f>'02 - PS 01 REKONSTRUKCE V...'!J30</f>
        <v>0</v>
      </c>
      <c r="AH56" s="240"/>
      <c r="AI56" s="240"/>
      <c r="AJ56" s="240"/>
      <c r="AK56" s="240"/>
      <c r="AL56" s="240"/>
      <c r="AM56" s="240"/>
      <c r="AN56" s="239">
        <f>SUM(AG56,AT56)</f>
        <v>0</v>
      </c>
      <c r="AO56" s="240"/>
      <c r="AP56" s="240"/>
      <c r="AQ56" s="75" t="s">
        <v>80</v>
      </c>
      <c r="AR56" s="72"/>
      <c r="AS56" s="76">
        <v>0</v>
      </c>
      <c r="AT56" s="77">
        <f>ROUND(SUM(AV56:AW56),2)</f>
        <v>0</v>
      </c>
      <c r="AU56" s="78">
        <f>'02 - PS 01 REKONSTRUKCE V...'!P81</f>
        <v>0</v>
      </c>
      <c r="AV56" s="77">
        <f>'02 - PS 01 REKONSTRUKCE V...'!J33</f>
        <v>0</v>
      </c>
      <c r="AW56" s="77">
        <f>'02 - PS 01 REKONSTRUKCE V...'!J34</f>
        <v>0</v>
      </c>
      <c r="AX56" s="77">
        <f>'02 - PS 01 REKONSTRUKCE V...'!J35</f>
        <v>0</v>
      </c>
      <c r="AY56" s="77">
        <f>'02 - PS 01 REKONSTRUKCE V...'!J36</f>
        <v>0</v>
      </c>
      <c r="AZ56" s="77">
        <f>'02 - PS 01 REKONSTRUKCE V...'!F33</f>
        <v>0</v>
      </c>
      <c r="BA56" s="77">
        <f>'02 - PS 01 REKONSTRUKCE V...'!F34</f>
        <v>0</v>
      </c>
      <c r="BB56" s="77">
        <f>'02 - PS 01 REKONSTRUKCE V...'!F35</f>
        <v>0</v>
      </c>
      <c r="BC56" s="77">
        <f>'02 - PS 01 REKONSTRUKCE V...'!F36</f>
        <v>0</v>
      </c>
      <c r="BD56" s="79">
        <f>'02 - PS 01 REKONSTRUKCE V...'!F37</f>
        <v>0</v>
      </c>
      <c r="BT56" s="80" t="s">
        <v>81</v>
      </c>
      <c r="BV56" s="80" t="s">
        <v>75</v>
      </c>
      <c r="BW56" s="80" t="s">
        <v>86</v>
      </c>
      <c r="BX56" s="80" t="s">
        <v>5</v>
      </c>
      <c r="CL56" s="80" t="s">
        <v>18</v>
      </c>
      <c r="CM56" s="80" t="s">
        <v>83</v>
      </c>
    </row>
    <row r="57" spans="1:91" s="6" customFormat="1" ht="16.5" customHeight="1">
      <c r="A57" s="71" t="s">
        <v>77</v>
      </c>
      <c r="B57" s="72"/>
      <c r="C57" s="73"/>
      <c r="D57" s="238" t="s">
        <v>87</v>
      </c>
      <c r="E57" s="238"/>
      <c r="F57" s="238"/>
      <c r="G57" s="238"/>
      <c r="H57" s="238"/>
      <c r="I57" s="74"/>
      <c r="J57" s="238" t="s">
        <v>88</v>
      </c>
      <c r="K57" s="238"/>
      <c r="L57" s="238"/>
      <c r="M57" s="238"/>
      <c r="N57" s="238"/>
      <c r="O57" s="238"/>
      <c r="P57" s="238"/>
      <c r="Q57" s="238"/>
      <c r="R57" s="238"/>
      <c r="S57" s="238"/>
      <c r="T57" s="238"/>
      <c r="U57" s="238"/>
      <c r="V57" s="238"/>
      <c r="W57" s="238"/>
      <c r="X57" s="238"/>
      <c r="Y57" s="238"/>
      <c r="Z57" s="238"/>
      <c r="AA57" s="238"/>
      <c r="AB57" s="238"/>
      <c r="AC57" s="238"/>
      <c r="AD57" s="238"/>
      <c r="AE57" s="238"/>
      <c r="AF57" s="238"/>
      <c r="AG57" s="239">
        <f>'03 - SO 02 OPRAVA MVN NEU...'!J30</f>
        <v>0</v>
      </c>
      <c r="AH57" s="240"/>
      <c r="AI57" s="240"/>
      <c r="AJ57" s="240"/>
      <c r="AK57" s="240"/>
      <c r="AL57" s="240"/>
      <c r="AM57" s="240"/>
      <c r="AN57" s="239">
        <f>SUM(AG57,AT57)</f>
        <v>0</v>
      </c>
      <c r="AO57" s="240"/>
      <c r="AP57" s="240"/>
      <c r="AQ57" s="75" t="s">
        <v>80</v>
      </c>
      <c r="AR57" s="72"/>
      <c r="AS57" s="76">
        <v>0</v>
      </c>
      <c r="AT57" s="77">
        <f>ROUND(SUM(AV57:AW57),2)</f>
        <v>0</v>
      </c>
      <c r="AU57" s="78">
        <f>'03 - SO 02 OPRAVA MVN NEU...'!P90</f>
        <v>0</v>
      </c>
      <c r="AV57" s="77">
        <f>'03 - SO 02 OPRAVA MVN NEU...'!J33</f>
        <v>0</v>
      </c>
      <c r="AW57" s="77">
        <f>'03 - SO 02 OPRAVA MVN NEU...'!J34</f>
        <v>0</v>
      </c>
      <c r="AX57" s="77">
        <f>'03 - SO 02 OPRAVA MVN NEU...'!J35</f>
        <v>0</v>
      </c>
      <c r="AY57" s="77">
        <f>'03 - SO 02 OPRAVA MVN NEU...'!J36</f>
        <v>0</v>
      </c>
      <c r="AZ57" s="77">
        <f>'03 - SO 02 OPRAVA MVN NEU...'!F33</f>
        <v>0</v>
      </c>
      <c r="BA57" s="77">
        <f>'03 - SO 02 OPRAVA MVN NEU...'!F34</f>
        <v>0</v>
      </c>
      <c r="BB57" s="77">
        <f>'03 - SO 02 OPRAVA MVN NEU...'!F35</f>
        <v>0</v>
      </c>
      <c r="BC57" s="77">
        <f>'03 - SO 02 OPRAVA MVN NEU...'!F36</f>
        <v>0</v>
      </c>
      <c r="BD57" s="79">
        <f>'03 - SO 02 OPRAVA MVN NEU...'!F37</f>
        <v>0</v>
      </c>
      <c r="BT57" s="80" t="s">
        <v>81</v>
      </c>
      <c r="BV57" s="80" t="s">
        <v>75</v>
      </c>
      <c r="BW57" s="80" t="s">
        <v>89</v>
      </c>
      <c r="BX57" s="80" t="s">
        <v>5</v>
      </c>
      <c r="CL57" s="80" t="s">
        <v>18</v>
      </c>
      <c r="CM57" s="80" t="s">
        <v>83</v>
      </c>
    </row>
    <row r="58" spans="1:91" s="6" customFormat="1" ht="16.5" customHeight="1">
      <c r="A58" s="71" t="s">
        <v>77</v>
      </c>
      <c r="B58" s="72"/>
      <c r="C58" s="73"/>
      <c r="D58" s="238" t="s">
        <v>90</v>
      </c>
      <c r="E58" s="238"/>
      <c r="F58" s="238"/>
      <c r="G58" s="238"/>
      <c r="H58" s="238"/>
      <c r="I58" s="74"/>
      <c r="J58" s="238" t="s">
        <v>91</v>
      </c>
      <c r="K58" s="238"/>
      <c r="L58" s="238"/>
      <c r="M58" s="238"/>
      <c r="N58" s="238"/>
      <c r="O58" s="238"/>
      <c r="P58" s="238"/>
      <c r="Q58" s="238"/>
      <c r="R58" s="238"/>
      <c r="S58" s="238"/>
      <c r="T58" s="238"/>
      <c r="U58" s="238"/>
      <c r="V58" s="238"/>
      <c r="W58" s="238"/>
      <c r="X58" s="238"/>
      <c r="Y58" s="238"/>
      <c r="Z58" s="238"/>
      <c r="AA58" s="238"/>
      <c r="AB58" s="238"/>
      <c r="AC58" s="238"/>
      <c r="AD58" s="238"/>
      <c r="AE58" s="238"/>
      <c r="AF58" s="238"/>
      <c r="AG58" s="239">
        <f>'04 - Vedlejší rozpočtové ...'!J30</f>
        <v>0</v>
      </c>
      <c r="AH58" s="240"/>
      <c r="AI58" s="240"/>
      <c r="AJ58" s="240"/>
      <c r="AK58" s="240"/>
      <c r="AL58" s="240"/>
      <c r="AM58" s="240"/>
      <c r="AN58" s="239">
        <f>SUM(AG58,AT58)</f>
        <v>0</v>
      </c>
      <c r="AO58" s="240"/>
      <c r="AP58" s="240"/>
      <c r="AQ58" s="75" t="s">
        <v>80</v>
      </c>
      <c r="AR58" s="72"/>
      <c r="AS58" s="81">
        <v>0</v>
      </c>
      <c r="AT58" s="82">
        <f>ROUND(SUM(AV58:AW58),2)</f>
        <v>0</v>
      </c>
      <c r="AU58" s="83">
        <f>'04 - Vedlejší rozpočtové ...'!P80</f>
        <v>0</v>
      </c>
      <c r="AV58" s="82">
        <f>'04 - Vedlejší rozpočtové ...'!J33</f>
        <v>0</v>
      </c>
      <c r="AW58" s="82">
        <f>'04 - Vedlejší rozpočtové ...'!J34</f>
        <v>0</v>
      </c>
      <c r="AX58" s="82">
        <f>'04 - Vedlejší rozpočtové ...'!J35</f>
        <v>0</v>
      </c>
      <c r="AY58" s="82">
        <f>'04 - Vedlejší rozpočtové ...'!J36</f>
        <v>0</v>
      </c>
      <c r="AZ58" s="82">
        <f>'04 - Vedlejší rozpočtové ...'!F33</f>
        <v>0</v>
      </c>
      <c r="BA58" s="82">
        <f>'04 - Vedlejší rozpočtové ...'!F34</f>
        <v>0</v>
      </c>
      <c r="BB58" s="82">
        <f>'04 - Vedlejší rozpočtové ...'!F35</f>
        <v>0</v>
      </c>
      <c r="BC58" s="82">
        <f>'04 - Vedlejší rozpočtové ...'!F36</f>
        <v>0</v>
      </c>
      <c r="BD58" s="84">
        <f>'04 - Vedlejší rozpočtové ...'!F37</f>
        <v>0</v>
      </c>
      <c r="BT58" s="80" t="s">
        <v>81</v>
      </c>
      <c r="BV58" s="80" t="s">
        <v>75</v>
      </c>
      <c r="BW58" s="80" t="s">
        <v>92</v>
      </c>
      <c r="BX58" s="80" t="s">
        <v>5</v>
      </c>
      <c r="CL58" s="80" t="s">
        <v>18</v>
      </c>
      <c r="CM58" s="80" t="s">
        <v>83</v>
      </c>
    </row>
    <row r="59" spans="1:91" s="1" customFormat="1" ht="30" customHeight="1">
      <c r="B59" s="32"/>
      <c r="AR59" s="32"/>
    </row>
    <row r="60" spans="1:91" s="1" customFormat="1" ht="6.95" customHeight="1"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32"/>
    </row>
  </sheetData>
  <sheetProtection algorithmName="SHA-512" hashValue="wekMKnDyitQQXJ3TiMmOSJYcqg5C0qjpleeKukpQMBPq//MGBT7HLxZFE5seFOCNeRNnhHkVO28bqUCNVaxmCQ==" saltValue="U/Jq2bzSk8u1kIQcPBRIBVoxRvH/bJjLwRTW+VsZqa0yBwOGit9+PGZSj1NaAg/lEpiDit062lygQbP4POJ5w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1 - SO 01 OPRAVA MVN NEU...'!C2" display="/" xr:uid="{00000000-0004-0000-0000-000000000000}"/>
    <hyperlink ref="A56" location="'02 - PS 01 REKONSTRUKCE V...'!C2" display="/" xr:uid="{00000000-0004-0000-0000-000001000000}"/>
    <hyperlink ref="A57" location="'03 - SO 02 OPRAVA MVN NEU...'!C2" display="/" xr:uid="{00000000-0004-0000-0000-000002000000}"/>
    <hyperlink ref="A58" location="'04 - Vedlejší rozpočtové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0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7" t="s">
        <v>82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93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61" t="str">
        <f>'Rekapitulace stavby'!K6</f>
        <v>MVN Neuměř I a II, odstranění sedimentů z nádrží, oprava hrází, zdí a funkčních objektů</v>
      </c>
      <c r="F7" s="262"/>
      <c r="G7" s="262"/>
      <c r="H7" s="262"/>
      <c r="L7" s="20"/>
    </row>
    <row r="8" spans="2:46" s="1" customFormat="1" ht="12" customHeight="1">
      <c r="B8" s="32"/>
      <c r="D8" s="27" t="s">
        <v>94</v>
      </c>
      <c r="L8" s="32"/>
    </row>
    <row r="9" spans="2:46" s="1" customFormat="1" ht="16.5" customHeight="1">
      <c r="B9" s="32"/>
      <c r="E9" s="225" t="s">
        <v>95</v>
      </c>
      <c r="F9" s="263"/>
      <c r="G9" s="263"/>
      <c r="H9" s="26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18</v>
      </c>
      <c r="I11" s="27" t="s">
        <v>19</v>
      </c>
      <c r="J11" s="25" t="s">
        <v>18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49" t="str">
        <f>'Rekapitulace stavby'!AN8</f>
        <v>13. 2. 2023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64" t="str">
        <f>'Rekapitulace stavby'!E14</f>
        <v>Vyplň údaj</v>
      </c>
      <c r="F18" s="246"/>
      <c r="G18" s="246"/>
      <c r="H18" s="24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18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">
        <v>33</v>
      </c>
      <c r="L23" s="32"/>
    </row>
    <row r="24" spans="2:12" s="1" customFormat="1" ht="18" customHeight="1">
      <c r="B24" s="32"/>
      <c r="E24" s="25" t="s">
        <v>34</v>
      </c>
      <c r="I24" s="27" t="s">
        <v>28</v>
      </c>
      <c r="J24" s="25" t="s">
        <v>18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6"/>
      <c r="E27" s="250" t="s">
        <v>18</v>
      </c>
      <c r="F27" s="250"/>
      <c r="G27" s="250"/>
      <c r="H27" s="250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39</v>
      </c>
      <c r="J30" s="63">
        <f>ROUND(J91,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2" t="s">
        <v>43</v>
      </c>
      <c r="E33" s="27" t="s">
        <v>44</v>
      </c>
      <c r="F33" s="88">
        <f>ROUND((SUM(BE91:BE404)),  2)</f>
        <v>0</v>
      </c>
      <c r="I33" s="89">
        <v>0.21</v>
      </c>
      <c r="J33" s="88">
        <f>ROUND(((SUM(BE91:BE404))*I33),  2)</f>
        <v>0</v>
      </c>
      <c r="L33" s="32"/>
    </row>
    <row r="34" spans="2:12" s="1" customFormat="1" ht="14.45" customHeight="1">
      <c r="B34" s="32"/>
      <c r="E34" s="27" t="s">
        <v>45</v>
      </c>
      <c r="F34" s="88">
        <f>ROUND((SUM(BF91:BF404)),  2)</f>
        <v>0</v>
      </c>
      <c r="I34" s="89">
        <v>0.15</v>
      </c>
      <c r="J34" s="88">
        <f>ROUND(((SUM(BF91:BF404))*I34),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88">
        <f>ROUND((SUM(BG91:BG404)),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88">
        <f>ROUND((SUM(BH91:BH404)),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88">
        <f>ROUND((SUM(BI91:BI404)),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49</v>
      </c>
      <c r="E39" s="54"/>
      <c r="F39" s="54"/>
      <c r="G39" s="92" t="s">
        <v>50</v>
      </c>
      <c r="H39" s="93" t="s">
        <v>51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96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15</v>
      </c>
      <c r="L47" s="32"/>
    </row>
    <row r="48" spans="2:12" s="1" customFormat="1" ht="16.5" customHeight="1">
      <c r="B48" s="32"/>
      <c r="E48" s="261" t="str">
        <f>E7</f>
        <v>MVN Neuměř I a II, odstranění sedimentů z nádrží, oprava hrází, zdí a funkčních objektů</v>
      </c>
      <c r="F48" s="262"/>
      <c r="G48" s="262"/>
      <c r="H48" s="262"/>
      <c r="L48" s="32"/>
    </row>
    <row r="49" spans="2:47" s="1" customFormat="1" ht="12" customHeight="1">
      <c r="B49" s="32"/>
      <c r="C49" s="27" t="s">
        <v>94</v>
      </c>
      <c r="L49" s="32"/>
    </row>
    <row r="50" spans="2:47" s="1" customFormat="1" ht="16.5" customHeight="1">
      <c r="B50" s="32"/>
      <c r="E50" s="225" t="str">
        <f>E9</f>
        <v>01 - SO 01 OPRAVA MVN NEUMĚŘ I</v>
      </c>
      <c r="F50" s="263"/>
      <c r="G50" s="263"/>
      <c r="H50" s="263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20</v>
      </c>
      <c r="F52" s="25" t="str">
        <f>F12</f>
        <v>Neuměř</v>
      </c>
      <c r="I52" s="27" t="s">
        <v>22</v>
      </c>
      <c r="J52" s="49" t="str">
        <f>IF(J12="","",J12)</f>
        <v>13. 2. 2023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24</v>
      </c>
      <c r="F54" s="25" t="str">
        <f>E15</f>
        <v>Povodí Vltavy s.p.</v>
      </c>
      <c r="I54" s="27" t="s">
        <v>32</v>
      </c>
      <c r="J54" s="30" t="str">
        <f>E21</f>
        <v>Ing. Jiří Tägl</v>
      </c>
      <c r="L54" s="32"/>
    </row>
    <row r="55" spans="2:47" s="1" customFormat="1" ht="15.2" customHeight="1">
      <c r="B55" s="32"/>
      <c r="C55" s="27" t="s">
        <v>30</v>
      </c>
      <c r="F55" s="25" t="str">
        <f>IF(E18="","",E18)</f>
        <v>Vyplň údaj</v>
      </c>
      <c r="I55" s="27" t="s">
        <v>36</v>
      </c>
      <c r="J55" s="30" t="str">
        <f>E24</f>
        <v>Ing. Jiří Tägl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97</v>
      </c>
      <c r="D57" s="90"/>
      <c r="E57" s="90"/>
      <c r="F57" s="90"/>
      <c r="G57" s="90"/>
      <c r="H57" s="90"/>
      <c r="I57" s="90"/>
      <c r="J57" s="97" t="s">
        <v>98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71</v>
      </c>
      <c r="J59" s="63">
        <f>J91</f>
        <v>0</v>
      </c>
      <c r="L59" s="32"/>
      <c r="AU59" s="17" t="s">
        <v>99</v>
      </c>
    </row>
    <row r="60" spans="2:47" s="8" customFormat="1" ht="24.95" customHeight="1">
      <c r="B60" s="99"/>
      <c r="D60" s="100" t="s">
        <v>100</v>
      </c>
      <c r="E60" s="101"/>
      <c r="F60" s="101"/>
      <c r="G60" s="101"/>
      <c r="H60" s="101"/>
      <c r="I60" s="101"/>
      <c r="J60" s="102">
        <f>J92</f>
        <v>0</v>
      </c>
      <c r="L60" s="99"/>
    </row>
    <row r="61" spans="2:47" s="9" customFormat="1" ht="19.899999999999999" customHeight="1">
      <c r="B61" s="103"/>
      <c r="D61" s="104" t="s">
        <v>101</v>
      </c>
      <c r="E61" s="105"/>
      <c r="F61" s="105"/>
      <c r="G61" s="105"/>
      <c r="H61" s="105"/>
      <c r="I61" s="105"/>
      <c r="J61" s="106">
        <f>J93</f>
        <v>0</v>
      </c>
      <c r="L61" s="103"/>
    </row>
    <row r="62" spans="2:47" s="9" customFormat="1" ht="19.899999999999999" customHeight="1">
      <c r="B62" s="103"/>
      <c r="D62" s="104" t="s">
        <v>102</v>
      </c>
      <c r="E62" s="105"/>
      <c r="F62" s="105"/>
      <c r="G62" s="105"/>
      <c r="H62" s="105"/>
      <c r="I62" s="105"/>
      <c r="J62" s="106">
        <f>J204</f>
        <v>0</v>
      </c>
      <c r="L62" s="103"/>
    </row>
    <row r="63" spans="2:47" s="9" customFormat="1" ht="19.899999999999999" customHeight="1">
      <c r="B63" s="103"/>
      <c r="D63" s="104" t="s">
        <v>103</v>
      </c>
      <c r="E63" s="105"/>
      <c r="F63" s="105"/>
      <c r="G63" s="105"/>
      <c r="H63" s="105"/>
      <c r="I63" s="105"/>
      <c r="J63" s="106">
        <f>J243</f>
        <v>0</v>
      </c>
      <c r="L63" s="103"/>
    </row>
    <row r="64" spans="2:47" s="9" customFormat="1" ht="19.899999999999999" customHeight="1">
      <c r="B64" s="103"/>
      <c r="D64" s="104" t="s">
        <v>104</v>
      </c>
      <c r="E64" s="105"/>
      <c r="F64" s="105"/>
      <c r="G64" s="105"/>
      <c r="H64" s="105"/>
      <c r="I64" s="105"/>
      <c r="J64" s="106">
        <f>J270</f>
        <v>0</v>
      </c>
      <c r="L64" s="103"/>
    </row>
    <row r="65" spans="2:12" s="9" customFormat="1" ht="19.899999999999999" customHeight="1">
      <c r="B65" s="103"/>
      <c r="D65" s="104" t="s">
        <v>105</v>
      </c>
      <c r="E65" s="105"/>
      <c r="F65" s="105"/>
      <c r="G65" s="105"/>
      <c r="H65" s="105"/>
      <c r="I65" s="105"/>
      <c r="J65" s="106">
        <f>J279</f>
        <v>0</v>
      </c>
      <c r="L65" s="103"/>
    </row>
    <row r="66" spans="2:12" s="9" customFormat="1" ht="19.899999999999999" customHeight="1">
      <c r="B66" s="103"/>
      <c r="D66" s="104" t="s">
        <v>106</v>
      </c>
      <c r="E66" s="105"/>
      <c r="F66" s="105"/>
      <c r="G66" s="105"/>
      <c r="H66" s="105"/>
      <c r="I66" s="105"/>
      <c r="J66" s="106">
        <f>J285</f>
        <v>0</v>
      </c>
      <c r="L66" s="103"/>
    </row>
    <row r="67" spans="2:12" s="9" customFormat="1" ht="19.899999999999999" customHeight="1">
      <c r="B67" s="103"/>
      <c r="D67" s="104" t="s">
        <v>107</v>
      </c>
      <c r="E67" s="105"/>
      <c r="F67" s="105"/>
      <c r="G67" s="105"/>
      <c r="H67" s="105"/>
      <c r="I67" s="105"/>
      <c r="J67" s="106">
        <f>J292</f>
        <v>0</v>
      </c>
      <c r="L67" s="103"/>
    </row>
    <row r="68" spans="2:12" s="9" customFormat="1" ht="19.899999999999999" customHeight="1">
      <c r="B68" s="103"/>
      <c r="D68" s="104" t="s">
        <v>108</v>
      </c>
      <c r="E68" s="105"/>
      <c r="F68" s="105"/>
      <c r="G68" s="105"/>
      <c r="H68" s="105"/>
      <c r="I68" s="105"/>
      <c r="J68" s="106">
        <f>J373</f>
        <v>0</v>
      </c>
      <c r="L68" s="103"/>
    </row>
    <row r="69" spans="2:12" s="9" customFormat="1" ht="19.899999999999999" customHeight="1">
      <c r="B69" s="103"/>
      <c r="D69" s="104" t="s">
        <v>109</v>
      </c>
      <c r="E69" s="105"/>
      <c r="F69" s="105"/>
      <c r="G69" s="105"/>
      <c r="H69" s="105"/>
      <c r="I69" s="105"/>
      <c r="J69" s="106">
        <f>J382</f>
        <v>0</v>
      </c>
      <c r="L69" s="103"/>
    </row>
    <row r="70" spans="2:12" s="8" customFormat="1" ht="24.95" customHeight="1">
      <c r="B70" s="99"/>
      <c r="D70" s="100" t="s">
        <v>110</v>
      </c>
      <c r="E70" s="101"/>
      <c r="F70" s="101"/>
      <c r="G70" s="101"/>
      <c r="H70" s="101"/>
      <c r="I70" s="101"/>
      <c r="J70" s="102">
        <f>J385</f>
        <v>0</v>
      </c>
      <c r="L70" s="99"/>
    </row>
    <row r="71" spans="2:12" s="9" customFormat="1" ht="19.899999999999999" customHeight="1">
      <c r="B71" s="103"/>
      <c r="D71" s="104" t="s">
        <v>111</v>
      </c>
      <c r="E71" s="105"/>
      <c r="F71" s="105"/>
      <c r="G71" s="105"/>
      <c r="H71" s="105"/>
      <c r="I71" s="105"/>
      <c r="J71" s="106">
        <f>J386</f>
        <v>0</v>
      </c>
      <c r="L71" s="103"/>
    </row>
    <row r="72" spans="2:12" s="1" customFormat="1" ht="21.75" customHeight="1">
      <c r="B72" s="32"/>
      <c r="L72" s="32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2"/>
    </row>
    <row r="77" spans="2:12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78" spans="2:12" s="1" customFormat="1" ht="24.95" customHeight="1">
      <c r="B78" s="32"/>
      <c r="C78" s="21" t="s">
        <v>112</v>
      </c>
      <c r="L78" s="32"/>
    </row>
    <row r="79" spans="2:12" s="1" customFormat="1" ht="6.95" customHeight="1">
      <c r="B79" s="32"/>
      <c r="L79" s="32"/>
    </row>
    <row r="80" spans="2:12" s="1" customFormat="1" ht="12" customHeight="1">
      <c r="B80" s="32"/>
      <c r="C80" s="27" t="s">
        <v>15</v>
      </c>
      <c r="L80" s="32"/>
    </row>
    <row r="81" spans="2:65" s="1" customFormat="1" ht="16.5" customHeight="1">
      <c r="B81" s="32"/>
      <c r="E81" s="261" t="str">
        <f>E7</f>
        <v>MVN Neuměř I a II, odstranění sedimentů z nádrží, oprava hrází, zdí a funkčních objektů</v>
      </c>
      <c r="F81" s="262"/>
      <c r="G81" s="262"/>
      <c r="H81" s="262"/>
      <c r="L81" s="32"/>
    </row>
    <row r="82" spans="2:65" s="1" customFormat="1" ht="12" customHeight="1">
      <c r="B82" s="32"/>
      <c r="C82" s="27" t="s">
        <v>94</v>
      </c>
      <c r="L82" s="32"/>
    </row>
    <row r="83" spans="2:65" s="1" customFormat="1" ht="16.5" customHeight="1">
      <c r="B83" s="32"/>
      <c r="E83" s="225" t="str">
        <f>E9</f>
        <v>01 - SO 01 OPRAVA MVN NEUMĚŘ I</v>
      </c>
      <c r="F83" s="263"/>
      <c r="G83" s="263"/>
      <c r="H83" s="263"/>
      <c r="L83" s="32"/>
    </row>
    <row r="84" spans="2:65" s="1" customFormat="1" ht="6.95" customHeight="1">
      <c r="B84" s="32"/>
      <c r="L84" s="32"/>
    </row>
    <row r="85" spans="2:65" s="1" customFormat="1" ht="12" customHeight="1">
      <c r="B85" s="32"/>
      <c r="C85" s="27" t="s">
        <v>20</v>
      </c>
      <c r="F85" s="25" t="str">
        <f>F12</f>
        <v>Neuměř</v>
      </c>
      <c r="I85" s="27" t="s">
        <v>22</v>
      </c>
      <c r="J85" s="49" t="str">
        <f>IF(J12="","",J12)</f>
        <v>13. 2. 2023</v>
      </c>
      <c r="L85" s="32"/>
    </row>
    <row r="86" spans="2:65" s="1" customFormat="1" ht="6.95" customHeight="1">
      <c r="B86" s="32"/>
      <c r="L86" s="32"/>
    </row>
    <row r="87" spans="2:65" s="1" customFormat="1" ht="15.2" customHeight="1">
      <c r="B87" s="32"/>
      <c r="C87" s="27" t="s">
        <v>24</v>
      </c>
      <c r="F87" s="25" t="str">
        <f>E15</f>
        <v>Povodí Vltavy s.p.</v>
      </c>
      <c r="I87" s="27" t="s">
        <v>32</v>
      </c>
      <c r="J87" s="30" t="str">
        <f>E21</f>
        <v>Ing. Jiří Tägl</v>
      </c>
      <c r="L87" s="32"/>
    </row>
    <row r="88" spans="2:65" s="1" customFormat="1" ht="15.2" customHeight="1">
      <c r="B88" s="32"/>
      <c r="C88" s="27" t="s">
        <v>30</v>
      </c>
      <c r="F88" s="25" t="str">
        <f>IF(E18="","",E18)</f>
        <v>Vyplň údaj</v>
      </c>
      <c r="I88" s="27" t="s">
        <v>36</v>
      </c>
      <c r="J88" s="30" t="str">
        <f>E24</f>
        <v>Ing. Jiří Tägl</v>
      </c>
      <c r="L88" s="32"/>
    </row>
    <row r="89" spans="2:65" s="1" customFormat="1" ht="10.35" customHeight="1">
      <c r="B89" s="32"/>
      <c r="L89" s="32"/>
    </row>
    <row r="90" spans="2:65" s="10" customFormat="1" ht="29.25" customHeight="1">
      <c r="B90" s="107"/>
      <c r="C90" s="108" t="s">
        <v>113</v>
      </c>
      <c r="D90" s="109" t="s">
        <v>58</v>
      </c>
      <c r="E90" s="109" t="s">
        <v>54</v>
      </c>
      <c r="F90" s="109" t="s">
        <v>55</v>
      </c>
      <c r="G90" s="109" t="s">
        <v>114</v>
      </c>
      <c r="H90" s="109" t="s">
        <v>115</v>
      </c>
      <c r="I90" s="109" t="s">
        <v>116</v>
      </c>
      <c r="J90" s="109" t="s">
        <v>98</v>
      </c>
      <c r="K90" s="110" t="s">
        <v>117</v>
      </c>
      <c r="L90" s="107"/>
      <c r="M90" s="56" t="s">
        <v>18</v>
      </c>
      <c r="N90" s="57" t="s">
        <v>43</v>
      </c>
      <c r="O90" s="57" t="s">
        <v>118</v>
      </c>
      <c r="P90" s="57" t="s">
        <v>119</v>
      </c>
      <c r="Q90" s="57" t="s">
        <v>120</v>
      </c>
      <c r="R90" s="57" t="s">
        <v>121</v>
      </c>
      <c r="S90" s="57" t="s">
        <v>122</v>
      </c>
      <c r="T90" s="58" t="s">
        <v>123</v>
      </c>
    </row>
    <row r="91" spans="2:65" s="1" customFormat="1" ht="22.9" customHeight="1">
      <c r="B91" s="32"/>
      <c r="C91" s="61" t="s">
        <v>124</v>
      </c>
      <c r="J91" s="111">
        <f>BK91</f>
        <v>0</v>
      </c>
      <c r="L91" s="32"/>
      <c r="M91" s="59"/>
      <c r="N91" s="50"/>
      <c r="O91" s="50"/>
      <c r="P91" s="112">
        <f>P92+P385</f>
        <v>0</v>
      </c>
      <c r="Q91" s="50"/>
      <c r="R91" s="112">
        <f>R92+R385</f>
        <v>119.53127020000001</v>
      </c>
      <c r="S91" s="50"/>
      <c r="T91" s="113">
        <f>T92+T385</f>
        <v>114.27340000000001</v>
      </c>
      <c r="AT91" s="17" t="s">
        <v>72</v>
      </c>
      <c r="AU91" s="17" t="s">
        <v>99</v>
      </c>
      <c r="BK91" s="114">
        <f>BK92+BK385</f>
        <v>0</v>
      </c>
    </row>
    <row r="92" spans="2:65" s="11" customFormat="1" ht="25.9" customHeight="1">
      <c r="B92" s="115"/>
      <c r="D92" s="116" t="s">
        <v>72</v>
      </c>
      <c r="E92" s="117" t="s">
        <v>125</v>
      </c>
      <c r="F92" s="117" t="s">
        <v>126</v>
      </c>
      <c r="I92" s="118"/>
      <c r="J92" s="119">
        <f>BK92</f>
        <v>0</v>
      </c>
      <c r="L92" s="115"/>
      <c r="M92" s="120"/>
      <c r="P92" s="121">
        <f>P93+P204+P243+P270+P279+P285+P292+P373+P382</f>
        <v>0</v>
      </c>
      <c r="R92" s="121">
        <f>R93+R204+R243+R270+R279+R285+R292+R373+R382</f>
        <v>119.53127020000001</v>
      </c>
      <c r="T92" s="122">
        <f>T93+T204+T243+T270+T279+T285+T292+T373+T382</f>
        <v>114.27340000000001</v>
      </c>
      <c r="AR92" s="116" t="s">
        <v>81</v>
      </c>
      <c r="AT92" s="123" t="s">
        <v>72</v>
      </c>
      <c r="AU92" s="123" t="s">
        <v>73</v>
      </c>
      <c r="AY92" s="116" t="s">
        <v>127</v>
      </c>
      <c r="BK92" s="124">
        <f>BK93+BK204+BK243+BK270+BK279+BK285+BK292+BK373+BK382</f>
        <v>0</v>
      </c>
    </row>
    <row r="93" spans="2:65" s="11" customFormat="1" ht="22.9" customHeight="1">
      <c r="B93" s="115"/>
      <c r="D93" s="116" t="s">
        <v>72</v>
      </c>
      <c r="E93" s="125" t="s">
        <v>81</v>
      </c>
      <c r="F93" s="125" t="s">
        <v>128</v>
      </c>
      <c r="I93" s="118"/>
      <c r="J93" s="126">
        <f>BK93</f>
        <v>0</v>
      </c>
      <c r="L93" s="115"/>
      <c r="M93" s="120"/>
      <c r="P93" s="121">
        <f>SUM(P94:P203)</f>
        <v>0</v>
      </c>
      <c r="R93" s="121">
        <f>SUM(R94:R203)</f>
        <v>3.9831399999999997</v>
      </c>
      <c r="T93" s="122">
        <f>SUM(T94:T203)</f>
        <v>32.299399999999999</v>
      </c>
      <c r="AR93" s="116" t="s">
        <v>81</v>
      </c>
      <c r="AT93" s="123" t="s">
        <v>72</v>
      </c>
      <c r="AU93" s="123" t="s">
        <v>81</v>
      </c>
      <c r="AY93" s="116" t="s">
        <v>127</v>
      </c>
      <c r="BK93" s="124">
        <f>SUM(BK94:BK203)</f>
        <v>0</v>
      </c>
    </row>
    <row r="94" spans="2:65" s="1" customFormat="1" ht="16.5" customHeight="1">
      <c r="B94" s="32"/>
      <c r="C94" s="127" t="s">
        <v>81</v>
      </c>
      <c r="D94" s="127" t="s">
        <v>129</v>
      </c>
      <c r="E94" s="128" t="s">
        <v>130</v>
      </c>
      <c r="F94" s="129" t="s">
        <v>131</v>
      </c>
      <c r="G94" s="130" t="s">
        <v>132</v>
      </c>
      <c r="H94" s="131">
        <v>3</v>
      </c>
      <c r="I94" s="132"/>
      <c r="J94" s="131">
        <f>ROUND(I94*H94,2)</f>
        <v>0</v>
      </c>
      <c r="K94" s="129" t="s">
        <v>133</v>
      </c>
      <c r="L94" s="32"/>
      <c r="M94" s="133" t="s">
        <v>18</v>
      </c>
      <c r="N94" s="134" t="s">
        <v>44</v>
      </c>
      <c r="P94" s="135">
        <f>O94*H94</f>
        <v>0</v>
      </c>
      <c r="Q94" s="135">
        <v>0</v>
      </c>
      <c r="R94" s="135">
        <f>Q94*H94</f>
        <v>0</v>
      </c>
      <c r="S94" s="135">
        <v>0</v>
      </c>
      <c r="T94" s="136">
        <f>S94*H94</f>
        <v>0</v>
      </c>
      <c r="AR94" s="137" t="s">
        <v>134</v>
      </c>
      <c r="AT94" s="137" t="s">
        <v>129</v>
      </c>
      <c r="AU94" s="137" t="s">
        <v>83</v>
      </c>
      <c r="AY94" s="17" t="s">
        <v>127</v>
      </c>
      <c r="BE94" s="138">
        <f>IF(N94="základní",J94,0)</f>
        <v>0</v>
      </c>
      <c r="BF94" s="138">
        <f>IF(N94="snížená",J94,0)</f>
        <v>0</v>
      </c>
      <c r="BG94" s="138">
        <f>IF(N94="zákl. přenesená",J94,0)</f>
        <v>0</v>
      </c>
      <c r="BH94" s="138">
        <f>IF(N94="sníž. přenesená",J94,0)</f>
        <v>0</v>
      </c>
      <c r="BI94" s="138">
        <f>IF(N94="nulová",J94,0)</f>
        <v>0</v>
      </c>
      <c r="BJ94" s="17" t="s">
        <v>81</v>
      </c>
      <c r="BK94" s="138">
        <f>ROUND(I94*H94,2)</f>
        <v>0</v>
      </c>
      <c r="BL94" s="17" t="s">
        <v>134</v>
      </c>
      <c r="BM94" s="137" t="s">
        <v>135</v>
      </c>
    </row>
    <row r="95" spans="2:65" s="1" customFormat="1">
      <c r="B95" s="32"/>
      <c r="D95" s="139" t="s">
        <v>136</v>
      </c>
      <c r="F95" s="140" t="s">
        <v>137</v>
      </c>
      <c r="I95" s="141"/>
      <c r="L95" s="32"/>
      <c r="M95" s="142"/>
      <c r="T95" s="53"/>
      <c r="AT95" s="17" t="s">
        <v>136</v>
      </c>
      <c r="AU95" s="17" t="s">
        <v>83</v>
      </c>
    </row>
    <row r="96" spans="2:65" s="12" customFormat="1">
      <c r="B96" s="143"/>
      <c r="D96" s="144" t="s">
        <v>138</v>
      </c>
      <c r="E96" s="145" t="s">
        <v>18</v>
      </c>
      <c r="F96" s="146" t="s">
        <v>139</v>
      </c>
      <c r="H96" s="147">
        <v>3</v>
      </c>
      <c r="I96" s="148"/>
      <c r="L96" s="143"/>
      <c r="M96" s="149"/>
      <c r="T96" s="150"/>
      <c r="AT96" s="145" t="s">
        <v>138</v>
      </c>
      <c r="AU96" s="145" t="s">
        <v>83</v>
      </c>
      <c r="AV96" s="12" t="s">
        <v>83</v>
      </c>
      <c r="AW96" s="12" t="s">
        <v>35</v>
      </c>
      <c r="AX96" s="12" t="s">
        <v>81</v>
      </c>
      <c r="AY96" s="145" t="s">
        <v>127</v>
      </c>
    </row>
    <row r="97" spans="2:65" s="1" customFormat="1" ht="16.5" customHeight="1">
      <c r="B97" s="32"/>
      <c r="C97" s="127" t="s">
        <v>83</v>
      </c>
      <c r="D97" s="127" t="s">
        <v>129</v>
      </c>
      <c r="E97" s="128" t="s">
        <v>140</v>
      </c>
      <c r="F97" s="129" t="s">
        <v>141</v>
      </c>
      <c r="G97" s="130" t="s">
        <v>132</v>
      </c>
      <c r="H97" s="131">
        <v>1</v>
      </c>
      <c r="I97" s="132"/>
      <c r="J97" s="131">
        <f>ROUND(I97*H97,2)</f>
        <v>0</v>
      </c>
      <c r="K97" s="129" t="s">
        <v>133</v>
      </c>
      <c r="L97" s="32"/>
      <c r="M97" s="133" t="s">
        <v>18</v>
      </c>
      <c r="N97" s="134" t="s">
        <v>44</v>
      </c>
      <c r="P97" s="135">
        <f>O97*H97</f>
        <v>0</v>
      </c>
      <c r="Q97" s="135">
        <v>0</v>
      </c>
      <c r="R97" s="135">
        <f>Q97*H97</f>
        <v>0</v>
      </c>
      <c r="S97" s="135">
        <v>0</v>
      </c>
      <c r="T97" s="136">
        <f>S97*H97</f>
        <v>0</v>
      </c>
      <c r="AR97" s="137" t="s">
        <v>134</v>
      </c>
      <c r="AT97" s="137" t="s">
        <v>129</v>
      </c>
      <c r="AU97" s="137" t="s">
        <v>83</v>
      </c>
      <c r="AY97" s="17" t="s">
        <v>127</v>
      </c>
      <c r="BE97" s="138">
        <f>IF(N97="základní",J97,0)</f>
        <v>0</v>
      </c>
      <c r="BF97" s="138">
        <f>IF(N97="snížená",J97,0)</f>
        <v>0</v>
      </c>
      <c r="BG97" s="138">
        <f>IF(N97="zákl. přenesená",J97,0)</f>
        <v>0</v>
      </c>
      <c r="BH97" s="138">
        <f>IF(N97="sníž. přenesená",J97,0)</f>
        <v>0</v>
      </c>
      <c r="BI97" s="138">
        <f>IF(N97="nulová",J97,0)</f>
        <v>0</v>
      </c>
      <c r="BJ97" s="17" t="s">
        <v>81</v>
      </c>
      <c r="BK97" s="138">
        <f>ROUND(I97*H97,2)</f>
        <v>0</v>
      </c>
      <c r="BL97" s="17" t="s">
        <v>134</v>
      </c>
      <c r="BM97" s="137" t="s">
        <v>142</v>
      </c>
    </row>
    <row r="98" spans="2:65" s="1" customFormat="1">
      <c r="B98" s="32"/>
      <c r="D98" s="139" t="s">
        <v>136</v>
      </c>
      <c r="F98" s="140" t="s">
        <v>143</v>
      </c>
      <c r="I98" s="141"/>
      <c r="L98" s="32"/>
      <c r="M98" s="142"/>
      <c r="T98" s="53"/>
      <c r="AT98" s="17" t="s">
        <v>136</v>
      </c>
      <c r="AU98" s="17" t="s">
        <v>83</v>
      </c>
    </row>
    <row r="99" spans="2:65" s="12" customFormat="1">
      <c r="B99" s="143"/>
      <c r="D99" s="144" t="s">
        <v>138</v>
      </c>
      <c r="E99" s="145" t="s">
        <v>18</v>
      </c>
      <c r="F99" s="146" t="s">
        <v>144</v>
      </c>
      <c r="H99" s="147">
        <v>1</v>
      </c>
      <c r="I99" s="148"/>
      <c r="L99" s="143"/>
      <c r="M99" s="149"/>
      <c r="T99" s="150"/>
      <c r="AT99" s="145" t="s">
        <v>138</v>
      </c>
      <c r="AU99" s="145" t="s">
        <v>83</v>
      </c>
      <c r="AV99" s="12" t="s">
        <v>83</v>
      </c>
      <c r="AW99" s="12" t="s">
        <v>35</v>
      </c>
      <c r="AX99" s="12" t="s">
        <v>81</v>
      </c>
      <c r="AY99" s="145" t="s">
        <v>127</v>
      </c>
    </row>
    <row r="100" spans="2:65" s="1" customFormat="1" ht="16.5" customHeight="1">
      <c r="B100" s="32"/>
      <c r="C100" s="127" t="s">
        <v>145</v>
      </c>
      <c r="D100" s="127" t="s">
        <v>129</v>
      </c>
      <c r="E100" s="128" t="s">
        <v>146</v>
      </c>
      <c r="F100" s="129" t="s">
        <v>147</v>
      </c>
      <c r="G100" s="130" t="s">
        <v>132</v>
      </c>
      <c r="H100" s="131">
        <v>2</v>
      </c>
      <c r="I100" s="132"/>
      <c r="J100" s="131">
        <f>ROUND(I100*H100,2)</f>
        <v>0</v>
      </c>
      <c r="K100" s="129" t="s">
        <v>133</v>
      </c>
      <c r="L100" s="32"/>
      <c r="M100" s="133" t="s">
        <v>18</v>
      </c>
      <c r="N100" s="134" t="s">
        <v>44</v>
      </c>
      <c r="P100" s="135">
        <f>O100*H100</f>
        <v>0</v>
      </c>
      <c r="Q100" s="135">
        <v>0</v>
      </c>
      <c r="R100" s="135">
        <f>Q100*H100</f>
        <v>0</v>
      </c>
      <c r="S100" s="135">
        <v>0</v>
      </c>
      <c r="T100" s="136">
        <f>S100*H100</f>
        <v>0</v>
      </c>
      <c r="AR100" s="137" t="s">
        <v>134</v>
      </c>
      <c r="AT100" s="137" t="s">
        <v>129</v>
      </c>
      <c r="AU100" s="137" t="s">
        <v>83</v>
      </c>
      <c r="AY100" s="17" t="s">
        <v>127</v>
      </c>
      <c r="BE100" s="138">
        <f>IF(N100="základní",J100,0)</f>
        <v>0</v>
      </c>
      <c r="BF100" s="138">
        <f>IF(N100="snížená",J100,0)</f>
        <v>0</v>
      </c>
      <c r="BG100" s="138">
        <f>IF(N100="zákl. přenesená",J100,0)</f>
        <v>0</v>
      </c>
      <c r="BH100" s="138">
        <f>IF(N100="sníž. přenesená",J100,0)</f>
        <v>0</v>
      </c>
      <c r="BI100" s="138">
        <f>IF(N100="nulová",J100,0)</f>
        <v>0</v>
      </c>
      <c r="BJ100" s="17" t="s">
        <v>81</v>
      </c>
      <c r="BK100" s="138">
        <f>ROUND(I100*H100,2)</f>
        <v>0</v>
      </c>
      <c r="BL100" s="17" t="s">
        <v>134</v>
      </c>
      <c r="BM100" s="137" t="s">
        <v>148</v>
      </c>
    </row>
    <row r="101" spans="2:65" s="1" customFormat="1">
      <c r="B101" s="32"/>
      <c r="D101" s="139" t="s">
        <v>136</v>
      </c>
      <c r="F101" s="140" t="s">
        <v>149</v>
      </c>
      <c r="I101" s="141"/>
      <c r="L101" s="32"/>
      <c r="M101" s="142"/>
      <c r="T101" s="53"/>
      <c r="AT101" s="17" t="s">
        <v>136</v>
      </c>
      <c r="AU101" s="17" t="s">
        <v>83</v>
      </c>
    </row>
    <row r="102" spans="2:65" s="12" customFormat="1">
      <c r="B102" s="143"/>
      <c r="D102" s="144" t="s">
        <v>138</v>
      </c>
      <c r="E102" s="145" t="s">
        <v>18</v>
      </c>
      <c r="F102" s="146" t="s">
        <v>150</v>
      </c>
      <c r="H102" s="147">
        <v>2</v>
      </c>
      <c r="I102" s="148"/>
      <c r="L102" s="143"/>
      <c r="M102" s="149"/>
      <c r="T102" s="150"/>
      <c r="AT102" s="145" t="s">
        <v>138</v>
      </c>
      <c r="AU102" s="145" t="s">
        <v>83</v>
      </c>
      <c r="AV102" s="12" t="s">
        <v>83</v>
      </c>
      <c r="AW102" s="12" t="s">
        <v>35</v>
      </c>
      <c r="AX102" s="12" t="s">
        <v>81</v>
      </c>
      <c r="AY102" s="145" t="s">
        <v>127</v>
      </c>
    </row>
    <row r="103" spans="2:65" s="1" customFormat="1" ht="16.5" customHeight="1">
      <c r="B103" s="32"/>
      <c r="C103" s="127" t="s">
        <v>134</v>
      </c>
      <c r="D103" s="127" t="s">
        <v>129</v>
      </c>
      <c r="E103" s="128" t="s">
        <v>151</v>
      </c>
      <c r="F103" s="129" t="s">
        <v>152</v>
      </c>
      <c r="G103" s="130" t="s">
        <v>132</v>
      </c>
      <c r="H103" s="131">
        <v>1</v>
      </c>
      <c r="I103" s="132"/>
      <c r="J103" s="131">
        <f>ROUND(I103*H103,2)</f>
        <v>0</v>
      </c>
      <c r="K103" s="129" t="s">
        <v>133</v>
      </c>
      <c r="L103" s="32"/>
      <c r="M103" s="133" t="s">
        <v>18</v>
      </c>
      <c r="N103" s="134" t="s">
        <v>44</v>
      </c>
      <c r="P103" s="135">
        <f>O103*H103</f>
        <v>0</v>
      </c>
      <c r="Q103" s="135">
        <v>0</v>
      </c>
      <c r="R103" s="135">
        <f>Q103*H103</f>
        <v>0</v>
      </c>
      <c r="S103" s="135">
        <v>0</v>
      </c>
      <c r="T103" s="136">
        <f>S103*H103</f>
        <v>0</v>
      </c>
      <c r="AR103" s="137" t="s">
        <v>134</v>
      </c>
      <c r="AT103" s="137" t="s">
        <v>129</v>
      </c>
      <c r="AU103" s="137" t="s">
        <v>83</v>
      </c>
      <c r="AY103" s="17" t="s">
        <v>127</v>
      </c>
      <c r="BE103" s="138">
        <f>IF(N103="základní",J103,0)</f>
        <v>0</v>
      </c>
      <c r="BF103" s="138">
        <f>IF(N103="snížená",J103,0)</f>
        <v>0</v>
      </c>
      <c r="BG103" s="138">
        <f>IF(N103="zákl. přenesená",J103,0)</f>
        <v>0</v>
      </c>
      <c r="BH103" s="138">
        <f>IF(N103="sníž. přenesená",J103,0)</f>
        <v>0</v>
      </c>
      <c r="BI103" s="138">
        <f>IF(N103="nulová",J103,0)</f>
        <v>0</v>
      </c>
      <c r="BJ103" s="17" t="s">
        <v>81</v>
      </c>
      <c r="BK103" s="138">
        <f>ROUND(I103*H103,2)</f>
        <v>0</v>
      </c>
      <c r="BL103" s="17" t="s">
        <v>134</v>
      </c>
      <c r="BM103" s="137" t="s">
        <v>153</v>
      </c>
    </row>
    <row r="104" spans="2:65" s="1" customFormat="1">
      <c r="B104" s="32"/>
      <c r="D104" s="139" t="s">
        <v>136</v>
      </c>
      <c r="F104" s="140" t="s">
        <v>154</v>
      </c>
      <c r="I104" s="141"/>
      <c r="L104" s="32"/>
      <c r="M104" s="142"/>
      <c r="T104" s="53"/>
      <c r="AT104" s="17" t="s">
        <v>136</v>
      </c>
      <c r="AU104" s="17" t="s">
        <v>83</v>
      </c>
    </row>
    <row r="105" spans="2:65" s="12" customFormat="1">
      <c r="B105" s="143"/>
      <c r="D105" s="144" t="s">
        <v>138</v>
      </c>
      <c r="E105" s="145" t="s">
        <v>18</v>
      </c>
      <c r="F105" s="146" t="s">
        <v>144</v>
      </c>
      <c r="H105" s="147">
        <v>1</v>
      </c>
      <c r="I105" s="148"/>
      <c r="L105" s="143"/>
      <c r="M105" s="149"/>
      <c r="T105" s="150"/>
      <c r="AT105" s="145" t="s">
        <v>138</v>
      </c>
      <c r="AU105" s="145" t="s">
        <v>83</v>
      </c>
      <c r="AV105" s="12" t="s">
        <v>83</v>
      </c>
      <c r="AW105" s="12" t="s">
        <v>35</v>
      </c>
      <c r="AX105" s="12" t="s">
        <v>81</v>
      </c>
      <c r="AY105" s="145" t="s">
        <v>127</v>
      </c>
    </row>
    <row r="106" spans="2:65" s="1" customFormat="1" ht="33" customHeight="1">
      <c r="B106" s="32"/>
      <c r="C106" s="127" t="s">
        <v>155</v>
      </c>
      <c r="D106" s="127" t="s">
        <v>129</v>
      </c>
      <c r="E106" s="128" t="s">
        <v>156</v>
      </c>
      <c r="F106" s="129" t="s">
        <v>157</v>
      </c>
      <c r="G106" s="130" t="s">
        <v>158</v>
      </c>
      <c r="H106" s="131">
        <v>29</v>
      </c>
      <c r="I106" s="132"/>
      <c r="J106" s="131">
        <f>ROUND(I106*H106,2)</f>
        <v>0</v>
      </c>
      <c r="K106" s="129" t="s">
        <v>133</v>
      </c>
      <c r="L106" s="32"/>
      <c r="M106" s="133" t="s">
        <v>18</v>
      </c>
      <c r="N106" s="134" t="s">
        <v>44</v>
      </c>
      <c r="P106" s="135">
        <f>O106*H106</f>
        <v>0</v>
      </c>
      <c r="Q106" s="135">
        <v>0</v>
      </c>
      <c r="R106" s="135">
        <f>Q106*H106</f>
        <v>0</v>
      </c>
      <c r="S106" s="135">
        <v>0.29499999999999998</v>
      </c>
      <c r="T106" s="136">
        <f>S106*H106</f>
        <v>8.5549999999999997</v>
      </c>
      <c r="AR106" s="137" t="s">
        <v>134</v>
      </c>
      <c r="AT106" s="137" t="s">
        <v>129</v>
      </c>
      <c r="AU106" s="137" t="s">
        <v>83</v>
      </c>
      <c r="AY106" s="17" t="s">
        <v>127</v>
      </c>
      <c r="BE106" s="138">
        <f>IF(N106="základní",J106,0)</f>
        <v>0</v>
      </c>
      <c r="BF106" s="138">
        <f>IF(N106="snížená",J106,0)</f>
        <v>0</v>
      </c>
      <c r="BG106" s="138">
        <f>IF(N106="zákl. přenesená",J106,0)</f>
        <v>0</v>
      </c>
      <c r="BH106" s="138">
        <f>IF(N106="sníž. přenesená",J106,0)</f>
        <v>0</v>
      </c>
      <c r="BI106" s="138">
        <f>IF(N106="nulová",J106,0)</f>
        <v>0</v>
      </c>
      <c r="BJ106" s="17" t="s">
        <v>81</v>
      </c>
      <c r="BK106" s="138">
        <f>ROUND(I106*H106,2)</f>
        <v>0</v>
      </c>
      <c r="BL106" s="17" t="s">
        <v>134</v>
      </c>
      <c r="BM106" s="137" t="s">
        <v>159</v>
      </c>
    </row>
    <row r="107" spans="2:65" s="1" customFormat="1">
      <c r="B107" s="32"/>
      <c r="D107" s="139" t="s">
        <v>136</v>
      </c>
      <c r="F107" s="140" t="s">
        <v>160</v>
      </c>
      <c r="I107" s="141"/>
      <c r="L107" s="32"/>
      <c r="M107" s="142"/>
      <c r="T107" s="53"/>
      <c r="AT107" s="17" t="s">
        <v>136</v>
      </c>
      <c r="AU107" s="17" t="s">
        <v>83</v>
      </c>
    </row>
    <row r="108" spans="2:65" s="12" customFormat="1">
      <c r="B108" s="143"/>
      <c r="D108" s="144" t="s">
        <v>138</v>
      </c>
      <c r="E108" s="145" t="s">
        <v>18</v>
      </c>
      <c r="F108" s="146" t="s">
        <v>161</v>
      </c>
      <c r="H108" s="147">
        <v>29</v>
      </c>
      <c r="I108" s="148"/>
      <c r="L108" s="143"/>
      <c r="M108" s="149"/>
      <c r="T108" s="150"/>
      <c r="AT108" s="145" t="s">
        <v>138</v>
      </c>
      <c r="AU108" s="145" t="s">
        <v>83</v>
      </c>
      <c r="AV108" s="12" t="s">
        <v>83</v>
      </c>
      <c r="AW108" s="12" t="s">
        <v>35</v>
      </c>
      <c r="AX108" s="12" t="s">
        <v>81</v>
      </c>
      <c r="AY108" s="145" t="s">
        <v>127</v>
      </c>
    </row>
    <row r="109" spans="2:65" s="1" customFormat="1" ht="24.2" customHeight="1">
      <c r="B109" s="32"/>
      <c r="C109" s="127" t="s">
        <v>162</v>
      </c>
      <c r="D109" s="127" t="s">
        <v>129</v>
      </c>
      <c r="E109" s="128" t="s">
        <v>163</v>
      </c>
      <c r="F109" s="129" t="s">
        <v>164</v>
      </c>
      <c r="G109" s="130" t="s">
        <v>165</v>
      </c>
      <c r="H109" s="131">
        <v>28.2</v>
      </c>
      <c r="I109" s="132"/>
      <c r="J109" s="131">
        <f>ROUND(I109*H109,2)</f>
        <v>0</v>
      </c>
      <c r="K109" s="129" t="s">
        <v>133</v>
      </c>
      <c r="L109" s="32"/>
      <c r="M109" s="133" t="s">
        <v>18</v>
      </c>
      <c r="N109" s="134" t="s">
        <v>44</v>
      </c>
      <c r="P109" s="135">
        <f>O109*H109</f>
        <v>0</v>
      </c>
      <c r="Q109" s="135">
        <v>0</v>
      </c>
      <c r="R109" s="135">
        <f>Q109*H109</f>
        <v>0</v>
      </c>
      <c r="S109" s="135">
        <v>0.20499999999999999</v>
      </c>
      <c r="T109" s="136">
        <f>S109*H109</f>
        <v>5.7809999999999997</v>
      </c>
      <c r="AR109" s="137" t="s">
        <v>134</v>
      </c>
      <c r="AT109" s="137" t="s">
        <v>129</v>
      </c>
      <c r="AU109" s="137" t="s">
        <v>83</v>
      </c>
      <c r="AY109" s="17" t="s">
        <v>127</v>
      </c>
      <c r="BE109" s="138">
        <f>IF(N109="základní",J109,0)</f>
        <v>0</v>
      </c>
      <c r="BF109" s="138">
        <f>IF(N109="snížená",J109,0)</f>
        <v>0</v>
      </c>
      <c r="BG109" s="138">
        <f>IF(N109="zákl. přenesená",J109,0)</f>
        <v>0</v>
      </c>
      <c r="BH109" s="138">
        <f>IF(N109="sníž. přenesená",J109,0)</f>
        <v>0</v>
      </c>
      <c r="BI109" s="138">
        <f>IF(N109="nulová",J109,0)</f>
        <v>0</v>
      </c>
      <c r="BJ109" s="17" t="s">
        <v>81</v>
      </c>
      <c r="BK109" s="138">
        <f>ROUND(I109*H109,2)</f>
        <v>0</v>
      </c>
      <c r="BL109" s="17" t="s">
        <v>134</v>
      </c>
      <c r="BM109" s="137" t="s">
        <v>166</v>
      </c>
    </row>
    <row r="110" spans="2:65" s="1" customFormat="1">
      <c r="B110" s="32"/>
      <c r="D110" s="139" t="s">
        <v>136</v>
      </c>
      <c r="F110" s="140" t="s">
        <v>167</v>
      </c>
      <c r="I110" s="141"/>
      <c r="L110" s="32"/>
      <c r="M110" s="142"/>
      <c r="T110" s="53"/>
      <c r="AT110" s="17" t="s">
        <v>136</v>
      </c>
      <c r="AU110" s="17" t="s">
        <v>83</v>
      </c>
    </row>
    <row r="111" spans="2:65" s="12" customFormat="1">
      <c r="B111" s="143"/>
      <c r="D111" s="144" t="s">
        <v>138</v>
      </c>
      <c r="E111" s="145" t="s">
        <v>18</v>
      </c>
      <c r="F111" s="146" t="s">
        <v>168</v>
      </c>
      <c r="H111" s="147">
        <v>17</v>
      </c>
      <c r="I111" s="148"/>
      <c r="L111" s="143"/>
      <c r="M111" s="149"/>
      <c r="T111" s="150"/>
      <c r="AT111" s="145" t="s">
        <v>138</v>
      </c>
      <c r="AU111" s="145" t="s">
        <v>83</v>
      </c>
      <c r="AV111" s="12" t="s">
        <v>83</v>
      </c>
      <c r="AW111" s="12" t="s">
        <v>35</v>
      </c>
      <c r="AX111" s="12" t="s">
        <v>73</v>
      </c>
      <c r="AY111" s="145" t="s">
        <v>127</v>
      </c>
    </row>
    <row r="112" spans="2:65" s="12" customFormat="1">
      <c r="B112" s="143"/>
      <c r="D112" s="144" t="s">
        <v>138</v>
      </c>
      <c r="E112" s="145" t="s">
        <v>18</v>
      </c>
      <c r="F112" s="146" t="s">
        <v>169</v>
      </c>
      <c r="H112" s="147">
        <v>4.2</v>
      </c>
      <c r="I112" s="148"/>
      <c r="L112" s="143"/>
      <c r="M112" s="149"/>
      <c r="T112" s="150"/>
      <c r="AT112" s="145" t="s">
        <v>138</v>
      </c>
      <c r="AU112" s="145" t="s">
        <v>83</v>
      </c>
      <c r="AV112" s="12" t="s">
        <v>83</v>
      </c>
      <c r="AW112" s="12" t="s">
        <v>35</v>
      </c>
      <c r="AX112" s="12" t="s">
        <v>73</v>
      </c>
      <c r="AY112" s="145" t="s">
        <v>127</v>
      </c>
    </row>
    <row r="113" spans="2:65" s="12" customFormat="1">
      <c r="B113" s="143"/>
      <c r="D113" s="144" t="s">
        <v>138</v>
      </c>
      <c r="E113" s="145" t="s">
        <v>18</v>
      </c>
      <c r="F113" s="146" t="s">
        <v>170</v>
      </c>
      <c r="H113" s="147">
        <v>7</v>
      </c>
      <c r="I113" s="148"/>
      <c r="L113" s="143"/>
      <c r="M113" s="149"/>
      <c r="T113" s="150"/>
      <c r="AT113" s="145" t="s">
        <v>138</v>
      </c>
      <c r="AU113" s="145" t="s">
        <v>83</v>
      </c>
      <c r="AV113" s="12" t="s">
        <v>83</v>
      </c>
      <c r="AW113" s="12" t="s">
        <v>35</v>
      </c>
      <c r="AX113" s="12" t="s">
        <v>73</v>
      </c>
      <c r="AY113" s="145" t="s">
        <v>127</v>
      </c>
    </row>
    <row r="114" spans="2:65" s="13" customFormat="1">
      <c r="B114" s="151"/>
      <c r="D114" s="144" t="s">
        <v>138</v>
      </c>
      <c r="E114" s="152" t="s">
        <v>18</v>
      </c>
      <c r="F114" s="153" t="s">
        <v>171</v>
      </c>
      <c r="H114" s="154">
        <v>28.2</v>
      </c>
      <c r="I114" s="155"/>
      <c r="L114" s="151"/>
      <c r="M114" s="156"/>
      <c r="T114" s="157"/>
      <c r="AT114" s="152" t="s">
        <v>138</v>
      </c>
      <c r="AU114" s="152" t="s">
        <v>83</v>
      </c>
      <c r="AV114" s="13" t="s">
        <v>134</v>
      </c>
      <c r="AW114" s="13" t="s">
        <v>35</v>
      </c>
      <c r="AX114" s="13" t="s">
        <v>81</v>
      </c>
      <c r="AY114" s="152" t="s">
        <v>127</v>
      </c>
    </row>
    <row r="115" spans="2:65" s="1" customFormat="1" ht="24.2" customHeight="1">
      <c r="B115" s="32"/>
      <c r="C115" s="127" t="s">
        <v>172</v>
      </c>
      <c r="D115" s="127" t="s">
        <v>129</v>
      </c>
      <c r="E115" s="128" t="s">
        <v>173</v>
      </c>
      <c r="F115" s="129" t="s">
        <v>174</v>
      </c>
      <c r="G115" s="130" t="s">
        <v>175</v>
      </c>
      <c r="H115" s="131">
        <v>9.8699999999999992</v>
      </c>
      <c r="I115" s="132"/>
      <c r="J115" s="131">
        <f>ROUND(I115*H115,2)</f>
        <v>0</v>
      </c>
      <c r="K115" s="129" t="s">
        <v>133</v>
      </c>
      <c r="L115" s="32"/>
      <c r="M115" s="133" t="s">
        <v>18</v>
      </c>
      <c r="N115" s="134" t="s">
        <v>44</v>
      </c>
      <c r="P115" s="135">
        <f>O115*H115</f>
        <v>0</v>
      </c>
      <c r="Q115" s="135">
        <v>0</v>
      </c>
      <c r="R115" s="135">
        <f>Q115*H115</f>
        <v>0</v>
      </c>
      <c r="S115" s="135">
        <v>1.82</v>
      </c>
      <c r="T115" s="136">
        <f>S115*H115</f>
        <v>17.9634</v>
      </c>
      <c r="AR115" s="137" t="s">
        <v>134</v>
      </c>
      <c r="AT115" s="137" t="s">
        <v>129</v>
      </c>
      <c r="AU115" s="137" t="s">
        <v>83</v>
      </c>
      <c r="AY115" s="17" t="s">
        <v>127</v>
      </c>
      <c r="BE115" s="138">
        <f>IF(N115="základní",J115,0)</f>
        <v>0</v>
      </c>
      <c r="BF115" s="138">
        <f>IF(N115="snížená",J115,0)</f>
        <v>0</v>
      </c>
      <c r="BG115" s="138">
        <f>IF(N115="zákl. přenesená",J115,0)</f>
        <v>0</v>
      </c>
      <c r="BH115" s="138">
        <f>IF(N115="sníž. přenesená",J115,0)</f>
        <v>0</v>
      </c>
      <c r="BI115" s="138">
        <f>IF(N115="nulová",J115,0)</f>
        <v>0</v>
      </c>
      <c r="BJ115" s="17" t="s">
        <v>81</v>
      </c>
      <c r="BK115" s="138">
        <f>ROUND(I115*H115,2)</f>
        <v>0</v>
      </c>
      <c r="BL115" s="17" t="s">
        <v>134</v>
      </c>
      <c r="BM115" s="137" t="s">
        <v>176</v>
      </c>
    </row>
    <row r="116" spans="2:65" s="1" customFormat="1">
      <c r="B116" s="32"/>
      <c r="D116" s="139" t="s">
        <v>136</v>
      </c>
      <c r="F116" s="140" t="s">
        <v>177</v>
      </c>
      <c r="I116" s="141"/>
      <c r="L116" s="32"/>
      <c r="M116" s="142"/>
      <c r="T116" s="53"/>
      <c r="AT116" s="17" t="s">
        <v>136</v>
      </c>
      <c r="AU116" s="17" t="s">
        <v>83</v>
      </c>
    </row>
    <row r="117" spans="2:65" s="12" customFormat="1">
      <c r="B117" s="143"/>
      <c r="D117" s="144" t="s">
        <v>138</v>
      </c>
      <c r="E117" s="145" t="s">
        <v>18</v>
      </c>
      <c r="F117" s="146" t="s">
        <v>178</v>
      </c>
      <c r="H117" s="147">
        <v>3</v>
      </c>
      <c r="I117" s="148"/>
      <c r="L117" s="143"/>
      <c r="M117" s="149"/>
      <c r="T117" s="150"/>
      <c r="AT117" s="145" t="s">
        <v>138</v>
      </c>
      <c r="AU117" s="145" t="s">
        <v>83</v>
      </c>
      <c r="AV117" s="12" t="s">
        <v>83</v>
      </c>
      <c r="AW117" s="12" t="s">
        <v>35</v>
      </c>
      <c r="AX117" s="12" t="s">
        <v>73</v>
      </c>
      <c r="AY117" s="145" t="s">
        <v>127</v>
      </c>
    </row>
    <row r="118" spans="2:65" s="12" customFormat="1">
      <c r="B118" s="143"/>
      <c r="D118" s="144" t="s">
        <v>138</v>
      </c>
      <c r="E118" s="145" t="s">
        <v>18</v>
      </c>
      <c r="F118" s="146" t="s">
        <v>179</v>
      </c>
      <c r="H118" s="147">
        <v>6.87</v>
      </c>
      <c r="I118" s="148"/>
      <c r="L118" s="143"/>
      <c r="M118" s="149"/>
      <c r="T118" s="150"/>
      <c r="AT118" s="145" t="s">
        <v>138</v>
      </c>
      <c r="AU118" s="145" t="s">
        <v>83</v>
      </c>
      <c r="AV118" s="12" t="s">
        <v>83</v>
      </c>
      <c r="AW118" s="12" t="s">
        <v>35</v>
      </c>
      <c r="AX118" s="12" t="s">
        <v>73</v>
      </c>
      <c r="AY118" s="145" t="s">
        <v>127</v>
      </c>
    </row>
    <row r="119" spans="2:65" s="13" customFormat="1">
      <c r="B119" s="151"/>
      <c r="D119" s="144" t="s">
        <v>138</v>
      </c>
      <c r="E119" s="152" t="s">
        <v>18</v>
      </c>
      <c r="F119" s="153" t="s">
        <v>171</v>
      </c>
      <c r="H119" s="154">
        <v>9.8699999999999992</v>
      </c>
      <c r="I119" s="155"/>
      <c r="L119" s="151"/>
      <c r="M119" s="156"/>
      <c r="T119" s="157"/>
      <c r="AT119" s="152" t="s">
        <v>138</v>
      </c>
      <c r="AU119" s="152" t="s">
        <v>83</v>
      </c>
      <c r="AV119" s="13" t="s">
        <v>134</v>
      </c>
      <c r="AW119" s="13" t="s">
        <v>35</v>
      </c>
      <c r="AX119" s="13" t="s">
        <v>81</v>
      </c>
      <c r="AY119" s="152" t="s">
        <v>127</v>
      </c>
    </row>
    <row r="120" spans="2:65" s="1" customFormat="1" ht="24.2" customHeight="1">
      <c r="B120" s="32"/>
      <c r="C120" s="127" t="s">
        <v>180</v>
      </c>
      <c r="D120" s="127" t="s">
        <v>129</v>
      </c>
      <c r="E120" s="128" t="s">
        <v>181</v>
      </c>
      <c r="F120" s="129" t="s">
        <v>182</v>
      </c>
      <c r="G120" s="130" t="s">
        <v>175</v>
      </c>
      <c r="H120" s="131">
        <v>9.8699999999999992</v>
      </c>
      <c r="I120" s="132"/>
      <c r="J120" s="131">
        <f>ROUND(I120*H120,2)</f>
        <v>0</v>
      </c>
      <c r="K120" s="129" t="s">
        <v>133</v>
      </c>
      <c r="L120" s="32"/>
      <c r="M120" s="133" t="s">
        <v>18</v>
      </c>
      <c r="N120" s="134" t="s">
        <v>44</v>
      </c>
      <c r="P120" s="135">
        <f>O120*H120</f>
        <v>0</v>
      </c>
      <c r="Q120" s="135">
        <v>0.4</v>
      </c>
      <c r="R120" s="135">
        <f>Q120*H120</f>
        <v>3.948</v>
      </c>
      <c r="S120" s="135">
        <v>0</v>
      </c>
      <c r="T120" s="136">
        <f>S120*H120</f>
        <v>0</v>
      </c>
      <c r="AR120" s="137" t="s">
        <v>134</v>
      </c>
      <c r="AT120" s="137" t="s">
        <v>129</v>
      </c>
      <c r="AU120" s="137" t="s">
        <v>83</v>
      </c>
      <c r="AY120" s="17" t="s">
        <v>127</v>
      </c>
      <c r="BE120" s="138">
        <f>IF(N120="základní",J120,0)</f>
        <v>0</v>
      </c>
      <c r="BF120" s="138">
        <f>IF(N120="snížená",J120,0)</f>
        <v>0</v>
      </c>
      <c r="BG120" s="138">
        <f>IF(N120="zákl. přenesená",J120,0)</f>
        <v>0</v>
      </c>
      <c r="BH120" s="138">
        <f>IF(N120="sníž. přenesená",J120,0)</f>
        <v>0</v>
      </c>
      <c r="BI120" s="138">
        <f>IF(N120="nulová",J120,0)</f>
        <v>0</v>
      </c>
      <c r="BJ120" s="17" t="s">
        <v>81</v>
      </c>
      <c r="BK120" s="138">
        <f>ROUND(I120*H120,2)</f>
        <v>0</v>
      </c>
      <c r="BL120" s="17" t="s">
        <v>134</v>
      </c>
      <c r="BM120" s="137" t="s">
        <v>183</v>
      </c>
    </row>
    <row r="121" spans="2:65" s="1" customFormat="1">
      <c r="B121" s="32"/>
      <c r="D121" s="139" t="s">
        <v>136</v>
      </c>
      <c r="F121" s="140" t="s">
        <v>184</v>
      </c>
      <c r="I121" s="141"/>
      <c r="L121" s="32"/>
      <c r="M121" s="142"/>
      <c r="T121" s="53"/>
      <c r="AT121" s="17" t="s">
        <v>136</v>
      </c>
      <c r="AU121" s="17" t="s">
        <v>83</v>
      </c>
    </row>
    <row r="122" spans="2:65" s="12" customFormat="1">
      <c r="B122" s="143"/>
      <c r="D122" s="144" t="s">
        <v>138</v>
      </c>
      <c r="E122" s="145" t="s">
        <v>18</v>
      </c>
      <c r="F122" s="146" t="s">
        <v>185</v>
      </c>
      <c r="H122" s="147">
        <v>9.8699999999999992</v>
      </c>
      <c r="I122" s="148"/>
      <c r="L122" s="143"/>
      <c r="M122" s="149"/>
      <c r="T122" s="150"/>
      <c r="AT122" s="145" t="s">
        <v>138</v>
      </c>
      <c r="AU122" s="145" t="s">
        <v>83</v>
      </c>
      <c r="AV122" s="12" t="s">
        <v>83</v>
      </c>
      <c r="AW122" s="12" t="s">
        <v>35</v>
      </c>
      <c r="AX122" s="12" t="s">
        <v>81</v>
      </c>
      <c r="AY122" s="145" t="s">
        <v>127</v>
      </c>
    </row>
    <row r="123" spans="2:65" s="1" customFormat="1" ht="16.5" customHeight="1">
      <c r="B123" s="32"/>
      <c r="C123" s="127" t="s">
        <v>186</v>
      </c>
      <c r="D123" s="127" t="s">
        <v>129</v>
      </c>
      <c r="E123" s="128" t="s">
        <v>187</v>
      </c>
      <c r="F123" s="129" t="s">
        <v>188</v>
      </c>
      <c r="G123" s="130" t="s">
        <v>158</v>
      </c>
      <c r="H123" s="131">
        <v>80</v>
      </c>
      <c r="I123" s="132"/>
      <c r="J123" s="131">
        <f>ROUND(I123*H123,2)</f>
        <v>0</v>
      </c>
      <c r="K123" s="129" t="s">
        <v>133</v>
      </c>
      <c r="L123" s="32"/>
      <c r="M123" s="133" t="s">
        <v>18</v>
      </c>
      <c r="N123" s="134" t="s">
        <v>44</v>
      </c>
      <c r="P123" s="135">
        <f>O123*H123</f>
        <v>0</v>
      </c>
      <c r="Q123" s="135">
        <v>0</v>
      </c>
      <c r="R123" s="135">
        <f>Q123*H123</f>
        <v>0</v>
      </c>
      <c r="S123" s="135">
        <v>0</v>
      </c>
      <c r="T123" s="136">
        <f>S123*H123</f>
        <v>0</v>
      </c>
      <c r="AR123" s="137" t="s">
        <v>134</v>
      </c>
      <c r="AT123" s="137" t="s">
        <v>129</v>
      </c>
      <c r="AU123" s="137" t="s">
        <v>83</v>
      </c>
      <c r="AY123" s="17" t="s">
        <v>127</v>
      </c>
      <c r="BE123" s="138">
        <f>IF(N123="základní",J123,0)</f>
        <v>0</v>
      </c>
      <c r="BF123" s="138">
        <f>IF(N123="snížená",J123,0)</f>
        <v>0</v>
      </c>
      <c r="BG123" s="138">
        <f>IF(N123="zákl. přenesená",J123,0)</f>
        <v>0</v>
      </c>
      <c r="BH123" s="138">
        <f>IF(N123="sníž. přenesená",J123,0)</f>
        <v>0</v>
      </c>
      <c r="BI123" s="138">
        <f>IF(N123="nulová",J123,0)</f>
        <v>0</v>
      </c>
      <c r="BJ123" s="17" t="s">
        <v>81</v>
      </c>
      <c r="BK123" s="138">
        <f>ROUND(I123*H123,2)</f>
        <v>0</v>
      </c>
      <c r="BL123" s="17" t="s">
        <v>134</v>
      </c>
      <c r="BM123" s="137" t="s">
        <v>189</v>
      </c>
    </row>
    <row r="124" spans="2:65" s="1" customFormat="1">
      <c r="B124" s="32"/>
      <c r="D124" s="139" t="s">
        <v>136</v>
      </c>
      <c r="F124" s="140" t="s">
        <v>190</v>
      </c>
      <c r="I124" s="141"/>
      <c r="L124" s="32"/>
      <c r="M124" s="142"/>
      <c r="T124" s="53"/>
      <c r="AT124" s="17" t="s">
        <v>136</v>
      </c>
      <c r="AU124" s="17" t="s">
        <v>83</v>
      </c>
    </row>
    <row r="125" spans="2:65" s="12" customFormat="1">
      <c r="B125" s="143"/>
      <c r="D125" s="144" t="s">
        <v>138</v>
      </c>
      <c r="E125" s="145" t="s">
        <v>18</v>
      </c>
      <c r="F125" s="146" t="s">
        <v>191</v>
      </c>
      <c r="H125" s="147">
        <v>80</v>
      </c>
      <c r="I125" s="148"/>
      <c r="L125" s="143"/>
      <c r="M125" s="149"/>
      <c r="T125" s="150"/>
      <c r="AT125" s="145" t="s">
        <v>138</v>
      </c>
      <c r="AU125" s="145" t="s">
        <v>83</v>
      </c>
      <c r="AV125" s="12" t="s">
        <v>83</v>
      </c>
      <c r="AW125" s="12" t="s">
        <v>35</v>
      </c>
      <c r="AX125" s="12" t="s">
        <v>81</v>
      </c>
      <c r="AY125" s="145" t="s">
        <v>127</v>
      </c>
    </row>
    <row r="126" spans="2:65" s="1" customFormat="1" ht="24.2" customHeight="1">
      <c r="B126" s="32"/>
      <c r="C126" s="127" t="s">
        <v>192</v>
      </c>
      <c r="D126" s="127" t="s">
        <v>129</v>
      </c>
      <c r="E126" s="128" t="s">
        <v>193</v>
      </c>
      <c r="F126" s="129" t="s">
        <v>194</v>
      </c>
      <c r="G126" s="130" t="s">
        <v>175</v>
      </c>
      <c r="H126" s="131">
        <v>113</v>
      </c>
      <c r="I126" s="132"/>
      <c r="J126" s="131">
        <f>ROUND(I126*H126,2)</f>
        <v>0</v>
      </c>
      <c r="K126" s="129" t="s">
        <v>133</v>
      </c>
      <c r="L126" s="32"/>
      <c r="M126" s="133" t="s">
        <v>18</v>
      </c>
      <c r="N126" s="134" t="s">
        <v>44</v>
      </c>
      <c r="P126" s="135">
        <f>O126*H126</f>
        <v>0</v>
      </c>
      <c r="Q126" s="135">
        <v>0</v>
      </c>
      <c r="R126" s="135">
        <f>Q126*H126</f>
        <v>0</v>
      </c>
      <c r="S126" s="135">
        <v>0</v>
      </c>
      <c r="T126" s="136">
        <f>S126*H126</f>
        <v>0</v>
      </c>
      <c r="AR126" s="137" t="s">
        <v>134</v>
      </c>
      <c r="AT126" s="137" t="s">
        <v>129</v>
      </c>
      <c r="AU126" s="137" t="s">
        <v>83</v>
      </c>
      <c r="AY126" s="17" t="s">
        <v>127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7" t="s">
        <v>81</v>
      </c>
      <c r="BK126" s="138">
        <f>ROUND(I126*H126,2)</f>
        <v>0</v>
      </c>
      <c r="BL126" s="17" t="s">
        <v>134</v>
      </c>
      <c r="BM126" s="137" t="s">
        <v>195</v>
      </c>
    </row>
    <row r="127" spans="2:65" s="1" customFormat="1">
      <c r="B127" s="32"/>
      <c r="D127" s="139" t="s">
        <v>136</v>
      </c>
      <c r="F127" s="140" t="s">
        <v>196</v>
      </c>
      <c r="I127" s="141"/>
      <c r="L127" s="32"/>
      <c r="M127" s="142"/>
      <c r="T127" s="53"/>
      <c r="AT127" s="17" t="s">
        <v>136</v>
      </c>
      <c r="AU127" s="17" t="s">
        <v>83</v>
      </c>
    </row>
    <row r="128" spans="2:65" s="12" customFormat="1">
      <c r="B128" s="143"/>
      <c r="D128" s="144" t="s">
        <v>138</v>
      </c>
      <c r="E128" s="145" t="s">
        <v>18</v>
      </c>
      <c r="F128" s="146" t="s">
        <v>197</v>
      </c>
      <c r="H128" s="147">
        <v>113</v>
      </c>
      <c r="I128" s="148"/>
      <c r="L128" s="143"/>
      <c r="M128" s="149"/>
      <c r="T128" s="150"/>
      <c r="AT128" s="145" t="s">
        <v>138</v>
      </c>
      <c r="AU128" s="145" t="s">
        <v>83</v>
      </c>
      <c r="AV128" s="12" t="s">
        <v>83</v>
      </c>
      <c r="AW128" s="12" t="s">
        <v>35</v>
      </c>
      <c r="AX128" s="12" t="s">
        <v>81</v>
      </c>
      <c r="AY128" s="145" t="s">
        <v>127</v>
      </c>
    </row>
    <row r="129" spans="2:65" s="1" customFormat="1" ht="24.2" customHeight="1">
      <c r="B129" s="32"/>
      <c r="C129" s="127" t="s">
        <v>198</v>
      </c>
      <c r="D129" s="127" t="s">
        <v>129</v>
      </c>
      <c r="E129" s="128" t="s">
        <v>199</v>
      </c>
      <c r="F129" s="129" t="s">
        <v>200</v>
      </c>
      <c r="G129" s="130" t="s">
        <v>175</v>
      </c>
      <c r="H129" s="131">
        <v>140.74</v>
      </c>
      <c r="I129" s="132"/>
      <c r="J129" s="131">
        <f>ROUND(I129*H129,2)</f>
        <v>0</v>
      </c>
      <c r="K129" s="129" t="s">
        <v>133</v>
      </c>
      <c r="L129" s="32"/>
      <c r="M129" s="133" t="s">
        <v>18</v>
      </c>
      <c r="N129" s="134" t="s">
        <v>44</v>
      </c>
      <c r="P129" s="135">
        <f>O129*H129</f>
        <v>0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134</v>
      </c>
      <c r="AT129" s="137" t="s">
        <v>129</v>
      </c>
      <c r="AU129" s="137" t="s">
        <v>83</v>
      </c>
      <c r="AY129" s="17" t="s">
        <v>127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7" t="s">
        <v>81</v>
      </c>
      <c r="BK129" s="138">
        <f>ROUND(I129*H129,2)</f>
        <v>0</v>
      </c>
      <c r="BL129" s="17" t="s">
        <v>134</v>
      </c>
      <c r="BM129" s="137" t="s">
        <v>201</v>
      </c>
    </row>
    <row r="130" spans="2:65" s="1" customFormat="1">
      <c r="B130" s="32"/>
      <c r="D130" s="139" t="s">
        <v>136</v>
      </c>
      <c r="F130" s="140" t="s">
        <v>202</v>
      </c>
      <c r="I130" s="141"/>
      <c r="L130" s="32"/>
      <c r="M130" s="142"/>
      <c r="T130" s="53"/>
      <c r="AT130" s="17" t="s">
        <v>136</v>
      </c>
      <c r="AU130" s="17" t="s">
        <v>83</v>
      </c>
    </row>
    <row r="131" spans="2:65" s="12" customFormat="1">
      <c r="B131" s="143"/>
      <c r="D131" s="144" t="s">
        <v>138</v>
      </c>
      <c r="E131" s="145" t="s">
        <v>18</v>
      </c>
      <c r="F131" s="146" t="s">
        <v>203</v>
      </c>
      <c r="H131" s="147">
        <v>33.6</v>
      </c>
      <c r="I131" s="148"/>
      <c r="L131" s="143"/>
      <c r="M131" s="149"/>
      <c r="T131" s="150"/>
      <c r="AT131" s="145" t="s">
        <v>138</v>
      </c>
      <c r="AU131" s="145" t="s">
        <v>83</v>
      </c>
      <c r="AV131" s="12" t="s">
        <v>83</v>
      </c>
      <c r="AW131" s="12" t="s">
        <v>35</v>
      </c>
      <c r="AX131" s="12" t="s">
        <v>73</v>
      </c>
      <c r="AY131" s="145" t="s">
        <v>127</v>
      </c>
    </row>
    <row r="132" spans="2:65" s="12" customFormat="1">
      <c r="B132" s="143"/>
      <c r="D132" s="144" t="s">
        <v>138</v>
      </c>
      <c r="E132" s="145" t="s">
        <v>18</v>
      </c>
      <c r="F132" s="146" t="s">
        <v>204</v>
      </c>
      <c r="H132" s="147">
        <v>11.5</v>
      </c>
      <c r="I132" s="148"/>
      <c r="L132" s="143"/>
      <c r="M132" s="149"/>
      <c r="T132" s="150"/>
      <c r="AT132" s="145" t="s">
        <v>138</v>
      </c>
      <c r="AU132" s="145" t="s">
        <v>83</v>
      </c>
      <c r="AV132" s="12" t="s">
        <v>83</v>
      </c>
      <c r="AW132" s="12" t="s">
        <v>35</v>
      </c>
      <c r="AX132" s="12" t="s">
        <v>73</v>
      </c>
      <c r="AY132" s="145" t="s">
        <v>127</v>
      </c>
    </row>
    <row r="133" spans="2:65" s="12" customFormat="1">
      <c r="B133" s="143"/>
      <c r="D133" s="144" t="s">
        <v>138</v>
      </c>
      <c r="E133" s="145" t="s">
        <v>18</v>
      </c>
      <c r="F133" s="146" t="s">
        <v>205</v>
      </c>
      <c r="H133" s="147">
        <v>19.28</v>
      </c>
      <c r="I133" s="148"/>
      <c r="L133" s="143"/>
      <c r="M133" s="149"/>
      <c r="T133" s="150"/>
      <c r="AT133" s="145" t="s">
        <v>138</v>
      </c>
      <c r="AU133" s="145" t="s">
        <v>83</v>
      </c>
      <c r="AV133" s="12" t="s">
        <v>83</v>
      </c>
      <c r="AW133" s="12" t="s">
        <v>35</v>
      </c>
      <c r="AX133" s="12" t="s">
        <v>73</v>
      </c>
      <c r="AY133" s="145" t="s">
        <v>127</v>
      </c>
    </row>
    <row r="134" spans="2:65" s="12" customFormat="1">
      <c r="B134" s="143"/>
      <c r="D134" s="144" t="s">
        <v>138</v>
      </c>
      <c r="E134" s="145" t="s">
        <v>18</v>
      </c>
      <c r="F134" s="146" t="s">
        <v>206</v>
      </c>
      <c r="H134" s="147">
        <v>25.96</v>
      </c>
      <c r="I134" s="148"/>
      <c r="L134" s="143"/>
      <c r="M134" s="149"/>
      <c r="T134" s="150"/>
      <c r="AT134" s="145" t="s">
        <v>138</v>
      </c>
      <c r="AU134" s="145" t="s">
        <v>83</v>
      </c>
      <c r="AV134" s="12" t="s">
        <v>83</v>
      </c>
      <c r="AW134" s="12" t="s">
        <v>35</v>
      </c>
      <c r="AX134" s="12" t="s">
        <v>73</v>
      </c>
      <c r="AY134" s="145" t="s">
        <v>127</v>
      </c>
    </row>
    <row r="135" spans="2:65" s="12" customFormat="1">
      <c r="B135" s="143"/>
      <c r="D135" s="144" t="s">
        <v>138</v>
      </c>
      <c r="E135" s="145" t="s">
        <v>18</v>
      </c>
      <c r="F135" s="146" t="s">
        <v>207</v>
      </c>
      <c r="H135" s="147">
        <v>8.5500000000000007</v>
      </c>
      <c r="I135" s="148"/>
      <c r="L135" s="143"/>
      <c r="M135" s="149"/>
      <c r="T135" s="150"/>
      <c r="AT135" s="145" t="s">
        <v>138</v>
      </c>
      <c r="AU135" s="145" t="s">
        <v>83</v>
      </c>
      <c r="AV135" s="12" t="s">
        <v>83</v>
      </c>
      <c r="AW135" s="12" t="s">
        <v>35</v>
      </c>
      <c r="AX135" s="12" t="s">
        <v>73</v>
      </c>
      <c r="AY135" s="145" t="s">
        <v>127</v>
      </c>
    </row>
    <row r="136" spans="2:65" s="12" customFormat="1">
      <c r="B136" s="143"/>
      <c r="D136" s="144" t="s">
        <v>138</v>
      </c>
      <c r="E136" s="145" t="s">
        <v>18</v>
      </c>
      <c r="F136" s="146" t="s">
        <v>208</v>
      </c>
      <c r="H136" s="147">
        <v>41.85</v>
      </c>
      <c r="I136" s="148"/>
      <c r="L136" s="143"/>
      <c r="M136" s="149"/>
      <c r="T136" s="150"/>
      <c r="AT136" s="145" t="s">
        <v>138</v>
      </c>
      <c r="AU136" s="145" t="s">
        <v>83</v>
      </c>
      <c r="AV136" s="12" t="s">
        <v>83</v>
      </c>
      <c r="AW136" s="12" t="s">
        <v>35</v>
      </c>
      <c r="AX136" s="12" t="s">
        <v>73</v>
      </c>
      <c r="AY136" s="145" t="s">
        <v>127</v>
      </c>
    </row>
    <row r="137" spans="2:65" s="13" customFormat="1">
      <c r="B137" s="151"/>
      <c r="D137" s="144" t="s">
        <v>138</v>
      </c>
      <c r="E137" s="152" t="s">
        <v>18</v>
      </c>
      <c r="F137" s="153" t="s">
        <v>171</v>
      </c>
      <c r="H137" s="154">
        <v>140.74</v>
      </c>
      <c r="I137" s="155"/>
      <c r="L137" s="151"/>
      <c r="M137" s="156"/>
      <c r="T137" s="157"/>
      <c r="AT137" s="152" t="s">
        <v>138</v>
      </c>
      <c r="AU137" s="152" t="s">
        <v>83</v>
      </c>
      <c r="AV137" s="13" t="s">
        <v>134</v>
      </c>
      <c r="AW137" s="13" t="s">
        <v>35</v>
      </c>
      <c r="AX137" s="13" t="s">
        <v>81</v>
      </c>
      <c r="AY137" s="152" t="s">
        <v>127</v>
      </c>
    </row>
    <row r="138" spans="2:65" s="1" customFormat="1" ht="16.5" customHeight="1">
      <c r="B138" s="32"/>
      <c r="C138" s="127" t="s">
        <v>209</v>
      </c>
      <c r="D138" s="127" t="s">
        <v>129</v>
      </c>
      <c r="E138" s="128" t="s">
        <v>210</v>
      </c>
      <c r="F138" s="129" t="s">
        <v>211</v>
      </c>
      <c r="G138" s="130" t="s">
        <v>158</v>
      </c>
      <c r="H138" s="131">
        <v>17.2</v>
      </c>
      <c r="I138" s="132"/>
      <c r="J138" s="131">
        <f>ROUND(I138*H138,2)</f>
        <v>0</v>
      </c>
      <c r="K138" s="129" t="s">
        <v>133</v>
      </c>
      <c r="L138" s="32"/>
      <c r="M138" s="133" t="s">
        <v>18</v>
      </c>
      <c r="N138" s="134" t="s">
        <v>44</v>
      </c>
      <c r="P138" s="135">
        <f>O138*H138</f>
        <v>0</v>
      </c>
      <c r="Q138" s="135">
        <v>6.9999999999999999E-4</v>
      </c>
      <c r="R138" s="135">
        <f>Q138*H138</f>
        <v>1.2039999999999999E-2</v>
      </c>
      <c r="S138" s="135">
        <v>0</v>
      </c>
      <c r="T138" s="136">
        <f>S138*H138</f>
        <v>0</v>
      </c>
      <c r="AR138" s="137" t="s">
        <v>134</v>
      </c>
      <c r="AT138" s="137" t="s">
        <v>129</v>
      </c>
      <c r="AU138" s="137" t="s">
        <v>83</v>
      </c>
      <c r="AY138" s="17" t="s">
        <v>127</v>
      </c>
      <c r="BE138" s="138">
        <f>IF(N138="základní",J138,0)</f>
        <v>0</v>
      </c>
      <c r="BF138" s="138">
        <f>IF(N138="snížená",J138,0)</f>
        <v>0</v>
      </c>
      <c r="BG138" s="138">
        <f>IF(N138="zákl. přenesená",J138,0)</f>
        <v>0</v>
      </c>
      <c r="BH138" s="138">
        <f>IF(N138="sníž. přenesená",J138,0)</f>
        <v>0</v>
      </c>
      <c r="BI138" s="138">
        <f>IF(N138="nulová",J138,0)</f>
        <v>0</v>
      </c>
      <c r="BJ138" s="17" t="s">
        <v>81</v>
      </c>
      <c r="BK138" s="138">
        <f>ROUND(I138*H138,2)</f>
        <v>0</v>
      </c>
      <c r="BL138" s="17" t="s">
        <v>134</v>
      </c>
      <c r="BM138" s="137" t="s">
        <v>212</v>
      </c>
    </row>
    <row r="139" spans="2:65" s="1" customFormat="1">
      <c r="B139" s="32"/>
      <c r="D139" s="139" t="s">
        <v>136</v>
      </c>
      <c r="F139" s="140" t="s">
        <v>213</v>
      </c>
      <c r="I139" s="141"/>
      <c r="L139" s="32"/>
      <c r="M139" s="142"/>
      <c r="T139" s="53"/>
      <c r="AT139" s="17" t="s">
        <v>136</v>
      </c>
      <c r="AU139" s="17" t="s">
        <v>83</v>
      </c>
    </row>
    <row r="140" spans="2:65" s="12" customFormat="1">
      <c r="B140" s="143"/>
      <c r="D140" s="144" t="s">
        <v>138</v>
      </c>
      <c r="E140" s="145" t="s">
        <v>18</v>
      </c>
      <c r="F140" s="146" t="s">
        <v>214</v>
      </c>
      <c r="H140" s="147">
        <v>17.2</v>
      </c>
      <c r="I140" s="148"/>
      <c r="L140" s="143"/>
      <c r="M140" s="149"/>
      <c r="T140" s="150"/>
      <c r="AT140" s="145" t="s">
        <v>138</v>
      </c>
      <c r="AU140" s="145" t="s">
        <v>83</v>
      </c>
      <c r="AV140" s="12" t="s">
        <v>83</v>
      </c>
      <c r="AW140" s="12" t="s">
        <v>35</v>
      </c>
      <c r="AX140" s="12" t="s">
        <v>81</v>
      </c>
      <c r="AY140" s="145" t="s">
        <v>127</v>
      </c>
    </row>
    <row r="141" spans="2:65" s="1" customFormat="1" ht="24.2" customHeight="1">
      <c r="B141" s="32"/>
      <c r="C141" s="127" t="s">
        <v>215</v>
      </c>
      <c r="D141" s="127" t="s">
        <v>129</v>
      </c>
      <c r="E141" s="128" t="s">
        <v>216</v>
      </c>
      <c r="F141" s="129" t="s">
        <v>217</v>
      </c>
      <c r="G141" s="130" t="s">
        <v>158</v>
      </c>
      <c r="H141" s="131">
        <v>17.2</v>
      </c>
      <c r="I141" s="132"/>
      <c r="J141" s="131">
        <f>ROUND(I141*H141,2)</f>
        <v>0</v>
      </c>
      <c r="K141" s="129" t="s">
        <v>133</v>
      </c>
      <c r="L141" s="32"/>
      <c r="M141" s="133" t="s">
        <v>18</v>
      </c>
      <c r="N141" s="134" t="s">
        <v>44</v>
      </c>
      <c r="P141" s="135">
        <f>O141*H141</f>
        <v>0</v>
      </c>
      <c r="Q141" s="135">
        <v>0</v>
      </c>
      <c r="R141" s="135">
        <f>Q141*H141</f>
        <v>0</v>
      </c>
      <c r="S141" s="135">
        <v>0</v>
      </c>
      <c r="T141" s="136">
        <f>S141*H141</f>
        <v>0</v>
      </c>
      <c r="AR141" s="137" t="s">
        <v>134</v>
      </c>
      <c r="AT141" s="137" t="s">
        <v>129</v>
      </c>
      <c r="AU141" s="137" t="s">
        <v>83</v>
      </c>
      <c r="AY141" s="17" t="s">
        <v>127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17" t="s">
        <v>81</v>
      </c>
      <c r="BK141" s="138">
        <f>ROUND(I141*H141,2)</f>
        <v>0</v>
      </c>
      <c r="BL141" s="17" t="s">
        <v>134</v>
      </c>
      <c r="BM141" s="137" t="s">
        <v>218</v>
      </c>
    </row>
    <row r="142" spans="2:65" s="1" customFormat="1">
      <c r="B142" s="32"/>
      <c r="D142" s="139" t="s">
        <v>136</v>
      </c>
      <c r="F142" s="140" t="s">
        <v>219</v>
      </c>
      <c r="I142" s="141"/>
      <c r="L142" s="32"/>
      <c r="M142" s="142"/>
      <c r="T142" s="53"/>
      <c r="AT142" s="17" t="s">
        <v>136</v>
      </c>
      <c r="AU142" s="17" t="s">
        <v>83</v>
      </c>
    </row>
    <row r="143" spans="2:65" s="12" customFormat="1">
      <c r="B143" s="143"/>
      <c r="D143" s="144" t="s">
        <v>138</v>
      </c>
      <c r="E143" s="145" t="s">
        <v>18</v>
      </c>
      <c r="F143" s="146" t="s">
        <v>220</v>
      </c>
      <c r="H143" s="147">
        <v>17.2</v>
      </c>
      <c r="I143" s="148"/>
      <c r="L143" s="143"/>
      <c r="M143" s="149"/>
      <c r="T143" s="150"/>
      <c r="AT143" s="145" t="s">
        <v>138</v>
      </c>
      <c r="AU143" s="145" t="s">
        <v>83</v>
      </c>
      <c r="AV143" s="12" t="s">
        <v>83</v>
      </c>
      <c r="AW143" s="12" t="s">
        <v>35</v>
      </c>
      <c r="AX143" s="12" t="s">
        <v>81</v>
      </c>
      <c r="AY143" s="145" t="s">
        <v>127</v>
      </c>
    </row>
    <row r="144" spans="2:65" s="1" customFormat="1" ht="21.75" customHeight="1">
      <c r="B144" s="32"/>
      <c r="C144" s="127" t="s">
        <v>221</v>
      </c>
      <c r="D144" s="127" t="s">
        <v>129</v>
      </c>
      <c r="E144" s="128" t="s">
        <v>222</v>
      </c>
      <c r="F144" s="129" t="s">
        <v>223</v>
      </c>
      <c r="G144" s="130" t="s">
        <v>175</v>
      </c>
      <c r="H144" s="131">
        <v>17.2</v>
      </c>
      <c r="I144" s="132"/>
      <c r="J144" s="131">
        <f>ROUND(I144*H144,2)</f>
        <v>0</v>
      </c>
      <c r="K144" s="129" t="s">
        <v>133</v>
      </c>
      <c r="L144" s="32"/>
      <c r="M144" s="133" t="s">
        <v>18</v>
      </c>
      <c r="N144" s="134" t="s">
        <v>44</v>
      </c>
      <c r="P144" s="135">
        <f>O144*H144</f>
        <v>0</v>
      </c>
      <c r="Q144" s="135">
        <v>4.6000000000000001E-4</v>
      </c>
      <c r="R144" s="135">
        <f>Q144*H144</f>
        <v>7.9120000000000006E-3</v>
      </c>
      <c r="S144" s="135">
        <v>0</v>
      </c>
      <c r="T144" s="136">
        <f>S144*H144</f>
        <v>0</v>
      </c>
      <c r="AR144" s="137" t="s">
        <v>134</v>
      </c>
      <c r="AT144" s="137" t="s">
        <v>129</v>
      </c>
      <c r="AU144" s="137" t="s">
        <v>83</v>
      </c>
      <c r="AY144" s="17" t="s">
        <v>127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7" t="s">
        <v>81</v>
      </c>
      <c r="BK144" s="138">
        <f>ROUND(I144*H144,2)</f>
        <v>0</v>
      </c>
      <c r="BL144" s="17" t="s">
        <v>134</v>
      </c>
      <c r="BM144" s="137" t="s">
        <v>224</v>
      </c>
    </row>
    <row r="145" spans="2:65" s="1" customFormat="1">
      <c r="B145" s="32"/>
      <c r="D145" s="139" t="s">
        <v>136</v>
      </c>
      <c r="F145" s="140" t="s">
        <v>225</v>
      </c>
      <c r="I145" s="141"/>
      <c r="L145" s="32"/>
      <c r="M145" s="142"/>
      <c r="T145" s="53"/>
      <c r="AT145" s="17" t="s">
        <v>136</v>
      </c>
      <c r="AU145" s="17" t="s">
        <v>83</v>
      </c>
    </row>
    <row r="146" spans="2:65" s="12" customFormat="1">
      <c r="B146" s="143"/>
      <c r="D146" s="144" t="s">
        <v>138</v>
      </c>
      <c r="E146" s="145" t="s">
        <v>18</v>
      </c>
      <c r="F146" s="146" t="s">
        <v>214</v>
      </c>
      <c r="H146" s="147">
        <v>17.2</v>
      </c>
      <c r="I146" s="148"/>
      <c r="L146" s="143"/>
      <c r="M146" s="149"/>
      <c r="T146" s="150"/>
      <c r="AT146" s="145" t="s">
        <v>138</v>
      </c>
      <c r="AU146" s="145" t="s">
        <v>83</v>
      </c>
      <c r="AV146" s="12" t="s">
        <v>83</v>
      </c>
      <c r="AW146" s="12" t="s">
        <v>35</v>
      </c>
      <c r="AX146" s="12" t="s">
        <v>81</v>
      </c>
      <c r="AY146" s="145" t="s">
        <v>127</v>
      </c>
    </row>
    <row r="147" spans="2:65" s="1" customFormat="1" ht="24.2" customHeight="1">
      <c r="B147" s="32"/>
      <c r="C147" s="127" t="s">
        <v>8</v>
      </c>
      <c r="D147" s="127" t="s">
        <v>129</v>
      </c>
      <c r="E147" s="128" t="s">
        <v>226</v>
      </c>
      <c r="F147" s="129" t="s">
        <v>227</v>
      </c>
      <c r="G147" s="130" t="s">
        <v>175</v>
      </c>
      <c r="H147" s="131">
        <v>17.2</v>
      </c>
      <c r="I147" s="132"/>
      <c r="J147" s="131">
        <f>ROUND(I147*H147,2)</f>
        <v>0</v>
      </c>
      <c r="K147" s="129" t="s">
        <v>133</v>
      </c>
      <c r="L147" s="32"/>
      <c r="M147" s="133" t="s">
        <v>18</v>
      </c>
      <c r="N147" s="134" t="s">
        <v>44</v>
      </c>
      <c r="P147" s="135">
        <f>O147*H147</f>
        <v>0</v>
      </c>
      <c r="Q147" s="135">
        <v>0</v>
      </c>
      <c r="R147" s="135">
        <f>Q147*H147</f>
        <v>0</v>
      </c>
      <c r="S147" s="135">
        <v>0</v>
      </c>
      <c r="T147" s="136">
        <f>S147*H147</f>
        <v>0</v>
      </c>
      <c r="AR147" s="137" t="s">
        <v>134</v>
      </c>
      <c r="AT147" s="137" t="s">
        <v>129</v>
      </c>
      <c r="AU147" s="137" t="s">
        <v>83</v>
      </c>
      <c r="AY147" s="17" t="s">
        <v>127</v>
      </c>
      <c r="BE147" s="138">
        <f>IF(N147="základní",J147,0)</f>
        <v>0</v>
      </c>
      <c r="BF147" s="138">
        <f>IF(N147="snížená",J147,0)</f>
        <v>0</v>
      </c>
      <c r="BG147" s="138">
        <f>IF(N147="zákl. přenesená",J147,0)</f>
        <v>0</v>
      </c>
      <c r="BH147" s="138">
        <f>IF(N147="sníž. přenesená",J147,0)</f>
        <v>0</v>
      </c>
      <c r="BI147" s="138">
        <f>IF(N147="nulová",J147,0)</f>
        <v>0</v>
      </c>
      <c r="BJ147" s="17" t="s">
        <v>81</v>
      </c>
      <c r="BK147" s="138">
        <f>ROUND(I147*H147,2)</f>
        <v>0</v>
      </c>
      <c r="BL147" s="17" t="s">
        <v>134</v>
      </c>
      <c r="BM147" s="137" t="s">
        <v>228</v>
      </c>
    </row>
    <row r="148" spans="2:65" s="1" customFormat="1">
      <c r="B148" s="32"/>
      <c r="D148" s="139" t="s">
        <v>136</v>
      </c>
      <c r="F148" s="140" t="s">
        <v>229</v>
      </c>
      <c r="I148" s="141"/>
      <c r="L148" s="32"/>
      <c r="M148" s="142"/>
      <c r="T148" s="53"/>
      <c r="AT148" s="17" t="s">
        <v>136</v>
      </c>
      <c r="AU148" s="17" t="s">
        <v>83</v>
      </c>
    </row>
    <row r="149" spans="2:65" s="12" customFormat="1">
      <c r="B149" s="143"/>
      <c r="D149" s="144" t="s">
        <v>138</v>
      </c>
      <c r="E149" s="145" t="s">
        <v>18</v>
      </c>
      <c r="F149" s="146" t="s">
        <v>220</v>
      </c>
      <c r="H149" s="147">
        <v>17.2</v>
      </c>
      <c r="I149" s="148"/>
      <c r="L149" s="143"/>
      <c r="M149" s="149"/>
      <c r="T149" s="150"/>
      <c r="AT149" s="145" t="s">
        <v>138</v>
      </c>
      <c r="AU149" s="145" t="s">
        <v>83</v>
      </c>
      <c r="AV149" s="12" t="s">
        <v>83</v>
      </c>
      <c r="AW149" s="12" t="s">
        <v>35</v>
      </c>
      <c r="AX149" s="12" t="s">
        <v>81</v>
      </c>
      <c r="AY149" s="145" t="s">
        <v>127</v>
      </c>
    </row>
    <row r="150" spans="2:65" s="1" customFormat="1" ht="21.75" customHeight="1">
      <c r="B150" s="32"/>
      <c r="C150" s="127" t="s">
        <v>230</v>
      </c>
      <c r="D150" s="127" t="s">
        <v>129</v>
      </c>
      <c r="E150" s="128" t="s">
        <v>231</v>
      </c>
      <c r="F150" s="129" t="s">
        <v>232</v>
      </c>
      <c r="G150" s="130" t="s">
        <v>158</v>
      </c>
      <c r="H150" s="131">
        <v>17.2</v>
      </c>
      <c r="I150" s="132"/>
      <c r="J150" s="131">
        <f>ROUND(I150*H150,2)</f>
        <v>0</v>
      </c>
      <c r="K150" s="129" t="s">
        <v>133</v>
      </c>
      <c r="L150" s="32"/>
      <c r="M150" s="133" t="s">
        <v>18</v>
      </c>
      <c r="N150" s="134" t="s">
        <v>44</v>
      </c>
      <c r="P150" s="135">
        <f>O150*H150</f>
        <v>0</v>
      </c>
      <c r="Q150" s="135">
        <v>7.9000000000000001E-4</v>
      </c>
      <c r="R150" s="135">
        <f>Q150*H150</f>
        <v>1.3587999999999999E-2</v>
      </c>
      <c r="S150" s="135">
        <v>0</v>
      </c>
      <c r="T150" s="136">
        <f>S150*H150</f>
        <v>0</v>
      </c>
      <c r="AR150" s="137" t="s">
        <v>134</v>
      </c>
      <c r="AT150" s="137" t="s">
        <v>129</v>
      </c>
      <c r="AU150" s="137" t="s">
        <v>83</v>
      </c>
      <c r="AY150" s="17" t="s">
        <v>127</v>
      </c>
      <c r="BE150" s="138">
        <f>IF(N150="základní",J150,0)</f>
        <v>0</v>
      </c>
      <c r="BF150" s="138">
        <f>IF(N150="snížená",J150,0)</f>
        <v>0</v>
      </c>
      <c r="BG150" s="138">
        <f>IF(N150="zákl. přenesená",J150,0)</f>
        <v>0</v>
      </c>
      <c r="BH150" s="138">
        <f>IF(N150="sníž. přenesená",J150,0)</f>
        <v>0</v>
      </c>
      <c r="BI150" s="138">
        <f>IF(N150="nulová",J150,0)</f>
        <v>0</v>
      </c>
      <c r="BJ150" s="17" t="s">
        <v>81</v>
      </c>
      <c r="BK150" s="138">
        <f>ROUND(I150*H150,2)</f>
        <v>0</v>
      </c>
      <c r="BL150" s="17" t="s">
        <v>134</v>
      </c>
      <c r="BM150" s="137" t="s">
        <v>233</v>
      </c>
    </row>
    <row r="151" spans="2:65" s="1" customFormat="1">
      <c r="B151" s="32"/>
      <c r="D151" s="139" t="s">
        <v>136</v>
      </c>
      <c r="F151" s="140" t="s">
        <v>234</v>
      </c>
      <c r="I151" s="141"/>
      <c r="L151" s="32"/>
      <c r="M151" s="142"/>
      <c r="T151" s="53"/>
      <c r="AT151" s="17" t="s">
        <v>136</v>
      </c>
      <c r="AU151" s="17" t="s">
        <v>83</v>
      </c>
    </row>
    <row r="152" spans="2:65" s="12" customFormat="1">
      <c r="B152" s="143"/>
      <c r="D152" s="144" t="s">
        <v>138</v>
      </c>
      <c r="E152" s="145" t="s">
        <v>18</v>
      </c>
      <c r="F152" s="146" t="s">
        <v>220</v>
      </c>
      <c r="H152" s="147">
        <v>17.2</v>
      </c>
      <c r="I152" s="148"/>
      <c r="L152" s="143"/>
      <c r="M152" s="149"/>
      <c r="T152" s="150"/>
      <c r="AT152" s="145" t="s">
        <v>138</v>
      </c>
      <c r="AU152" s="145" t="s">
        <v>83</v>
      </c>
      <c r="AV152" s="12" t="s">
        <v>83</v>
      </c>
      <c r="AW152" s="12" t="s">
        <v>35</v>
      </c>
      <c r="AX152" s="12" t="s">
        <v>81</v>
      </c>
      <c r="AY152" s="145" t="s">
        <v>127</v>
      </c>
    </row>
    <row r="153" spans="2:65" s="1" customFormat="1" ht="24.2" customHeight="1">
      <c r="B153" s="32"/>
      <c r="C153" s="127" t="s">
        <v>235</v>
      </c>
      <c r="D153" s="127" t="s">
        <v>129</v>
      </c>
      <c r="E153" s="128" t="s">
        <v>236</v>
      </c>
      <c r="F153" s="129" t="s">
        <v>237</v>
      </c>
      <c r="G153" s="130" t="s">
        <v>158</v>
      </c>
      <c r="H153" s="131">
        <v>17.2</v>
      </c>
      <c r="I153" s="132"/>
      <c r="J153" s="131">
        <f>ROUND(I153*H153,2)</f>
        <v>0</v>
      </c>
      <c r="K153" s="129" t="s">
        <v>133</v>
      </c>
      <c r="L153" s="32"/>
      <c r="M153" s="133" t="s">
        <v>18</v>
      </c>
      <c r="N153" s="134" t="s">
        <v>44</v>
      </c>
      <c r="P153" s="135">
        <f>O153*H153</f>
        <v>0</v>
      </c>
      <c r="Q153" s="135">
        <v>0</v>
      </c>
      <c r="R153" s="135">
        <f>Q153*H153</f>
        <v>0</v>
      </c>
      <c r="S153" s="135">
        <v>0</v>
      </c>
      <c r="T153" s="136">
        <f>S153*H153</f>
        <v>0</v>
      </c>
      <c r="AR153" s="137" t="s">
        <v>134</v>
      </c>
      <c r="AT153" s="137" t="s">
        <v>129</v>
      </c>
      <c r="AU153" s="137" t="s">
        <v>83</v>
      </c>
      <c r="AY153" s="17" t="s">
        <v>127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7" t="s">
        <v>81</v>
      </c>
      <c r="BK153" s="138">
        <f>ROUND(I153*H153,2)</f>
        <v>0</v>
      </c>
      <c r="BL153" s="17" t="s">
        <v>134</v>
      </c>
      <c r="BM153" s="137" t="s">
        <v>238</v>
      </c>
    </row>
    <row r="154" spans="2:65" s="1" customFormat="1">
      <c r="B154" s="32"/>
      <c r="D154" s="139" t="s">
        <v>136</v>
      </c>
      <c r="F154" s="140" t="s">
        <v>239</v>
      </c>
      <c r="I154" s="141"/>
      <c r="L154" s="32"/>
      <c r="M154" s="142"/>
      <c r="T154" s="53"/>
      <c r="AT154" s="17" t="s">
        <v>136</v>
      </c>
      <c r="AU154" s="17" t="s">
        <v>83</v>
      </c>
    </row>
    <row r="155" spans="2:65" s="12" customFormat="1">
      <c r="B155" s="143"/>
      <c r="D155" s="144" t="s">
        <v>138</v>
      </c>
      <c r="E155" s="145" t="s">
        <v>18</v>
      </c>
      <c r="F155" s="146" t="s">
        <v>220</v>
      </c>
      <c r="H155" s="147">
        <v>17.2</v>
      </c>
      <c r="I155" s="148"/>
      <c r="L155" s="143"/>
      <c r="M155" s="149"/>
      <c r="T155" s="150"/>
      <c r="AT155" s="145" t="s">
        <v>138</v>
      </c>
      <c r="AU155" s="145" t="s">
        <v>83</v>
      </c>
      <c r="AV155" s="12" t="s">
        <v>83</v>
      </c>
      <c r="AW155" s="12" t="s">
        <v>35</v>
      </c>
      <c r="AX155" s="12" t="s">
        <v>81</v>
      </c>
      <c r="AY155" s="145" t="s">
        <v>127</v>
      </c>
    </row>
    <row r="156" spans="2:65" s="1" customFormat="1" ht="16.5" customHeight="1">
      <c r="B156" s="32"/>
      <c r="C156" s="127" t="s">
        <v>240</v>
      </c>
      <c r="D156" s="127" t="s">
        <v>129</v>
      </c>
      <c r="E156" s="128" t="s">
        <v>241</v>
      </c>
      <c r="F156" s="129" t="s">
        <v>242</v>
      </c>
      <c r="G156" s="130" t="s">
        <v>175</v>
      </c>
      <c r="H156" s="131">
        <v>17.2</v>
      </c>
      <c r="I156" s="132"/>
      <c r="J156" s="131">
        <f>ROUND(I156*H156,2)</f>
        <v>0</v>
      </c>
      <c r="K156" s="129" t="s">
        <v>133</v>
      </c>
      <c r="L156" s="32"/>
      <c r="M156" s="133" t="s">
        <v>18</v>
      </c>
      <c r="N156" s="134" t="s">
        <v>44</v>
      </c>
      <c r="P156" s="135">
        <f>O156*H156</f>
        <v>0</v>
      </c>
      <c r="Q156" s="135">
        <v>0</v>
      </c>
      <c r="R156" s="135">
        <f>Q156*H156</f>
        <v>0</v>
      </c>
      <c r="S156" s="135">
        <v>0</v>
      </c>
      <c r="T156" s="136">
        <f>S156*H156</f>
        <v>0</v>
      </c>
      <c r="AR156" s="137" t="s">
        <v>134</v>
      </c>
      <c r="AT156" s="137" t="s">
        <v>129</v>
      </c>
      <c r="AU156" s="137" t="s">
        <v>83</v>
      </c>
      <c r="AY156" s="17" t="s">
        <v>127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7" t="s">
        <v>81</v>
      </c>
      <c r="BK156" s="138">
        <f>ROUND(I156*H156,2)</f>
        <v>0</v>
      </c>
      <c r="BL156" s="17" t="s">
        <v>134</v>
      </c>
      <c r="BM156" s="137" t="s">
        <v>243</v>
      </c>
    </row>
    <row r="157" spans="2:65" s="1" customFormat="1">
      <c r="B157" s="32"/>
      <c r="D157" s="139" t="s">
        <v>136</v>
      </c>
      <c r="F157" s="140" t="s">
        <v>244</v>
      </c>
      <c r="I157" s="141"/>
      <c r="L157" s="32"/>
      <c r="M157" s="142"/>
      <c r="T157" s="53"/>
      <c r="AT157" s="17" t="s">
        <v>136</v>
      </c>
      <c r="AU157" s="17" t="s">
        <v>83</v>
      </c>
    </row>
    <row r="158" spans="2:65" s="12" customFormat="1">
      <c r="B158" s="143"/>
      <c r="D158" s="144" t="s">
        <v>138</v>
      </c>
      <c r="E158" s="145" t="s">
        <v>18</v>
      </c>
      <c r="F158" s="146" t="s">
        <v>220</v>
      </c>
      <c r="H158" s="147">
        <v>17.2</v>
      </c>
      <c r="I158" s="148"/>
      <c r="L158" s="143"/>
      <c r="M158" s="149"/>
      <c r="T158" s="150"/>
      <c r="AT158" s="145" t="s">
        <v>138</v>
      </c>
      <c r="AU158" s="145" t="s">
        <v>83</v>
      </c>
      <c r="AV158" s="12" t="s">
        <v>83</v>
      </c>
      <c r="AW158" s="12" t="s">
        <v>35</v>
      </c>
      <c r="AX158" s="12" t="s">
        <v>81</v>
      </c>
      <c r="AY158" s="145" t="s">
        <v>127</v>
      </c>
    </row>
    <row r="159" spans="2:65" s="1" customFormat="1" ht="16.5" customHeight="1">
      <c r="B159" s="32"/>
      <c r="C159" s="127" t="s">
        <v>245</v>
      </c>
      <c r="D159" s="127" t="s">
        <v>129</v>
      </c>
      <c r="E159" s="128" t="s">
        <v>246</v>
      </c>
      <c r="F159" s="129" t="s">
        <v>247</v>
      </c>
      <c r="G159" s="130" t="s">
        <v>158</v>
      </c>
      <c r="H159" s="131">
        <v>17.2</v>
      </c>
      <c r="I159" s="132"/>
      <c r="J159" s="131">
        <f>ROUND(I159*H159,2)</f>
        <v>0</v>
      </c>
      <c r="K159" s="129" t="s">
        <v>133</v>
      </c>
      <c r="L159" s="32"/>
      <c r="M159" s="133" t="s">
        <v>18</v>
      </c>
      <c r="N159" s="134" t="s">
        <v>44</v>
      </c>
      <c r="P159" s="135">
        <f>O159*H159</f>
        <v>0</v>
      </c>
      <c r="Q159" s="135">
        <v>0</v>
      </c>
      <c r="R159" s="135">
        <f>Q159*H159</f>
        <v>0</v>
      </c>
      <c r="S159" s="135">
        <v>0</v>
      </c>
      <c r="T159" s="136">
        <f>S159*H159</f>
        <v>0</v>
      </c>
      <c r="AR159" s="137" t="s">
        <v>134</v>
      </c>
      <c r="AT159" s="137" t="s">
        <v>129</v>
      </c>
      <c r="AU159" s="137" t="s">
        <v>83</v>
      </c>
      <c r="AY159" s="17" t="s">
        <v>127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7" t="s">
        <v>81</v>
      </c>
      <c r="BK159" s="138">
        <f>ROUND(I159*H159,2)</f>
        <v>0</v>
      </c>
      <c r="BL159" s="17" t="s">
        <v>134</v>
      </c>
      <c r="BM159" s="137" t="s">
        <v>248</v>
      </c>
    </row>
    <row r="160" spans="2:65" s="1" customFormat="1">
      <c r="B160" s="32"/>
      <c r="D160" s="139" t="s">
        <v>136</v>
      </c>
      <c r="F160" s="140" t="s">
        <v>249</v>
      </c>
      <c r="I160" s="141"/>
      <c r="L160" s="32"/>
      <c r="M160" s="142"/>
      <c r="T160" s="53"/>
      <c r="AT160" s="17" t="s">
        <v>136</v>
      </c>
      <c r="AU160" s="17" t="s">
        <v>83</v>
      </c>
    </row>
    <row r="161" spans="2:65" s="12" customFormat="1">
      <c r="B161" s="143"/>
      <c r="D161" s="144" t="s">
        <v>138</v>
      </c>
      <c r="E161" s="145" t="s">
        <v>18</v>
      </c>
      <c r="F161" s="146" t="s">
        <v>220</v>
      </c>
      <c r="H161" s="147">
        <v>17.2</v>
      </c>
      <c r="I161" s="148"/>
      <c r="L161" s="143"/>
      <c r="M161" s="149"/>
      <c r="T161" s="150"/>
      <c r="AT161" s="145" t="s">
        <v>138</v>
      </c>
      <c r="AU161" s="145" t="s">
        <v>83</v>
      </c>
      <c r="AV161" s="12" t="s">
        <v>83</v>
      </c>
      <c r="AW161" s="12" t="s">
        <v>35</v>
      </c>
      <c r="AX161" s="12" t="s">
        <v>81</v>
      </c>
      <c r="AY161" s="145" t="s">
        <v>127</v>
      </c>
    </row>
    <row r="162" spans="2:65" s="1" customFormat="1" ht="37.9" customHeight="1">
      <c r="B162" s="32"/>
      <c r="C162" s="127" t="s">
        <v>250</v>
      </c>
      <c r="D162" s="127" t="s">
        <v>129</v>
      </c>
      <c r="E162" s="128" t="s">
        <v>251</v>
      </c>
      <c r="F162" s="129" t="s">
        <v>252</v>
      </c>
      <c r="G162" s="130" t="s">
        <v>175</v>
      </c>
      <c r="H162" s="131">
        <v>128.34</v>
      </c>
      <c r="I162" s="132"/>
      <c r="J162" s="131">
        <f>ROUND(I162*H162,2)</f>
        <v>0</v>
      </c>
      <c r="K162" s="129" t="s">
        <v>133</v>
      </c>
      <c r="L162" s="32"/>
      <c r="M162" s="133" t="s">
        <v>18</v>
      </c>
      <c r="N162" s="134" t="s">
        <v>44</v>
      </c>
      <c r="P162" s="135">
        <f>O162*H162</f>
        <v>0</v>
      </c>
      <c r="Q162" s="135">
        <v>0</v>
      </c>
      <c r="R162" s="135">
        <f>Q162*H162</f>
        <v>0</v>
      </c>
      <c r="S162" s="135">
        <v>0</v>
      </c>
      <c r="T162" s="136">
        <f>S162*H162</f>
        <v>0</v>
      </c>
      <c r="AR162" s="137" t="s">
        <v>134</v>
      </c>
      <c r="AT162" s="137" t="s">
        <v>129</v>
      </c>
      <c r="AU162" s="137" t="s">
        <v>83</v>
      </c>
      <c r="AY162" s="17" t="s">
        <v>127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7" t="s">
        <v>81</v>
      </c>
      <c r="BK162" s="138">
        <f>ROUND(I162*H162,2)</f>
        <v>0</v>
      </c>
      <c r="BL162" s="17" t="s">
        <v>134</v>
      </c>
      <c r="BM162" s="137" t="s">
        <v>253</v>
      </c>
    </row>
    <row r="163" spans="2:65" s="1" customFormat="1">
      <c r="B163" s="32"/>
      <c r="D163" s="139" t="s">
        <v>136</v>
      </c>
      <c r="F163" s="140" t="s">
        <v>254</v>
      </c>
      <c r="I163" s="141"/>
      <c r="L163" s="32"/>
      <c r="M163" s="142"/>
      <c r="T163" s="53"/>
      <c r="AT163" s="17" t="s">
        <v>136</v>
      </c>
      <c r="AU163" s="17" t="s">
        <v>83</v>
      </c>
    </row>
    <row r="164" spans="2:65" s="12" customFormat="1">
      <c r="B164" s="143"/>
      <c r="D164" s="144" t="s">
        <v>138</v>
      </c>
      <c r="E164" s="145" t="s">
        <v>18</v>
      </c>
      <c r="F164" s="146" t="s">
        <v>255</v>
      </c>
      <c r="H164" s="147">
        <v>8</v>
      </c>
      <c r="I164" s="148"/>
      <c r="L164" s="143"/>
      <c r="M164" s="149"/>
      <c r="T164" s="150"/>
      <c r="AT164" s="145" t="s">
        <v>138</v>
      </c>
      <c r="AU164" s="145" t="s">
        <v>83</v>
      </c>
      <c r="AV164" s="12" t="s">
        <v>83</v>
      </c>
      <c r="AW164" s="12" t="s">
        <v>35</v>
      </c>
      <c r="AX164" s="12" t="s">
        <v>73</v>
      </c>
      <c r="AY164" s="145" t="s">
        <v>127</v>
      </c>
    </row>
    <row r="165" spans="2:65" s="12" customFormat="1">
      <c r="B165" s="143"/>
      <c r="D165" s="144" t="s">
        <v>138</v>
      </c>
      <c r="E165" s="145" t="s">
        <v>18</v>
      </c>
      <c r="F165" s="146" t="s">
        <v>256</v>
      </c>
      <c r="H165" s="147">
        <v>120.34</v>
      </c>
      <c r="I165" s="148"/>
      <c r="L165" s="143"/>
      <c r="M165" s="149"/>
      <c r="T165" s="150"/>
      <c r="AT165" s="145" t="s">
        <v>138</v>
      </c>
      <c r="AU165" s="145" t="s">
        <v>83</v>
      </c>
      <c r="AV165" s="12" t="s">
        <v>83</v>
      </c>
      <c r="AW165" s="12" t="s">
        <v>35</v>
      </c>
      <c r="AX165" s="12" t="s">
        <v>73</v>
      </c>
      <c r="AY165" s="145" t="s">
        <v>127</v>
      </c>
    </row>
    <row r="166" spans="2:65" s="13" customFormat="1">
      <c r="B166" s="151"/>
      <c r="D166" s="144" t="s">
        <v>138</v>
      </c>
      <c r="E166" s="152" t="s">
        <v>18</v>
      </c>
      <c r="F166" s="153" t="s">
        <v>171</v>
      </c>
      <c r="H166" s="154">
        <v>128.34</v>
      </c>
      <c r="I166" s="155"/>
      <c r="L166" s="151"/>
      <c r="M166" s="156"/>
      <c r="T166" s="157"/>
      <c r="AT166" s="152" t="s">
        <v>138</v>
      </c>
      <c r="AU166" s="152" t="s">
        <v>83</v>
      </c>
      <c r="AV166" s="13" t="s">
        <v>134</v>
      </c>
      <c r="AW166" s="13" t="s">
        <v>35</v>
      </c>
      <c r="AX166" s="13" t="s">
        <v>81</v>
      </c>
      <c r="AY166" s="152" t="s">
        <v>127</v>
      </c>
    </row>
    <row r="167" spans="2:65" s="1" customFormat="1" ht="24.2" customHeight="1">
      <c r="B167" s="32"/>
      <c r="C167" s="127" t="s">
        <v>7</v>
      </c>
      <c r="D167" s="127" t="s">
        <v>129</v>
      </c>
      <c r="E167" s="128" t="s">
        <v>257</v>
      </c>
      <c r="F167" s="129" t="s">
        <v>258</v>
      </c>
      <c r="G167" s="130" t="s">
        <v>175</v>
      </c>
      <c r="H167" s="131">
        <v>181.17</v>
      </c>
      <c r="I167" s="132"/>
      <c r="J167" s="131">
        <f>ROUND(I167*H167,2)</f>
        <v>0</v>
      </c>
      <c r="K167" s="129" t="s">
        <v>133</v>
      </c>
      <c r="L167" s="32"/>
      <c r="M167" s="133" t="s">
        <v>18</v>
      </c>
      <c r="N167" s="134" t="s">
        <v>44</v>
      </c>
      <c r="P167" s="135">
        <f>O167*H167</f>
        <v>0</v>
      </c>
      <c r="Q167" s="135">
        <v>0</v>
      </c>
      <c r="R167" s="135">
        <f>Q167*H167</f>
        <v>0</v>
      </c>
      <c r="S167" s="135">
        <v>0</v>
      </c>
      <c r="T167" s="136">
        <f>S167*H167</f>
        <v>0</v>
      </c>
      <c r="AR167" s="137" t="s">
        <v>134</v>
      </c>
      <c r="AT167" s="137" t="s">
        <v>129</v>
      </c>
      <c r="AU167" s="137" t="s">
        <v>83</v>
      </c>
      <c r="AY167" s="17" t="s">
        <v>127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17" t="s">
        <v>81</v>
      </c>
      <c r="BK167" s="138">
        <f>ROUND(I167*H167,2)</f>
        <v>0</v>
      </c>
      <c r="BL167" s="17" t="s">
        <v>134</v>
      </c>
      <c r="BM167" s="137" t="s">
        <v>259</v>
      </c>
    </row>
    <row r="168" spans="2:65" s="1" customFormat="1">
      <c r="B168" s="32"/>
      <c r="D168" s="139" t="s">
        <v>136</v>
      </c>
      <c r="F168" s="140" t="s">
        <v>260</v>
      </c>
      <c r="I168" s="141"/>
      <c r="L168" s="32"/>
      <c r="M168" s="142"/>
      <c r="T168" s="53"/>
      <c r="AT168" s="17" t="s">
        <v>136</v>
      </c>
      <c r="AU168" s="17" t="s">
        <v>83</v>
      </c>
    </row>
    <row r="169" spans="2:65" s="12" customFormat="1">
      <c r="B169" s="143"/>
      <c r="D169" s="144" t="s">
        <v>138</v>
      </c>
      <c r="E169" s="145" t="s">
        <v>18</v>
      </c>
      <c r="F169" s="146" t="s">
        <v>261</v>
      </c>
      <c r="H169" s="147">
        <v>113</v>
      </c>
      <c r="I169" s="148"/>
      <c r="L169" s="143"/>
      <c r="M169" s="149"/>
      <c r="T169" s="150"/>
      <c r="AT169" s="145" t="s">
        <v>138</v>
      </c>
      <c r="AU169" s="145" t="s">
        <v>83</v>
      </c>
      <c r="AV169" s="12" t="s">
        <v>83</v>
      </c>
      <c r="AW169" s="12" t="s">
        <v>35</v>
      </c>
      <c r="AX169" s="12" t="s">
        <v>73</v>
      </c>
      <c r="AY169" s="145" t="s">
        <v>127</v>
      </c>
    </row>
    <row r="170" spans="2:65" s="12" customFormat="1">
      <c r="B170" s="143"/>
      <c r="D170" s="144" t="s">
        <v>138</v>
      </c>
      <c r="E170" s="145" t="s">
        <v>18</v>
      </c>
      <c r="F170" s="146" t="s">
        <v>255</v>
      </c>
      <c r="H170" s="147">
        <v>8</v>
      </c>
      <c r="I170" s="148"/>
      <c r="L170" s="143"/>
      <c r="M170" s="149"/>
      <c r="T170" s="150"/>
      <c r="AT170" s="145" t="s">
        <v>138</v>
      </c>
      <c r="AU170" s="145" t="s">
        <v>83</v>
      </c>
      <c r="AV170" s="12" t="s">
        <v>83</v>
      </c>
      <c r="AW170" s="12" t="s">
        <v>35</v>
      </c>
      <c r="AX170" s="12" t="s">
        <v>73</v>
      </c>
      <c r="AY170" s="145" t="s">
        <v>127</v>
      </c>
    </row>
    <row r="171" spans="2:65" s="12" customFormat="1">
      <c r="B171" s="143"/>
      <c r="D171" s="144" t="s">
        <v>138</v>
      </c>
      <c r="E171" s="145" t="s">
        <v>18</v>
      </c>
      <c r="F171" s="146" t="s">
        <v>262</v>
      </c>
      <c r="H171" s="147">
        <v>60.17</v>
      </c>
      <c r="I171" s="148"/>
      <c r="L171" s="143"/>
      <c r="M171" s="149"/>
      <c r="T171" s="150"/>
      <c r="AT171" s="145" t="s">
        <v>138</v>
      </c>
      <c r="AU171" s="145" t="s">
        <v>83</v>
      </c>
      <c r="AV171" s="12" t="s">
        <v>83</v>
      </c>
      <c r="AW171" s="12" t="s">
        <v>35</v>
      </c>
      <c r="AX171" s="12" t="s">
        <v>73</v>
      </c>
      <c r="AY171" s="145" t="s">
        <v>127</v>
      </c>
    </row>
    <row r="172" spans="2:65" s="13" customFormat="1">
      <c r="B172" s="151"/>
      <c r="D172" s="144" t="s">
        <v>138</v>
      </c>
      <c r="E172" s="152" t="s">
        <v>18</v>
      </c>
      <c r="F172" s="153" t="s">
        <v>171</v>
      </c>
      <c r="H172" s="154">
        <v>181.17</v>
      </c>
      <c r="I172" s="155"/>
      <c r="L172" s="151"/>
      <c r="M172" s="156"/>
      <c r="T172" s="157"/>
      <c r="AT172" s="152" t="s">
        <v>138</v>
      </c>
      <c r="AU172" s="152" t="s">
        <v>83</v>
      </c>
      <c r="AV172" s="13" t="s">
        <v>134</v>
      </c>
      <c r="AW172" s="13" t="s">
        <v>35</v>
      </c>
      <c r="AX172" s="13" t="s">
        <v>81</v>
      </c>
      <c r="AY172" s="152" t="s">
        <v>127</v>
      </c>
    </row>
    <row r="173" spans="2:65" s="1" customFormat="1" ht="24.2" customHeight="1">
      <c r="B173" s="32"/>
      <c r="C173" s="127" t="s">
        <v>263</v>
      </c>
      <c r="D173" s="127" t="s">
        <v>129</v>
      </c>
      <c r="E173" s="128" t="s">
        <v>264</v>
      </c>
      <c r="F173" s="129" t="s">
        <v>265</v>
      </c>
      <c r="G173" s="130" t="s">
        <v>175</v>
      </c>
      <c r="H173" s="131">
        <v>60.17</v>
      </c>
      <c r="I173" s="132"/>
      <c r="J173" s="131">
        <f>ROUND(I173*H173,2)</f>
        <v>0</v>
      </c>
      <c r="K173" s="129" t="s">
        <v>133</v>
      </c>
      <c r="L173" s="32"/>
      <c r="M173" s="133" t="s">
        <v>18</v>
      </c>
      <c r="N173" s="134" t="s">
        <v>44</v>
      </c>
      <c r="P173" s="135">
        <f>O173*H173</f>
        <v>0</v>
      </c>
      <c r="Q173" s="135">
        <v>0</v>
      </c>
      <c r="R173" s="135">
        <f>Q173*H173</f>
        <v>0</v>
      </c>
      <c r="S173" s="135">
        <v>0</v>
      </c>
      <c r="T173" s="136">
        <f>S173*H173</f>
        <v>0</v>
      </c>
      <c r="AR173" s="137" t="s">
        <v>134</v>
      </c>
      <c r="AT173" s="137" t="s">
        <v>129</v>
      </c>
      <c r="AU173" s="137" t="s">
        <v>83</v>
      </c>
      <c r="AY173" s="17" t="s">
        <v>127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17" t="s">
        <v>81</v>
      </c>
      <c r="BK173" s="138">
        <f>ROUND(I173*H173,2)</f>
        <v>0</v>
      </c>
      <c r="BL173" s="17" t="s">
        <v>134</v>
      </c>
      <c r="BM173" s="137" t="s">
        <v>266</v>
      </c>
    </row>
    <row r="174" spans="2:65" s="1" customFormat="1">
      <c r="B174" s="32"/>
      <c r="D174" s="139" t="s">
        <v>136</v>
      </c>
      <c r="F174" s="140" t="s">
        <v>267</v>
      </c>
      <c r="I174" s="141"/>
      <c r="L174" s="32"/>
      <c r="M174" s="142"/>
      <c r="T174" s="53"/>
      <c r="AT174" s="17" t="s">
        <v>136</v>
      </c>
      <c r="AU174" s="17" t="s">
        <v>83</v>
      </c>
    </row>
    <row r="175" spans="2:65" s="12" customFormat="1">
      <c r="B175" s="143"/>
      <c r="D175" s="144" t="s">
        <v>138</v>
      </c>
      <c r="E175" s="145" t="s">
        <v>18</v>
      </c>
      <c r="F175" s="146" t="s">
        <v>268</v>
      </c>
      <c r="H175" s="147">
        <v>16.8</v>
      </c>
      <c r="I175" s="148"/>
      <c r="L175" s="143"/>
      <c r="M175" s="149"/>
      <c r="T175" s="150"/>
      <c r="AT175" s="145" t="s">
        <v>138</v>
      </c>
      <c r="AU175" s="145" t="s">
        <v>83</v>
      </c>
      <c r="AV175" s="12" t="s">
        <v>83</v>
      </c>
      <c r="AW175" s="12" t="s">
        <v>35</v>
      </c>
      <c r="AX175" s="12" t="s">
        <v>73</v>
      </c>
      <c r="AY175" s="145" t="s">
        <v>127</v>
      </c>
    </row>
    <row r="176" spans="2:65" s="12" customFormat="1">
      <c r="B176" s="143"/>
      <c r="D176" s="144" t="s">
        <v>138</v>
      </c>
      <c r="E176" s="145" t="s">
        <v>18</v>
      </c>
      <c r="F176" s="146" t="s">
        <v>269</v>
      </c>
      <c r="H176" s="147">
        <v>6.33</v>
      </c>
      <c r="I176" s="148"/>
      <c r="L176" s="143"/>
      <c r="M176" s="149"/>
      <c r="T176" s="150"/>
      <c r="AT176" s="145" t="s">
        <v>138</v>
      </c>
      <c r="AU176" s="145" t="s">
        <v>83</v>
      </c>
      <c r="AV176" s="12" t="s">
        <v>83</v>
      </c>
      <c r="AW176" s="12" t="s">
        <v>35</v>
      </c>
      <c r="AX176" s="12" t="s">
        <v>73</v>
      </c>
      <c r="AY176" s="145" t="s">
        <v>127</v>
      </c>
    </row>
    <row r="177" spans="2:65" s="12" customFormat="1">
      <c r="B177" s="143"/>
      <c r="D177" s="144" t="s">
        <v>138</v>
      </c>
      <c r="E177" s="145" t="s">
        <v>18</v>
      </c>
      <c r="F177" s="146" t="s">
        <v>270</v>
      </c>
      <c r="H177" s="147">
        <v>19.28</v>
      </c>
      <c r="I177" s="148"/>
      <c r="L177" s="143"/>
      <c r="M177" s="149"/>
      <c r="T177" s="150"/>
      <c r="AT177" s="145" t="s">
        <v>138</v>
      </c>
      <c r="AU177" s="145" t="s">
        <v>83</v>
      </c>
      <c r="AV177" s="12" t="s">
        <v>83</v>
      </c>
      <c r="AW177" s="12" t="s">
        <v>35</v>
      </c>
      <c r="AX177" s="12" t="s">
        <v>73</v>
      </c>
      <c r="AY177" s="145" t="s">
        <v>127</v>
      </c>
    </row>
    <row r="178" spans="2:65" s="12" customFormat="1">
      <c r="B178" s="143"/>
      <c r="D178" s="144" t="s">
        <v>138</v>
      </c>
      <c r="E178" s="145" t="s">
        <v>18</v>
      </c>
      <c r="F178" s="146" t="s">
        <v>271</v>
      </c>
      <c r="H178" s="147">
        <v>17.760000000000002</v>
      </c>
      <c r="I178" s="148"/>
      <c r="L178" s="143"/>
      <c r="M178" s="149"/>
      <c r="T178" s="150"/>
      <c r="AT178" s="145" t="s">
        <v>138</v>
      </c>
      <c r="AU178" s="145" t="s">
        <v>83</v>
      </c>
      <c r="AV178" s="12" t="s">
        <v>83</v>
      </c>
      <c r="AW178" s="12" t="s">
        <v>35</v>
      </c>
      <c r="AX178" s="12" t="s">
        <v>73</v>
      </c>
      <c r="AY178" s="145" t="s">
        <v>127</v>
      </c>
    </row>
    <row r="179" spans="2:65" s="13" customFormat="1">
      <c r="B179" s="151"/>
      <c r="D179" s="144" t="s">
        <v>138</v>
      </c>
      <c r="E179" s="152" t="s">
        <v>18</v>
      </c>
      <c r="F179" s="153" t="s">
        <v>171</v>
      </c>
      <c r="H179" s="154">
        <v>60.17</v>
      </c>
      <c r="I179" s="155"/>
      <c r="L179" s="151"/>
      <c r="M179" s="156"/>
      <c r="T179" s="157"/>
      <c r="AT179" s="152" t="s">
        <v>138</v>
      </c>
      <c r="AU179" s="152" t="s">
        <v>83</v>
      </c>
      <c r="AV179" s="13" t="s">
        <v>134</v>
      </c>
      <c r="AW179" s="13" t="s">
        <v>35</v>
      </c>
      <c r="AX179" s="13" t="s">
        <v>81</v>
      </c>
      <c r="AY179" s="152" t="s">
        <v>127</v>
      </c>
    </row>
    <row r="180" spans="2:65" s="1" customFormat="1" ht="24.2" customHeight="1">
      <c r="B180" s="32"/>
      <c r="C180" s="127" t="s">
        <v>272</v>
      </c>
      <c r="D180" s="127" t="s">
        <v>129</v>
      </c>
      <c r="E180" s="128" t="s">
        <v>273</v>
      </c>
      <c r="F180" s="129" t="s">
        <v>274</v>
      </c>
      <c r="G180" s="130" t="s">
        <v>158</v>
      </c>
      <c r="H180" s="131">
        <v>80</v>
      </c>
      <c r="I180" s="132"/>
      <c r="J180" s="131">
        <f>ROUND(I180*H180,2)</f>
        <v>0</v>
      </c>
      <c r="K180" s="129" t="s">
        <v>133</v>
      </c>
      <c r="L180" s="32"/>
      <c r="M180" s="133" t="s">
        <v>18</v>
      </c>
      <c r="N180" s="134" t="s">
        <v>44</v>
      </c>
      <c r="P180" s="135">
        <f>O180*H180</f>
        <v>0</v>
      </c>
      <c r="Q180" s="135">
        <v>0</v>
      </c>
      <c r="R180" s="135">
        <f>Q180*H180</f>
        <v>0</v>
      </c>
      <c r="S180" s="135">
        <v>0</v>
      </c>
      <c r="T180" s="136">
        <f>S180*H180</f>
        <v>0</v>
      </c>
      <c r="AR180" s="137" t="s">
        <v>134</v>
      </c>
      <c r="AT180" s="137" t="s">
        <v>129</v>
      </c>
      <c r="AU180" s="137" t="s">
        <v>83</v>
      </c>
      <c r="AY180" s="17" t="s">
        <v>127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7" t="s">
        <v>81</v>
      </c>
      <c r="BK180" s="138">
        <f>ROUND(I180*H180,2)</f>
        <v>0</v>
      </c>
      <c r="BL180" s="17" t="s">
        <v>134</v>
      </c>
      <c r="BM180" s="137" t="s">
        <v>275</v>
      </c>
    </row>
    <row r="181" spans="2:65" s="1" customFormat="1">
      <c r="B181" s="32"/>
      <c r="D181" s="139" t="s">
        <v>136</v>
      </c>
      <c r="F181" s="140" t="s">
        <v>276</v>
      </c>
      <c r="I181" s="141"/>
      <c r="L181" s="32"/>
      <c r="M181" s="142"/>
      <c r="T181" s="53"/>
      <c r="AT181" s="17" t="s">
        <v>136</v>
      </c>
      <c r="AU181" s="17" t="s">
        <v>83</v>
      </c>
    </row>
    <row r="182" spans="2:65" s="1" customFormat="1" ht="24.2" customHeight="1">
      <c r="B182" s="32"/>
      <c r="C182" s="127" t="s">
        <v>277</v>
      </c>
      <c r="D182" s="127" t="s">
        <v>129</v>
      </c>
      <c r="E182" s="128" t="s">
        <v>278</v>
      </c>
      <c r="F182" s="129" t="s">
        <v>279</v>
      </c>
      <c r="G182" s="130" t="s">
        <v>158</v>
      </c>
      <c r="H182" s="131">
        <v>80</v>
      </c>
      <c r="I182" s="132"/>
      <c r="J182" s="131">
        <f>ROUND(I182*H182,2)</f>
        <v>0</v>
      </c>
      <c r="K182" s="129" t="s">
        <v>133</v>
      </c>
      <c r="L182" s="32"/>
      <c r="M182" s="133" t="s">
        <v>18</v>
      </c>
      <c r="N182" s="134" t="s">
        <v>44</v>
      </c>
      <c r="P182" s="135">
        <f>O182*H182</f>
        <v>0</v>
      </c>
      <c r="Q182" s="135">
        <v>0</v>
      </c>
      <c r="R182" s="135">
        <f>Q182*H182</f>
        <v>0</v>
      </c>
      <c r="S182" s="135">
        <v>0</v>
      </c>
      <c r="T182" s="136">
        <f>S182*H182</f>
        <v>0</v>
      </c>
      <c r="AR182" s="137" t="s">
        <v>134</v>
      </c>
      <c r="AT182" s="137" t="s">
        <v>129</v>
      </c>
      <c r="AU182" s="137" t="s">
        <v>83</v>
      </c>
      <c r="AY182" s="17" t="s">
        <v>127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7" t="s">
        <v>81</v>
      </c>
      <c r="BK182" s="138">
        <f>ROUND(I182*H182,2)</f>
        <v>0</v>
      </c>
      <c r="BL182" s="17" t="s">
        <v>134</v>
      </c>
      <c r="BM182" s="137" t="s">
        <v>280</v>
      </c>
    </row>
    <row r="183" spans="2:65" s="1" customFormat="1">
      <c r="B183" s="32"/>
      <c r="D183" s="139" t="s">
        <v>136</v>
      </c>
      <c r="F183" s="140" t="s">
        <v>281</v>
      </c>
      <c r="I183" s="141"/>
      <c r="L183" s="32"/>
      <c r="M183" s="142"/>
      <c r="T183" s="53"/>
      <c r="AT183" s="17" t="s">
        <v>136</v>
      </c>
      <c r="AU183" s="17" t="s">
        <v>83</v>
      </c>
    </row>
    <row r="184" spans="2:65" s="1" customFormat="1" ht="16.5" customHeight="1">
      <c r="B184" s="32"/>
      <c r="C184" s="158" t="s">
        <v>282</v>
      </c>
      <c r="D184" s="158" t="s">
        <v>283</v>
      </c>
      <c r="E184" s="159" t="s">
        <v>284</v>
      </c>
      <c r="F184" s="160" t="s">
        <v>285</v>
      </c>
      <c r="G184" s="161" t="s">
        <v>286</v>
      </c>
      <c r="H184" s="162">
        <v>1.6</v>
      </c>
      <c r="I184" s="163"/>
      <c r="J184" s="162">
        <f>ROUND(I184*H184,2)</f>
        <v>0</v>
      </c>
      <c r="K184" s="160" t="s">
        <v>133</v>
      </c>
      <c r="L184" s="164"/>
      <c r="M184" s="165" t="s">
        <v>18</v>
      </c>
      <c r="N184" s="166" t="s">
        <v>44</v>
      </c>
      <c r="P184" s="135">
        <f>O184*H184</f>
        <v>0</v>
      </c>
      <c r="Q184" s="135">
        <v>1E-3</v>
      </c>
      <c r="R184" s="135">
        <f>Q184*H184</f>
        <v>1.6000000000000001E-3</v>
      </c>
      <c r="S184" s="135">
        <v>0</v>
      </c>
      <c r="T184" s="136">
        <f>S184*H184</f>
        <v>0</v>
      </c>
      <c r="AR184" s="137" t="s">
        <v>180</v>
      </c>
      <c r="AT184" s="137" t="s">
        <v>283</v>
      </c>
      <c r="AU184" s="137" t="s">
        <v>83</v>
      </c>
      <c r="AY184" s="17" t="s">
        <v>127</v>
      </c>
      <c r="BE184" s="138">
        <f>IF(N184="základní",J184,0)</f>
        <v>0</v>
      </c>
      <c r="BF184" s="138">
        <f>IF(N184="snížená",J184,0)</f>
        <v>0</v>
      </c>
      <c r="BG184" s="138">
        <f>IF(N184="zákl. přenesená",J184,0)</f>
        <v>0</v>
      </c>
      <c r="BH184" s="138">
        <f>IF(N184="sníž. přenesená",J184,0)</f>
        <v>0</v>
      </c>
      <c r="BI184" s="138">
        <f>IF(N184="nulová",J184,0)</f>
        <v>0</v>
      </c>
      <c r="BJ184" s="17" t="s">
        <v>81</v>
      </c>
      <c r="BK184" s="138">
        <f>ROUND(I184*H184,2)</f>
        <v>0</v>
      </c>
      <c r="BL184" s="17" t="s">
        <v>134</v>
      </c>
      <c r="BM184" s="137" t="s">
        <v>287</v>
      </c>
    </row>
    <row r="185" spans="2:65" s="12" customFormat="1">
      <c r="B185" s="143"/>
      <c r="D185" s="144" t="s">
        <v>138</v>
      </c>
      <c r="F185" s="146" t="s">
        <v>288</v>
      </c>
      <c r="H185" s="147">
        <v>1.6</v>
      </c>
      <c r="I185" s="148"/>
      <c r="L185" s="143"/>
      <c r="M185" s="149"/>
      <c r="T185" s="150"/>
      <c r="AT185" s="145" t="s">
        <v>138</v>
      </c>
      <c r="AU185" s="145" t="s">
        <v>83</v>
      </c>
      <c r="AV185" s="12" t="s">
        <v>83</v>
      </c>
      <c r="AW185" s="12" t="s">
        <v>4</v>
      </c>
      <c r="AX185" s="12" t="s">
        <v>81</v>
      </c>
      <c r="AY185" s="145" t="s">
        <v>127</v>
      </c>
    </row>
    <row r="186" spans="2:65" s="1" customFormat="1" ht="24.2" customHeight="1">
      <c r="B186" s="32"/>
      <c r="C186" s="127" t="s">
        <v>289</v>
      </c>
      <c r="D186" s="127" t="s">
        <v>129</v>
      </c>
      <c r="E186" s="128" t="s">
        <v>290</v>
      </c>
      <c r="F186" s="129" t="s">
        <v>291</v>
      </c>
      <c r="G186" s="130" t="s">
        <v>158</v>
      </c>
      <c r="H186" s="131">
        <v>63.46</v>
      </c>
      <c r="I186" s="132"/>
      <c r="J186" s="131">
        <f>ROUND(I186*H186,2)</f>
        <v>0</v>
      </c>
      <c r="K186" s="129" t="s">
        <v>133</v>
      </c>
      <c r="L186" s="32"/>
      <c r="M186" s="133" t="s">
        <v>18</v>
      </c>
      <c r="N186" s="134" t="s">
        <v>44</v>
      </c>
      <c r="P186" s="135">
        <f>O186*H186</f>
        <v>0</v>
      </c>
      <c r="Q186" s="135">
        <v>0</v>
      </c>
      <c r="R186" s="135">
        <f>Q186*H186</f>
        <v>0</v>
      </c>
      <c r="S186" s="135">
        <v>0</v>
      </c>
      <c r="T186" s="136">
        <f>S186*H186</f>
        <v>0</v>
      </c>
      <c r="AR186" s="137" t="s">
        <v>134</v>
      </c>
      <c r="AT186" s="137" t="s">
        <v>129</v>
      </c>
      <c r="AU186" s="137" t="s">
        <v>83</v>
      </c>
      <c r="AY186" s="17" t="s">
        <v>127</v>
      </c>
      <c r="BE186" s="138">
        <f>IF(N186="základní",J186,0)</f>
        <v>0</v>
      </c>
      <c r="BF186" s="138">
        <f>IF(N186="snížená",J186,0)</f>
        <v>0</v>
      </c>
      <c r="BG186" s="138">
        <f>IF(N186="zákl. přenesená",J186,0)</f>
        <v>0</v>
      </c>
      <c r="BH186" s="138">
        <f>IF(N186="sníž. přenesená",J186,0)</f>
        <v>0</v>
      </c>
      <c r="BI186" s="138">
        <f>IF(N186="nulová",J186,0)</f>
        <v>0</v>
      </c>
      <c r="BJ186" s="17" t="s">
        <v>81</v>
      </c>
      <c r="BK186" s="138">
        <f>ROUND(I186*H186,2)</f>
        <v>0</v>
      </c>
      <c r="BL186" s="17" t="s">
        <v>134</v>
      </c>
      <c r="BM186" s="137" t="s">
        <v>292</v>
      </c>
    </row>
    <row r="187" spans="2:65" s="1" customFormat="1">
      <c r="B187" s="32"/>
      <c r="D187" s="139" t="s">
        <v>136</v>
      </c>
      <c r="F187" s="140" t="s">
        <v>293</v>
      </c>
      <c r="I187" s="141"/>
      <c r="L187" s="32"/>
      <c r="M187" s="142"/>
      <c r="T187" s="53"/>
      <c r="AT187" s="17" t="s">
        <v>136</v>
      </c>
      <c r="AU187" s="17" t="s">
        <v>83</v>
      </c>
    </row>
    <row r="188" spans="2:65" s="12" customFormat="1">
      <c r="B188" s="143"/>
      <c r="D188" s="144" t="s">
        <v>138</v>
      </c>
      <c r="E188" s="145" t="s">
        <v>18</v>
      </c>
      <c r="F188" s="146" t="s">
        <v>294</v>
      </c>
      <c r="H188" s="147">
        <v>63.46</v>
      </c>
      <c r="I188" s="148"/>
      <c r="L188" s="143"/>
      <c r="M188" s="149"/>
      <c r="T188" s="150"/>
      <c r="AT188" s="145" t="s">
        <v>138</v>
      </c>
      <c r="AU188" s="145" t="s">
        <v>83</v>
      </c>
      <c r="AV188" s="12" t="s">
        <v>83</v>
      </c>
      <c r="AW188" s="12" t="s">
        <v>35</v>
      </c>
      <c r="AX188" s="12" t="s">
        <v>81</v>
      </c>
      <c r="AY188" s="145" t="s">
        <v>127</v>
      </c>
    </row>
    <row r="189" spans="2:65" s="1" customFormat="1" ht="16.5" customHeight="1">
      <c r="B189" s="32"/>
      <c r="C189" s="127" t="s">
        <v>295</v>
      </c>
      <c r="D189" s="127" t="s">
        <v>129</v>
      </c>
      <c r="E189" s="128" t="s">
        <v>296</v>
      </c>
      <c r="F189" s="129" t="s">
        <v>297</v>
      </c>
      <c r="G189" s="130" t="s">
        <v>298</v>
      </c>
      <c r="H189" s="131">
        <v>1</v>
      </c>
      <c r="I189" s="132"/>
      <c r="J189" s="131">
        <f>ROUND(I189*H189,2)</f>
        <v>0</v>
      </c>
      <c r="K189" s="129" t="s">
        <v>18</v>
      </c>
      <c r="L189" s="32"/>
      <c r="M189" s="133" t="s">
        <v>18</v>
      </c>
      <c r="N189" s="134" t="s">
        <v>44</v>
      </c>
      <c r="P189" s="135">
        <f>O189*H189</f>
        <v>0</v>
      </c>
      <c r="Q189" s="135">
        <v>0</v>
      </c>
      <c r="R189" s="135">
        <f>Q189*H189</f>
        <v>0</v>
      </c>
      <c r="S189" s="135">
        <v>0</v>
      </c>
      <c r="T189" s="136">
        <f>S189*H189</f>
        <v>0</v>
      </c>
      <c r="AR189" s="137" t="s">
        <v>134</v>
      </c>
      <c r="AT189" s="137" t="s">
        <v>129</v>
      </c>
      <c r="AU189" s="137" t="s">
        <v>83</v>
      </c>
      <c r="AY189" s="17" t="s">
        <v>127</v>
      </c>
      <c r="BE189" s="138">
        <f>IF(N189="základní",J189,0)</f>
        <v>0</v>
      </c>
      <c r="BF189" s="138">
        <f>IF(N189="snížená",J189,0)</f>
        <v>0</v>
      </c>
      <c r="BG189" s="138">
        <f>IF(N189="zákl. přenesená",J189,0)</f>
        <v>0</v>
      </c>
      <c r="BH189" s="138">
        <f>IF(N189="sníž. přenesená",J189,0)</f>
        <v>0</v>
      </c>
      <c r="BI189" s="138">
        <f>IF(N189="nulová",J189,0)</f>
        <v>0</v>
      </c>
      <c r="BJ189" s="17" t="s">
        <v>81</v>
      </c>
      <c r="BK189" s="138">
        <f>ROUND(I189*H189,2)</f>
        <v>0</v>
      </c>
      <c r="BL189" s="17" t="s">
        <v>134</v>
      </c>
      <c r="BM189" s="137" t="s">
        <v>299</v>
      </c>
    </row>
    <row r="190" spans="2:65" s="14" customFormat="1">
      <c r="B190" s="167"/>
      <c r="D190" s="144" t="s">
        <v>138</v>
      </c>
      <c r="E190" s="168" t="s">
        <v>18</v>
      </c>
      <c r="F190" s="169" t="s">
        <v>300</v>
      </c>
      <c r="H190" s="168" t="s">
        <v>18</v>
      </c>
      <c r="I190" s="170"/>
      <c r="L190" s="167"/>
      <c r="M190" s="171"/>
      <c r="T190" s="172"/>
      <c r="AT190" s="168" t="s">
        <v>138</v>
      </c>
      <c r="AU190" s="168" t="s">
        <v>83</v>
      </c>
      <c r="AV190" s="14" t="s">
        <v>81</v>
      </c>
      <c r="AW190" s="14" t="s">
        <v>35</v>
      </c>
      <c r="AX190" s="14" t="s">
        <v>73</v>
      </c>
      <c r="AY190" s="168" t="s">
        <v>127</v>
      </c>
    </row>
    <row r="191" spans="2:65" s="12" customFormat="1">
      <c r="B191" s="143"/>
      <c r="D191" s="144" t="s">
        <v>138</v>
      </c>
      <c r="E191" s="145" t="s">
        <v>18</v>
      </c>
      <c r="F191" s="146" t="s">
        <v>81</v>
      </c>
      <c r="H191" s="147">
        <v>1</v>
      </c>
      <c r="I191" s="148"/>
      <c r="L191" s="143"/>
      <c r="M191" s="149"/>
      <c r="T191" s="150"/>
      <c r="AT191" s="145" t="s">
        <v>138</v>
      </c>
      <c r="AU191" s="145" t="s">
        <v>83</v>
      </c>
      <c r="AV191" s="12" t="s">
        <v>83</v>
      </c>
      <c r="AW191" s="12" t="s">
        <v>35</v>
      </c>
      <c r="AX191" s="12" t="s">
        <v>81</v>
      </c>
      <c r="AY191" s="145" t="s">
        <v>127</v>
      </c>
    </row>
    <row r="192" spans="2:65" s="1" customFormat="1" ht="16.5" customHeight="1">
      <c r="B192" s="32"/>
      <c r="C192" s="127" t="s">
        <v>301</v>
      </c>
      <c r="D192" s="127" t="s">
        <v>129</v>
      </c>
      <c r="E192" s="128" t="s">
        <v>302</v>
      </c>
      <c r="F192" s="129" t="s">
        <v>303</v>
      </c>
      <c r="G192" s="130" t="s">
        <v>298</v>
      </c>
      <c r="H192" s="131">
        <v>1</v>
      </c>
      <c r="I192" s="132"/>
      <c r="J192" s="131">
        <f>ROUND(I192*H192,2)</f>
        <v>0</v>
      </c>
      <c r="K192" s="129" t="s">
        <v>18</v>
      </c>
      <c r="L192" s="32"/>
      <c r="M192" s="133" t="s">
        <v>18</v>
      </c>
      <c r="N192" s="134" t="s">
        <v>44</v>
      </c>
      <c r="P192" s="135">
        <f>O192*H192</f>
        <v>0</v>
      </c>
      <c r="Q192" s="135">
        <v>0</v>
      </c>
      <c r="R192" s="135">
        <f>Q192*H192</f>
        <v>0</v>
      </c>
      <c r="S192" s="135">
        <v>0</v>
      </c>
      <c r="T192" s="136">
        <f>S192*H192</f>
        <v>0</v>
      </c>
      <c r="AR192" s="137" t="s">
        <v>134</v>
      </c>
      <c r="AT192" s="137" t="s">
        <v>129</v>
      </c>
      <c r="AU192" s="137" t="s">
        <v>83</v>
      </c>
      <c r="AY192" s="17" t="s">
        <v>127</v>
      </c>
      <c r="BE192" s="138">
        <f>IF(N192="základní",J192,0)</f>
        <v>0</v>
      </c>
      <c r="BF192" s="138">
        <f>IF(N192="snížená",J192,0)</f>
        <v>0</v>
      </c>
      <c r="BG192" s="138">
        <f>IF(N192="zákl. přenesená",J192,0)</f>
        <v>0</v>
      </c>
      <c r="BH192" s="138">
        <f>IF(N192="sníž. přenesená",J192,0)</f>
        <v>0</v>
      </c>
      <c r="BI192" s="138">
        <f>IF(N192="nulová",J192,0)</f>
        <v>0</v>
      </c>
      <c r="BJ192" s="17" t="s">
        <v>81</v>
      </c>
      <c r="BK192" s="138">
        <f>ROUND(I192*H192,2)</f>
        <v>0</v>
      </c>
      <c r="BL192" s="17" t="s">
        <v>134</v>
      </c>
      <c r="BM192" s="137" t="s">
        <v>304</v>
      </c>
    </row>
    <row r="193" spans="2:65" s="14" customFormat="1">
      <c r="B193" s="167"/>
      <c r="D193" s="144" t="s">
        <v>138</v>
      </c>
      <c r="E193" s="168" t="s">
        <v>18</v>
      </c>
      <c r="F193" s="169" t="s">
        <v>305</v>
      </c>
      <c r="H193" s="168" t="s">
        <v>18</v>
      </c>
      <c r="I193" s="170"/>
      <c r="L193" s="167"/>
      <c r="M193" s="171"/>
      <c r="T193" s="172"/>
      <c r="AT193" s="168" t="s">
        <v>138</v>
      </c>
      <c r="AU193" s="168" t="s">
        <v>83</v>
      </c>
      <c r="AV193" s="14" t="s">
        <v>81</v>
      </c>
      <c r="AW193" s="14" t="s">
        <v>35</v>
      </c>
      <c r="AX193" s="14" t="s">
        <v>73</v>
      </c>
      <c r="AY193" s="168" t="s">
        <v>127</v>
      </c>
    </row>
    <row r="194" spans="2:65" s="14" customFormat="1">
      <c r="B194" s="167"/>
      <c r="D194" s="144" t="s">
        <v>138</v>
      </c>
      <c r="E194" s="168" t="s">
        <v>18</v>
      </c>
      <c r="F194" s="169" t="s">
        <v>306</v>
      </c>
      <c r="H194" s="168" t="s">
        <v>18</v>
      </c>
      <c r="I194" s="170"/>
      <c r="L194" s="167"/>
      <c r="M194" s="171"/>
      <c r="T194" s="172"/>
      <c r="AT194" s="168" t="s">
        <v>138</v>
      </c>
      <c r="AU194" s="168" t="s">
        <v>83</v>
      </c>
      <c r="AV194" s="14" t="s">
        <v>81</v>
      </c>
      <c r="AW194" s="14" t="s">
        <v>35</v>
      </c>
      <c r="AX194" s="14" t="s">
        <v>73</v>
      </c>
      <c r="AY194" s="168" t="s">
        <v>127</v>
      </c>
    </row>
    <row r="195" spans="2:65" s="12" customFormat="1">
      <c r="B195" s="143"/>
      <c r="D195" s="144" t="s">
        <v>138</v>
      </c>
      <c r="E195" s="145" t="s">
        <v>18</v>
      </c>
      <c r="F195" s="146" t="s">
        <v>81</v>
      </c>
      <c r="H195" s="147">
        <v>1</v>
      </c>
      <c r="I195" s="148"/>
      <c r="L195" s="143"/>
      <c r="M195" s="149"/>
      <c r="T195" s="150"/>
      <c r="AT195" s="145" t="s">
        <v>138</v>
      </c>
      <c r="AU195" s="145" t="s">
        <v>83</v>
      </c>
      <c r="AV195" s="12" t="s">
        <v>83</v>
      </c>
      <c r="AW195" s="12" t="s">
        <v>35</v>
      </c>
      <c r="AX195" s="12" t="s">
        <v>81</v>
      </c>
      <c r="AY195" s="145" t="s">
        <v>127</v>
      </c>
    </row>
    <row r="196" spans="2:65" s="1" customFormat="1" ht="16.5" customHeight="1">
      <c r="B196" s="32"/>
      <c r="C196" s="127" t="s">
        <v>307</v>
      </c>
      <c r="D196" s="127" t="s">
        <v>129</v>
      </c>
      <c r="E196" s="128" t="s">
        <v>308</v>
      </c>
      <c r="F196" s="129" t="s">
        <v>309</v>
      </c>
      <c r="G196" s="130" t="s">
        <v>175</v>
      </c>
      <c r="H196" s="131">
        <v>80.569999999999993</v>
      </c>
      <c r="I196" s="132"/>
      <c r="J196" s="131">
        <f>ROUND(I196*H196,2)</f>
        <v>0</v>
      </c>
      <c r="K196" s="129" t="s">
        <v>18</v>
      </c>
      <c r="L196" s="32"/>
      <c r="M196" s="133" t="s">
        <v>18</v>
      </c>
      <c r="N196" s="134" t="s">
        <v>44</v>
      </c>
      <c r="P196" s="135">
        <f>O196*H196</f>
        <v>0</v>
      </c>
      <c r="Q196" s="135">
        <v>0</v>
      </c>
      <c r="R196" s="135">
        <f>Q196*H196</f>
        <v>0</v>
      </c>
      <c r="S196" s="135">
        <v>0</v>
      </c>
      <c r="T196" s="136">
        <f>S196*H196</f>
        <v>0</v>
      </c>
      <c r="AR196" s="137" t="s">
        <v>134</v>
      </c>
      <c r="AT196" s="137" t="s">
        <v>129</v>
      </c>
      <c r="AU196" s="137" t="s">
        <v>83</v>
      </c>
      <c r="AY196" s="17" t="s">
        <v>127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7" t="s">
        <v>81</v>
      </c>
      <c r="BK196" s="138">
        <f>ROUND(I196*H196,2)</f>
        <v>0</v>
      </c>
      <c r="BL196" s="17" t="s">
        <v>134</v>
      </c>
      <c r="BM196" s="137" t="s">
        <v>310</v>
      </c>
    </row>
    <row r="197" spans="2:65" s="14" customFormat="1">
      <c r="B197" s="167"/>
      <c r="D197" s="144" t="s">
        <v>138</v>
      </c>
      <c r="E197" s="168" t="s">
        <v>18</v>
      </c>
      <c r="F197" s="169" t="s">
        <v>311</v>
      </c>
      <c r="H197" s="168" t="s">
        <v>18</v>
      </c>
      <c r="I197" s="170"/>
      <c r="L197" s="167"/>
      <c r="M197" s="171"/>
      <c r="T197" s="172"/>
      <c r="AT197" s="168" t="s">
        <v>138</v>
      </c>
      <c r="AU197" s="168" t="s">
        <v>83</v>
      </c>
      <c r="AV197" s="14" t="s">
        <v>81</v>
      </c>
      <c r="AW197" s="14" t="s">
        <v>35</v>
      </c>
      <c r="AX197" s="14" t="s">
        <v>73</v>
      </c>
      <c r="AY197" s="168" t="s">
        <v>127</v>
      </c>
    </row>
    <row r="198" spans="2:65" s="14" customFormat="1">
      <c r="B198" s="167"/>
      <c r="D198" s="144" t="s">
        <v>138</v>
      </c>
      <c r="E198" s="168" t="s">
        <v>18</v>
      </c>
      <c r="F198" s="169" t="s">
        <v>312</v>
      </c>
      <c r="H198" s="168" t="s">
        <v>18</v>
      </c>
      <c r="I198" s="170"/>
      <c r="L198" s="167"/>
      <c r="M198" s="171"/>
      <c r="T198" s="172"/>
      <c r="AT198" s="168" t="s">
        <v>138</v>
      </c>
      <c r="AU198" s="168" t="s">
        <v>83</v>
      </c>
      <c r="AV198" s="14" t="s">
        <v>81</v>
      </c>
      <c r="AW198" s="14" t="s">
        <v>35</v>
      </c>
      <c r="AX198" s="14" t="s">
        <v>73</v>
      </c>
      <c r="AY198" s="168" t="s">
        <v>127</v>
      </c>
    </row>
    <row r="199" spans="2:65" s="12" customFormat="1">
      <c r="B199" s="143"/>
      <c r="D199" s="144" t="s">
        <v>138</v>
      </c>
      <c r="E199" s="145" t="s">
        <v>18</v>
      </c>
      <c r="F199" s="146" t="s">
        <v>313</v>
      </c>
      <c r="H199" s="147">
        <v>80.569999999999993</v>
      </c>
      <c r="I199" s="148"/>
      <c r="L199" s="143"/>
      <c r="M199" s="149"/>
      <c r="T199" s="150"/>
      <c r="AT199" s="145" t="s">
        <v>138</v>
      </c>
      <c r="AU199" s="145" t="s">
        <v>83</v>
      </c>
      <c r="AV199" s="12" t="s">
        <v>83</v>
      </c>
      <c r="AW199" s="12" t="s">
        <v>35</v>
      </c>
      <c r="AX199" s="12" t="s">
        <v>81</v>
      </c>
      <c r="AY199" s="145" t="s">
        <v>127</v>
      </c>
    </row>
    <row r="200" spans="2:65" s="1" customFormat="1" ht="16.5" customHeight="1">
      <c r="B200" s="32"/>
      <c r="C200" s="127" t="s">
        <v>314</v>
      </c>
      <c r="D200" s="127" t="s">
        <v>129</v>
      </c>
      <c r="E200" s="128" t="s">
        <v>315</v>
      </c>
      <c r="F200" s="129" t="s">
        <v>316</v>
      </c>
      <c r="G200" s="130" t="s">
        <v>175</v>
      </c>
      <c r="H200" s="131">
        <v>113</v>
      </c>
      <c r="I200" s="132"/>
      <c r="J200" s="131">
        <f>ROUND(I200*H200,2)</f>
        <v>0</v>
      </c>
      <c r="K200" s="129" t="s">
        <v>18</v>
      </c>
      <c r="L200" s="32"/>
      <c r="M200" s="133" t="s">
        <v>18</v>
      </c>
      <c r="N200" s="134" t="s">
        <v>44</v>
      </c>
      <c r="P200" s="135">
        <f>O200*H200</f>
        <v>0</v>
      </c>
      <c r="Q200" s="135">
        <v>0</v>
      </c>
      <c r="R200" s="135">
        <f>Q200*H200</f>
        <v>0</v>
      </c>
      <c r="S200" s="135">
        <v>0</v>
      </c>
      <c r="T200" s="136">
        <f>S200*H200</f>
        <v>0</v>
      </c>
      <c r="AR200" s="137" t="s">
        <v>134</v>
      </c>
      <c r="AT200" s="137" t="s">
        <v>129</v>
      </c>
      <c r="AU200" s="137" t="s">
        <v>83</v>
      </c>
      <c r="AY200" s="17" t="s">
        <v>127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7" t="s">
        <v>81</v>
      </c>
      <c r="BK200" s="138">
        <f>ROUND(I200*H200,2)</f>
        <v>0</v>
      </c>
      <c r="BL200" s="17" t="s">
        <v>134</v>
      </c>
      <c r="BM200" s="137" t="s">
        <v>317</v>
      </c>
    </row>
    <row r="201" spans="2:65" s="14" customFormat="1">
      <c r="B201" s="167"/>
      <c r="D201" s="144" t="s">
        <v>138</v>
      </c>
      <c r="E201" s="168" t="s">
        <v>18</v>
      </c>
      <c r="F201" s="169" t="s">
        <v>318</v>
      </c>
      <c r="H201" s="168" t="s">
        <v>18</v>
      </c>
      <c r="I201" s="170"/>
      <c r="L201" s="167"/>
      <c r="M201" s="171"/>
      <c r="T201" s="172"/>
      <c r="AT201" s="168" t="s">
        <v>138</v>
      </c>
      <c r="AU201" s="168" t="s">
        <v>83</v>
      </c>
      <c r="AV201" s="14" t="s">
        <v>81</v>
      </c>
      <c r="AW201" s="14" t="s">
        <v>35</v>
      </c>
      <c r="AX201" s="14" t="s">
        <v>73</v>
      </c>
      <c r="AY201" s="168" t="s">
        <v>127</v>
      </c>
    </row>
    <row r="202" spans="2:65" s="14" customFormat="1">
      <c r="B202" s="167"/>
      <c r="D202" s="144" t="s">
        <v>138</v>
      </c>
      <c r="E202" s="168" t="s">
        <v>18</v>
      </c>
      <c r="F202" s="169" t="s">
        <v>312</v>
      </c>
      <c r="H202" s="168" t="s">
        <v>18</v>
      </c>
      <c r="I202" s="170"/>
      <c r="L202" s="167"/>
      <c r="M202" s="171"/>
      <c r="T202" s="172"/>
      <c r="AT202" s="168" t="s">
        <v>138</v>
      </c>
      <c r="AU202" s="168" t="s">
        <v>83</v>
      </c>
      <c r="AV202" s="14" t="s">
        <v>81</v>
      </c>
      <c r="AW202" s="14" t="s">
        <v>35</v>
      </c>
      <c r="AX202" s="14" t="s">
        <v>73</v>
      </c>
      <c r="AY202" s="168" t="s">
        <v>127</v>
      </c>
    </row>
    <row r="203" spans="2:65" s="12" customFormat="1">
      <c r="B203" s="143"/>
      <c r="D203" s="144" t="s">
        <v>138</v>
      </c>
      <c r="E203" s="145" t="s">
        <v>18</v>
      </c>
      <c r="F203" s="146" t="s">
        <v>261</v>
      </c>
      <c r="H203" s="147">
        <v>113</v>
      </c>
      <c r="I203" s="148"/>
      <c r="L203" s="143"/>
      <c r="M203" s="149"/>
      <c r="T203" s="150"/>
      <c r="AT203" s="145" t="s">
        <v>138</v>
      </c>
      <c r="AU203" s="145" t="s">
        <v>83</v>
      </c>
      <c r="AV203" s="12" t="s">
        <v>83</v>
      </c>
      <c r="AW203" s="12" t="s">
        <v>35</v>
      </c>
      <c r="AX203" s="12" t="s">
        <v>81</v>
      </c>
      <c r="AY203" s="145" t="s">
        <v>127</v>
      </c>
    </row>
    <row r="204" spans="2:65" s="11" customFormat="1" ht="22.9" customHeight="1">
      <c r="B204" s="115"/>
      <c r="D204" s="116" t="s">
        <v>72</v>
      </c>
      <c r="E204" s="125" t="s">
        <v>145</v>
      </c>
      <c r="F204" s="125" t="s">
        <v>319</v>
      </c>
      <c r="I204" s="118"/>
      <c r="J204" s="126">
        <f>BK204</f>
        <v>0</v>
      </c>
      <c r="L204" s="115"/>
      <c r="M204" s="120"/>
      <c r="P204" s="121">
        <f>SUM(P205:P242)</f>
        <v>0</v>
      </c>
      <c r="R204" s="121">
        <f>SUM(R205:R242)</f>
        <v>5.4856011999999996</v>
      </c>
      <c r="T204" s="122">
        <f>SUM(T205:T242)</f>
        <v>0</v>
      </c>
      <c r="AR204" s="116" t="s">
        <v>81</v>
      </c>
      <c r="AT204" s="123" t="s">
        <v>72</v>
      </c>
      <c r="AU204" s="123" t="s">
        <v>81</v>
      </c>
      <c r="AY204" s="116" t="s">
        <v>127</v>
      </c>
      <c r="BK204" s="124">
        <f>SUM(BK205:BK242)</f>
        <v>0</v>
      </c>
    </row>
    <row r="205" spans="2:65" s="1" customFormat="1" ht="55.5" customHeight="1">
      <c r="B205" s="32"/>
      <c r="C205" s="127" t="s">
        <v>320</v>
      </c>
      <c r="D205" s="127" t="s">
        <v>129</v>
      </c>
      <c r="E205" s="128" t="s">
        <v>321</v>
      </c>
      <c r="F205" s="129" t="s">
        <v>322</v>
      </c>
      <c r="G205" s="130" t="s">
        <v>175</v>
      </c>
      <c r="H205" s="131">
        <v>1.8</v>
      </c>
      <c r="I205" s="132"/>
      <c r="J205" s="131">
        <f>ROUND(I205*H205,2)</f>
        <v>0</v>
      </c>
      <c r="K205" s="129" t="s">
        <v>133</v>
      </c>
      <c r="L205" s="32"/>
      <c r="M205" s="133" t="s">
        <v>18</v>
      </c>
      <c r="N205" s="134" t="s">
        <v>44</v>
      </c>
      <c r="P205" s="135">
        <f>O205*H205</f>
        <v>0</v>
      </c>
      <c r="Q205" s="135">
        <v>0.75702000000000003</v>
      </c>
      <c r="R205" s="135">
        <f>Q205*H205</f>
        <v>1.3626360000000002</v>
      </c>
      <c r="S205" s="135">
        <v>0</v>
      </c>
      <c r="T205" s="136">
        <f>S205*H205</f>
        <v>0</v>
      </c>
      <c r="AR205" s="137" t="s">
        <v>134</v>
      </c>
      <c r="AT205" s="137" t="s">
        <v>129</v>
      </c>
      <c r="AU205" s="137" t="s">
        <v>83</v>
      </c>
      <c r="AY205" s="17" t="s">
        <v>127</v>
      </c>
      <c r="BE205" s="138">
        <f>IF(N205="základní",J205,0)</f>
        <v>0</v>
      </c>
      <c r="BF205" s="138">
        <f>IF(N205="snížená",J205,0)</f>
        <v>0</v>
      </c>
      <c r="BG205" s="138">
        <f>IF(N205="zákl. přenesená",J205,0)</f>
        <v>0</v>
      </c>
      <c r="BH205" s="138">
        <f>IF(N205="sníž. přenesená",J205,0)</f>
        <v>0</v>
      </c>
      <c r="BI205" s="138">
        <f>IF(N205="nulová",J205,0)</f>
        <v>0</v>
      </c>
      <c r="BJ205" s="17" t="s">
        <v>81</v>
      </c>
      <c r="BK205" s="138">
        <f>ROUND(I205*H205,2)</f>
        <v>0</v>
      </c>
      <c r="BL205" s="17" t="s">
        <v>134</v>
      </c>
      <c r="BM205" s="137" t="s">
        <v>323</v>
      </c>
    </row>
    <row r="206" spans="2:65" s="1" customFormat="1">
      <c r="B206" s="32"/>
      <c r="D206" s="139" t="s">
        <v>136</v>
      </c>
      <c r="F206" s="140" t="s">
        <v>324</v>
      </c>
      <c r="I206" s="141"/>
      <c r="L206" s="32"/>
      <c r="M206" s="142"/>
      <c r="T206" s="53"/>
      <c r="AT206" s="17" t="s">
        <v>136</v>
      </c>
      <c r="AU206" s="17" t="s">
        <v>83</v>
      </c>
    </row>
    <row r="207" spans="2:65" s="12" customFormat="1">
      <c r="B207" s="143"/>
      <c r="D207" s="144" t="s">
        <v>138</v>
      </c>
      <c r="E207" s="145" t="s">
        <v>18</v>
      </c>
      <c r="F207" s="146" t="s">
        <v>325</v>
      </c>
      <c r="H207" s="147">
        <v>1.8</v>
      </c>
      <c r="I207" s="148"/>
      <c r="L207" s="143"/>
      <c r="M207" s="149"/>
      <c r="T207" s="150"/>
      <c r="AT207" s="145" t="s">
        <v>138</v>
      </c>
      <c r="AU207" s="145" t="s">
        <v>83</v>
      </c>
      <c r="AV207" s="12" t="s">
        <v>83</v>
      </c>
      <c r="AW207" s="12" t="s">
        <v>35</v>
      </c>
      <c r="AX207" s="12" t="s">
        <v>81</v>
      </c>
      <c r="AY207" s="145" t="s">
        <v>127</v>
      </c>
    </row>
    <row r="208" spans="2:65" s="1" customFormat="1" ht="37.9" customHeight="1">
      <c r="B208" s="32"/>
      <c r="C208" s="127" t="s">
        <v>326</v>
      </c>
      <c r="D208" s="127" t="s">
        <v>129</v>
      </c>
      <c r="E208" s="128" t="s">
        <v>327</v>
      </c>
      <c r="F208" s="129" t="s">
        <v>328</v>
      </c>
      <c r="G208" s="130" t="s">
        <v>175</v>
      </c>
      <c r="H208" s="131">
        <v>69.28</v>
      </c>
      <c r="I208" s="132"/>
      <c r="J208" s="131">
        <f>ROUND(I208*H208,2)</f>
        <v>0</v>
      </c>
      <c r="K208" s="129" t="s">
        <v>133</v>
      </c>
      <c r="L208" s="32"/>
      <c r="M208" s="133" t="s">
        <v>18</v>
      </c>
      <c r="N208" s="134" t="s">
        <v>44</v>
      </c>
      <c r="P208" s="135">
        <f>O208*H208</f>
        <v>0</v>
      </c>
      <c r="Q208" s="135">
        <v>0</v>
      </c>
      <c r="R208" s="135">
        <f>Q208*H208</f>
        <v>0</v>
      </c>
      <c r="S208" s="135">
        <v>0</v>
      </c>
      <c r="T208" s="136">
        <f>S208*H208</f>
        <v>0</v>
      </c>
      <c r="AR208" s="137" t="s">
        <v>134</v>
      </c>
      <c r="AT208" s="137" t="s">
        <v>129</v>
      </c>
      <c r="AU208" s="137" t="s">
        <v>83</v>
      </c>
      <c r="AY208" s="17" t="s">
        <v>127</v>
      </c>
      <c r="BE208" s="138">
        <f>IF(N208="základní",J208,0)</f>
        <v>0</v>
      </c>
      <c r="BF208" s="138">
        <f>IF(N208="snížená",J208,0)</f>
        <v>0</v>
      </c>
      <c r="BG208" s="138">
        <f>IF(N208="zákl. přenesená",J208,0)</f>
        <v>0</v>
      </c>
      <c r="BH208" s="138">
        <f>IF(N208="sníž. přenesená",J208,0)</f>
        <v>0</v>
      </c>
      <c r="BI208" s="138">
        <f>IF(N208="nulová",J208,0)</f>
        <v>0</v>
      </c>
      <c r="BJ208" s="17" t="s">
        <v>81</v>
      </c>
      <c r="BK208" s="138">
        <f>ROUND(I208*H208,2)</f>
        <v>0</v>
      </c>
      <c r="BL208" s="17" t="s">
        <v>134</v>
      </c>
      <c r="BM208" s="137" t="s">
        <v>329</v>
      </c>
    </row>
    <row r="209" spans="2:65" s="1" customFormat="1">
      <c r="B209" s="32"/>
      <c r="D209" s="139" t="s">
        <v>136</v>
      </c>
      <c r="F209" s="140" t="s">
        <v>330</v>
      </c>
      <c r="I209" s="141"/>
      <c r="L209" s="32"/>
      <c r="M209" s="142"/>
      <c r="T209" s="53"/>
      <c r="AT209" s="17" t="s">
        <v>136</v>
      </c>
      <c r="AU209" s="17" t="s">
        <v>83</v>
      </c>
    </row>
    <row r="210" spans="2:65" s="12" customFormat="1">
      <c r="B210" s="143"/>
      <c r="D210" s="144" t="s">
        <v>138</v>
      </c>
      <c r="E210" s="145" t="s">
        <v>18</v>
      </c>
      <c r="F210" s="146" t="s">
        <v>331</v>
      </c>
      <c r="H210" s="147">
        <v>28</v>
      </c>
      <c r="I210" s="148"/>
      <c r="L210" s="143"/>
      <c r="M210" s="149"/>
      <c r="T210" s="150"/>
      <c r="AT210" s="145" t="s">
        <v>138</v>
      </c>
      <c r="AU210" s="145" t="s">
        <v>83</v>
      </c>
      <c r="AV210" s="12" t="s">
        <v>83</v>
      </c>
      <c r="AW210" s="12" t="s">
        <v>35</v>
      </c>
      <c r="AX210" s="12" t="s">
        <v>73</v>
      </c>
      <c r="AY210" s="145" t="s">
        <v>127</v>
      </c>
    </row>
    <row r="211" spans="2:65" s="12" customFormat="1">
      <c r="B211" s="143"/>
      <c r="D211" s="144" t="s">
        <v>138</v>
      </c>
      <c r="E211" s="145" t="s">
        <v>18</v>
      </c>
      <c r="F211" s="146" t="s">
        <v>332</v>
      </c>
      <c r="H211" s="147">
        <v>9.1999999999999993</v>
      </c>
      <c r="I211" s="148"/>
      <c r="L211" s="143"/>
      <c r="M211" s="149"/>
      <c r="T211" s="150"/>
      <c r="AT211" s="145" t="s">
        <v>138</v>
      </c>
      <c r="AU211" s="145" t="s">
        <v>83</v>
      </c>
      <c r="AV211" s="12" t="s">
        <v>83</v>
      </c>
      <c r="AW211" s="12" t="s">
        <v>35</v>
      </c>
      <c r="AX211" s="12" t="s">
        <v>73</v>
      </c>
      <c r="AY211" s="145" t="s">
        <v>127</v>
      </c>
    </row>
    <row r="212" spans="2:65" s="12" customFormat="1">
      <c r="B212" s="143"/>
      <c r="D212" s="144" t="s">
        <v>138</v>
      </c>
      <c r="E212" s="145" t="s">
        <v>18</v>
      </c>
      <c r="F212" s="146" t="s">
        <v>333</v>
      </c>
      <c r="H212" s="147">
        <v>14.04</v>
      </c>
      <c r="I212" s="148"/>
      <c r="L212" s="143"/>
      <c r="M212" s="149"/>
      <c r="T212" s="150"/>
      <c r="AT212" s="145" t="s">
        <v>138</v>
      </c>
      <c r="AU212" s="145" t="s">
        <v>83</v>
      </c>
      <c r="AV212" s="12" t="s">
        <v>83</v>
      </c>
      <c r="AW212" s="12" t="s">
        <v>35</v>
      </c>
      <c r="AX212" s="12" t="s">
        <v>73</v>
      </c>
      <c r="AY212" s="145" t="s">
        <v>127</v>
      </c>
    </row>
    <row r="213" spans="2:65" s="12" customFormat="1">
      <c r="B213" s="143"/>
      <c r="D213" s="144" t="s">
        <v>138</v>
      </c>
      <c r="E213" s="145" t="s">
        <v>18</v>
      </c>
      <c r="F213" s="146" t="s">
        <v>334</v>
      </c>
      <c r="H213" s="147">
        <v>18.04</v>
      </c>
      <c r="I213" s="148"/>
      <c r="L213" s="143"/>
      <c r="M213" s="149"/>
      <c r="T213" s="150"/>
      <c r="AT213" s="145" t="s">
        <v>138</v>
      </c>
      <c r="AU213" s="145" t="s">
        <v>83</v>
      </c>
      <c r="AV213" s="12" t="s">
        <v>83</v>
      </c>
      <c r="AW213" s="12" t="s">
        <v>35</v>
      </c>
      <c r="AX213" s="12" t="s">
        <v>73</v>
      </c>
      <c r="AY213" s="145" t="s">
        <v>127</v>
      </c>
    </row>
    <row r="214" spans="2:65" s="13" customFormat="1">
      <c r="B214" s="151"/>
      <c r="D214" s="144" t="s">
        <v>138</v>
      </c>
      <c r="E214" s="152" t="s">
        <v>18</v>
      </c>
      <c r="F214" s="153" t="s">
        <v>171</v>
      </c>
      <c r="H214" s="154">
        <v>69.28</v>
      </c>
      <c r="I214" s="155"/>
      <c r="L214" s="151"/>
      <c r="M214" s="156"/>
      <c r="T214" s="157"/>
      <c r="AT214" s="152" t="s">
        <v>138</v>
      </c>
      <c r="AU214" s="152" t="s">
        <v>83</v>
      </c>
      <c r="AV214" s="13" t="s">
        <v>134</v>
      </c>
      <c r="AW214" s="13" t="s">
        <v>35</v>
      </c>
      <c r="AX214" s="13" t="s">
        <v>81</v>
      </c>
      <c r="AY214" s="152" t="s">
        <v>127</v>
      </c>
    </row>
    <row r="215" spans="2:65" s="1" customFormat="1" ht="37.9" customHeight="1">
      <c r="B215" s="32"/>
      <c r="C215" s="127" t="s">
        <v>335</v>
      </c>
      <c r="D215" s="127" t="s">
        <v>129</v>
      </c>
      <c r="E215" s="128" t="s">
        <v>336</v>
      </c>
      <c r="F215" s="129" t="s">
        <v>337</v>
      </c>
      <c r="G215" s="130" t="s">
        <v>158</v>
      </c>
      <c r="H215" s="131">
        <v>180.03</v>
      </c>
      <c r="I215" s="132"/>
      <c r="J215" s="131">
        <f>ROUND(I215*H215,2)</f>
        <v>0</v>
      </c>
      <c r="K215" s="129" t="s">
        <v>133</v>
      </c>
      <c r="L215" s="32"/>
      <c r="M215" s="133" t="s">
        <v>18</v>
      </c>
      <c r="N215" s="134" t="s">
        <v>44</v>
      </c>
      <c r="P215" s="135">
        <f>O215*H215</f>
        <v>0</v>
      </c>
      <c r="Q215" s="135">
        <v>7.26E-3</v>
      </c>
      <c r="R215" s="135">
        <f>Q215*H215</f>
        <v>1.3070177999999999</v>
      </c>
      <c r="S215" s="135">
        <v>0</v>
      </c>
      <c r="T215" s="136">
        <f>S215*H215</f>
        <v>0</v>
      </c>
      <c r="AR215" s="137" t="s">
        <v>134</v>
      </c>
      <c r="AT215" s="137" t="s">
        <v>129</v>
      </c>
      <c r="AU215" s="137" t="s">
        <v>83</v>
      </c>
      <c r="AY215" s="17" t="s">
        <v>127</v>
      </c>
      <c r="BE215" s="138">
        <f>IF(N215="základní",J215,0)</f>
        <v>0</v>
      </c>
      <c r="BF215" s="138">
        <f>IF(N215="snížená",J215,0)</f>
        <v>0</v>
      </c>
      <c r="BG215" s="138">
        <f>IF(N215="zákl. přenesená",J215,0)</f>
        <v>0</v>
      </c>
      <c r="BH215" s="138">
        <f>IF(N215="sníž. přenesená",J215,0)</f>
        <v>0</v>
      </c>
      <c r="BI215" s="138">
        <f>IF(N215="nulová",J215,0)</f>
        <v>0</v>
      </c>
      <c r="BJ215" s="17" t="s">
        <v>81</v>
      </c>
      <c r="BK215" s="138">
        <f>ROUND(I215*H215,2)</f>
        <v>0</v>
      </c>
      <c r="BL215" s="17" t="s">
        <v>134</v>
      </c>
      <c r="BM215" s="137" t="s">
        <v>338</v>
      </c>
    </row>
    <row r="216" spans="2:65" s="1" customFormat="1">
      <c r="B216" s="32"/>
      <c r="D216" s="139" t="s">
        <v>136</v>
      </c>
      <c r="F216" s="140" t="s">
        <v>339</v>
      </c>
      <c r="I216" s="141"/>
      <c r="L216" s="32"/>
      <c r="M216" s="142"/>
      <c r="T216" s="53"/>
      <c r="AT216" s="17" t="s">
        <v>136</v>
      </c>
      <c r="AU216" s="17" t="s">
        <v>83</v>
      </c>
    </row>
    <row r="217" spans="2:65" s="12" customFormat="1">
      <c r="B217" s="143"/>
      <c r="D217" s="144" t="s">
        <v>138</v>
      </c>
      <c r="E217" s="145" t="s">
        <v>18</v>
      </c>
      <c r="F217" s="146" t="s">
        <v>340</v>
      </c>
      <c r="H217" s="147">
        <v>70</v>
      </c>
      <c r="I217" s="148"/>
      <c r="L217" s="143"/>
      <c r="M217" s="149"/>
      <c r="T217" s="150"/>
      <c r="AT217" s="145" t="s">
        <v>138</v>
      </c>
      <c r="AU217" s="145" t="s">
        <v>83</v>
      </c>
      <c r="AV217" s="12" t="s">
        <v>83</v>
      </c>
      <c r="AW217" s="12" t="s">
        <v>35</v>
      </c>
      <c r="AX217" s="12" t="s">
        <v>73</v>
      </c>
      <c r="AY217" s="145" t="s">
        <v>127</v>
      </c>
    </row>
    <row r="218" spans="2:65" s="12" customFormat="1">
      <c r="B218" s="143"/>
      <c r="D218" s="144" t="s">
        <v>138</v>
      </c>
      <c r="E218" s="145" t="s">
        <v>18</v>
      </c>
      <c r="F218" s="146" t="s">
        <v>341</v>
      </c>
      <c r="H218" s="147">
        <v>27.03</v>
      </c>
      <c r="I218" s="148"/>
      <c r="L218" s="143"/>
      <c r="M218" s="149"/>
      <c r="T218" s="150"/>
      <c r="AT218" s="145" t="s">
        <v>138</v>
      </c>
      <c r="AU218" s="145" t="s">
        <v>83</v>
      </c>
      <c r="AV218" s="12" t="s">
        <v>83</v>
      </c>
      <c r="AW218" s="12" t="s">
        <v>35</v>
      </c>
      <c r="AX218" s="12" t="s">
        <v>73</v>
      </c>
      <c r="AY218" s="145" t="s">
        <v>127</v>
      </c>
    </row>
    <row r="219" spans="2:65" s="12" customFormat="1">
      <c r="B219" s="143"/>
      <c r="D219" s="144" t="s">
        <v>138</v>
      </c>
      <c r="E219" s="145" t="s">
        <v>18</v>
      </c>
      <c r="F219" s="146" t="s">
        <v>342</v>
      </c>
      <c r="H219" s="147">
        <v>38.31</v>
      </c>
      <c r="I219" s="148"/>
      <c r="L219" s="143"/>
      <c r="M219" s="149"/>
      <c r="T219" s="150"/>
      <c r="AT219" s="145" t="s">
        <v>138</v>
      </c>
      <c r="AU219" s="145" t="s">
        <v>83</v>
      </c>
      <c r="AV219" s="12" t="s">
        <v>83</v>
      </c>
      <c r="AW219" s="12" t="s">
        <v>35</v>
      </c>
      <c r="AX219" s="12" t="s">
        <v>73</v>
      </c>
      <c r="AY219" s="145" t="s">
        <v>127</v>
      </c>
    </row>
    <row r="220" spans="2:65" s="12" customFormat="1">
      <c r="B220" s="143"/>
      <c r="D220" s="144" t="s">
        <v>138</v>
      </c>
      <c r="E220" s="145" t="s">
        <v>18</v>
      </c>
      <c r="F220" s="146" t="s">
        <v>343</v>
      </c>
      <c r="H220" s="147">
        <v>44.69</v>
      </c>
      <c r="I220" s="148"/>
      <c r="L220" s="143"/>
      <c r="M220" s="149"/>
      <c r="T220" s="150"/>
      <c r="AT220" s="145" t="s">
        <v>138</v>
      </c>
      <c r="AU220" s="145" t="s">
        <v>83</v>
      </c>
      <c r="AV220" s="12" t="s">
        <v>83</v>
      </c>
      <c r="AW220" s="12" t="s">
        <v>35</v>
      </c>
      <c r="AX220" s="12" t="s">
        <v>73</v>
      </c>
      <c r="AY220" s="145" t="s">
        <v>127</v>
      </c>
    </row>
    <row r="221" spans="2:65" s="13" customFormat="1">
      <c r="B221" s="151"/>
      <c r="D221" s="144" t="s">
        <v>138</v>
      </c>
      <c r="E221" s="152" t="s">
        <v>18</v>
      </c>
      <c r="F221" s="153" t="s">
        <v>171</v>
      </c>
      <c r="H221" s="154">
        <v>180.03</v>
      </c>
      <c r="I221" s="155"/>
      <c r="L221" s="151"/>
      <c r="M221" s="156"/>
      <c r="T221" s="157"/>
      <c r="AT221" s="152" t="s">
        <v>138</v>
      </c>
      <c r="AU221" s="152" t="s">
        <v>83</v>
      </c>
      <c r="AV221" s="13" t="s">
        <v>134</v>
      </c>
      <c r="AW221" s="13" t="s">
        <v>35</v>
      </c>
      <c r="AX221" s="13" t="s">
        <v>81</v>
      </c>
      <c r="AY221" s="152" t="s">
        <v>127</v>
      </c>
    </row>
    <row r="222" spans="2:65" s="1" customFormat="1" ht="37.9" customHeight="1">
      <c r="B222" s="32"/>
      <c r="C222" s="127" t="s">
        <v>344</v>
      </c>
      <c r="D222" s="127" t="s">
        <v>129</v>
      </c>
      <c r="E222" s="128" t="s">
        <v>345</v>
      </c>
      <c r="F222" s="129" t="s">
        <v>346</v>
      </c>
      <c r="G222" s="130" t="s">
        <v>158</v>
      </c>
      <c r="H222" s="131">
        <v>180.03</v>
      </c>
      <c r="I222" s="132"/>
      <c r="J222" s="131">
        <f>ROUND(I222*H222,2)</f>
        <v>0</v>
      </c>
      <c r="K222" s="129" t="s">
        <v>133</v>
      </c>
      <c r="L222" s="32"/>
      <c r="M222" s="133" t="s">
        <v>18</v>
      </c>
      <c r="N222" s="134" t="s">
        <v>44</v>
      </c>
      <c r="P222" s="135">
        <f>O222*H222</f>
        <v>0</v>
      </c>
      <c r="Q222" s="135">
        <v>8.5999999999999998E-4</v>
      </c>
      <c r="R222" s="135">
        <f>Q222*H222</f>
        <v>0.15482579999999999</v>
      </c>
      <c r="S222" s="135">
        <v>0</v>
      </c>
      <c r="T222" s="136">
        <f>S222*H222</f>
        <v>0</v>
      </c>
      <c r="AR222" s="137" t="s">
        <v>134</v>
      </c>
      <c r="AT222" s="137" t="s">
        <v>129</v>
      </c>
      <c r="AU222" s="137" t="s">
        <v>83</v>
      </c>
      <c r="AY222" s="17" t="s">
        <v>127</v>
      </c>
      <c r="BE222" s="138">
        <f>IF(N222="základní",J222,0)</f>
        <v>0</v>
      </c>
      <c r="BF222" s="138">
        <f>IF(N222="snížená",J222,0)</f>
        <v>0</v>
      </c>
      <c r="BG222" s="138">
        <f>IF(N222="zákl. přenesená",J222,0)</f>
        <v>0</v>
      </c>
      <c r="BH222" s="138">
        <f>IF(N222="sníž. přenesená",J222,0)</f>
        <v>0</v>
      </c>
      <c r="BI222" s="138">
        <f>IF(N222="nulová",J222,0)</f>
        <v>0</v>
      </c>
      <c r="BJ222" s="17" t="s">
        <v>81</v>
      </c>
      <c r="BK222" s="138">
        <f>ROUND(I222*H222,2)</f>
        <v>0</v>
      </c>
      <c r="BL222" s="17" t="s">
        <v>134</v>
      </c>
      <c r="BM222" s="137" t="s">
        <v>347</v>
      </c>
    </row>
    <row r="223" spans="2:65" s="1" customFormat="1">
      <c r="B223" s="32"/>
      <c r="D223" s="139" t="s">
        <v>136</v>
      </c>
      <c r="F223" s="140" t="s">
        <v>348</v>
      </c>
      <c r="I223" s="141"/>
      <c r="L223" s="32"/>
      <c r="M223" s="142"/>
      <c r="T223" s="53"/>
      <c r="AT223" s="17" t="s">
        <v>136</v>
      </c>
      <c r="AU223" s="17" t="s">
        <v>83</v>
      </c>
    </row>
    <row r="224" spans="2:65" s="1" customFormat="1" ht="44.25" customHeight="1">
      <c r="B224" s="32"/>
      <c r="C224" s="127" t="s">
        <v>349</v>
      </c>
      <c r="D224" s="127" t="s">
        <v>129</v>
      </c>
      <c r="E224" s="128" t="s">
        <v>350</v>
      </c>
      <c r="F224" s="129" t="s">
        <v>351</v>
      </c>
      <c r="G224" s="130" t="s">
        <v>352</v>
      </c>
      <c r="H224" s="131">
        <v>0.27</v>
      </c>
      <c r="I224" s="132"/>
      <c r="J224" s="131">
        <f>ROUND(I224*H224,2)</f>
        <v>0</v>
      </c>
      <c r="K224" s="129" t="s">
        <v>133</v>
      </c>
      <c r="L224" s="32"/>
      <c r="M224" s="133" t="s">
        <v>18</v>
      </c>
      <c r="N224" s="134" t="s">
        <v>44</v>
      </c>
      <c r="P224" s="135">
        <f>O224*H224</f>
        <v>0</v>
      </c>
      <c r="Q224" s="135">
        <v>1.09528</v>
      </c>
      <c r="R224" s="135">
        <f>Q224*H224</f>
        <v>0.29572560000000003</v>
      </c>
      <c r="S224" s="135">
        <v>0</v>
      </c>
      <c r="T224" s="136">
        <f>S224*H224</f>
        <v>0</v>
      </c>
      <c r="AR224" s="137" t="s">
        <v>134</v>
      </c>
      <c r="AT224" s="137" t="s">
        <v>129</v>
      </c>
      <c r="AU224" s="137" t="s">
        <v>83</v>
      </c>
      <c r="AY224" s="17" t="s">
        <v>127</v>
      </c>
      <c r="BE224" s="138">
        <f>IF(N224="základní",J224,0)</f>
        <v>0</v>
      </c>
      <c r="BF224" s="138">
        <f>IF(N224="snížená",J224,0)</f>
        <v>0</v>
      </c>
      <c r="BG224" s="138">
        <f>IF(N224="zákl. přenesená",J224,0)</f>
        <v>0</v>
      </c>
      <c r="BH224" s="138">
        <f>IF(N224="sníž. přenesená",J224,0)</f>
        <v>0</v>
      </c>
      <c r="BI224" s="138">
        <f>IF(N224="nulová",J224,0)</f>
        <v>0</v>
      </c>
      <c r="BJ224" s="17" t="s">
        <v>81</v>
      </c>
      <c r="BK224" s="138">
        <f>ROUND(I224*H224,2)</f>
        <v>0</v>
      </c>
      <c r="BL224" s="17" t="s">
        <v>134</v>
      </c>
      <c r="BM224" s="137" t="s">
        <v>353</v>
      </c>
    </row>
    <row r="225" spans="2:65" s="1" customFormat="1">
      <c r="B225" s="32"/>
      <c r="D225" s="139" t="s">
        <v>136</v>
      </c>
      <c r="F225" s="140" t="s">
        <v>354</v>
      </c>
      <c r="I225" s="141"/>
      <c r="L225" s="32"/>
      <c r="M225" s="142"/>
      <c r="T225" s="53"/>
      <c r="AT225" s="17" t="s">
        <v>136</v>
      </c>
      <c r="AU225" s="17" t="s">
        <v>83</v>
      </c>
    </row>
    <row r="226" spans="2:65" s="12" customFormat="1">
      <c r="B226" s="143"/>
      <c r="D226" s="144" t="s">
        <v>138</v>
      </c>
      <c r="E226" s="145" t="s">
        <v>18</v>
      </c>
      <c r="F226" s="146" t="s">
        <v>355</v>
      </c>
      <c r="H226" s="147">
        <v>0.09</v>
      </c>
      <c r="I226" s="148"/>
      <c r="L226" s="143"/>
      <c r="M226" s="149"/>
      <c r="T226" s="150"/>
      <c r="AT226" s="145" t="s">
        <v>138</v>
      </c>
      <c r="AU226" s="145" t="s">
        <v>83</v>
      </c>
      <c r="AV226" s="12" t="s">
        <v>83</v>
      </c>
      <c r="AW226" s="12" t="s">
        <v>35</v>
      </c>
      <c r="AX226" s="12" t="s">
        <v>73</v>
      </c>
      <c r="AY226" s="145" t="s">
        <v>127</v>
      </c>
    </row>
    <row r="227" spans="2:65" s="12" customFormat="1">
      <c r="B227" s="143"/>
      <c r="D227" s="144" t="s">
        <v>138</v>
      </c>
      <c r="E227" s="145" t="s">
        <v>18</v>
      </c>
      <c r="F227" s="146" t="s">
        <v>356</v>
      </c>
      <c r="H227" s="147">
        <v>0.04</v>
      </c>
      <c r="I227" s="148"/>
      <c r="L227" s="143"/>
      <c r="M227" s="149"/>
      <c r="T227" s="150"/>
      <c r="AT227" s="145" t="s">
        <v>138</v>
      </c>
      <c r="AU227" s="145" t="s">
        <v>83</v>
      </c>
      <c r="AV227" s="12" t="s">
        <v>83</v>
      </c>
      <c r="AW227" s="12" t="s">
        <v>35</v>
      </c>
      <c r="AX227" s="12" t="s">
        <v>73</v>
      </c>
      <c r="AY227" s="145" t="s">
        <v>127</v>
      </c>
    </row>
    <row r="228" spans="2:65" s="12" customFormat="1">
      <c r="B228" s="143"/>
      <c r="D228" s="144" t="s">
        <v>138</v>
      </c>
      <c r="E228" s="145" t="s">
        <v>18</v>
      </c>
      <c r="F228" s="146" t="s">
        <v>357</v>
      </c>
      <c r="H228" s="147">
        <v>0.04</v>
      </c>
      <c r="I228" s="148"/>
      <c r="L228" s="143"/>
      <c r="M228" s="149"/>
      <c r="T228" s="150"/>
      <c r="AT228" s="145" t="s">
        <v>138</v>
      </c>
      <c r="AU228" s="145" t="s">
        <v>83</v>
      </c>
      <c r="AV228" s="12" t="s">
        <v>83</v>
      </c>
      <c r="AW228" s="12" t="s">
        <v>35</v>
      </c>
      <c r="AX228" s="12" t="s">
        <v>73</v>
      </c>
      <c r="AY228" s="145" t="s">
        <v>127</v>
      </c>
    </row>
    <row r="229" spans="2:65" s="12" customFormat="1">
      <c r="B229" s="143"/>
      <c r="D229" s="144" t="s">
        <v>138</v>
      </c>
      <c r="E229" s="145" t="s">
        <v>18</v>
      </c>
      <c r="F229" s="146" t="s">
        <v>358</v>
      </c>
      <c r="H229" s="147">
        <v>0.1</v>
      </c>
      <c r="I229" s="148"/>
      <c r="L229" s="143"/>
      <c r="M229" s="149"/>
      <c r="T229" s="150"/>
      <c r="AT229" s="145" t="s">
        <v>138</v>
      </c>
      <c r="AU229" s="145" t="s">
        <v>83</v>
      </c>
      <c r="AV229" s="12" t="s">
        <v>83</v>
      </c>
      <c r="AW229" s="12" t="s">
        <v>35</v>
      </c>
      <c r="AX229" s="12" t="s">
        <v>73</v>
      </c>
      <c r="AY229" s="145" t="s">
        <v>127</v>
      </c>
    </row>
    <row r="230" spans="2:65" s="13" customFormat="1">
      <c r="B230" s="151"/>
      <c r="D230" s="144" t="s">
        <v>138</v>
      </c>
      <c r="E230" s="152" t="s">
        <v>18</v>
      </c>
      <c r="F230" s="153" t="s">
        <v>171</v>
      </c>
      <c r="H230" s="154">
        <v>0.27</v>
      </c>
      <c r="I230" s="155"/>
      <c r="L230" s="151"/>
      <c r="M230" s="156"/>
      <c r="T230" s="157"/>
      <c r="AT230" s="152" t="s">
        <v>138</v>
      </c>
      <c r="AU230" s="152" t="s">
        <v>83</v>
      </c>
      <c r="AV230" s="13" t="s">
        <v>134</v>
      </c>
      <c r="AW230" s="13" t="s">
        <v>35</v>
      </c>
      <c r="AX230" s="13" t="s">
        <v>81</v>
      </c>
      <c r="AY230" s="152" t="s">
        <v>127</v>
      </c>
    </row>
    <row r="231" spans="2:65" s="1" customFormat="1" ht="44.25" customHeight="1">
      <c r="B231" s="32"/>
      <c r="C231" s="127" t="s">
        <v>359</v>
      </c>
      <c r="D231" s="127" t="s">
        <v>129</v>
      </c>
      <c r="E231" s="128" t="s">
        <v>360</v>
      </c>
      <c r="F231" s="129" t="s">
        <v>361</v>
      </c>
      <c r="G231" s="130" t="s">
        <v>352</v>
      </c>
      <c r="H231" s="131">
        <v>0.35</v>
      </c>
      <c r="I231" s="132"/>
      <c r="J231" s="131">
        <f>ROUND(I231*H231,2)</f>
        <v>0</v>
      </c>
      <c r="K231" s="129" t="s">
        <v>133</v>
      </c>
      <c r="L231" s="32"/>
      <c r="M231" s="133" t="s">
        <v>18</v>
      </c>
      <c r="N231" s="134" t="s">
        <v>44</v>
      </c>
      <c r="P231" s="135">
        <f>O231*H231</f>
        <v>0</v>
      </c>
      <c r="Q231" s="135">
        <v>1.0556000000000001</v>
      </c>
      <c r="R231" s="135">
        <f>Q231*H231</f>
        <v>0.36946000000000001</v>
      </c>
      <c r="S231" s="135">
        <v>0</v>
      </c>
      <c r="T231" s="136">
        <f>S231*H231</f>
        <v>0</v>
      </c>
      <c r="AR231" s="137" t="s">
        <v>134</v>
      </c>
      <c r="AT231" s="137" t="s">
        <v>129</v>
      </c>
      <c r="AU231" s="137" t="s">
        <v>83</v>
      </c>
      <c r="AY231" s="17" t="s">
        <v>127</v>
      </c>
      <c r="BE231" s="138">
        <f>IF(N231="základní",J231,0)</f>
        <v>0</v>
      </c>
      <c r="BF231" s="138">
        <f>IF(N231="snížená",J231,0)</f>
        <v>0</v>
      </c>
      <c r="BG231" s="138">
        <f>IF(N231="zákl. přenesená",J231,0)</f>
        <v>0</v>
      </c>
      <c r="BH231" s="138">
        <f>IF(N231="sníž. přenesená",J231,0)</f>
        <v>0</v>
      </c>
      <c r="BI231" s="138">
        <f>IF(N231="nulová",J231,0)</f>
        <v>0</v>
      </c>
      <c r="BJ231" s="17" t="s">
        <v>81</v>
      </c>
      <c r="BK231" s="138">
        <f>ROUND(I231*H231,2)</f>
        <v>0</v>
      </c>
      <c r="BL231" s="17" t="s">
        <v>134</v>
      </c>
      <c r="BM231" s="137" t="s">
        <v>362</v>
      </c>
    </row>
    <row r="232" spans="2:65" s="1" customFormat="1">
      <c r="B232" s="32"/>
      <c r="D232" s="139" t="s">
        <v>136</v>
      </c>
      <c r="F232" s="140" t="s">
        <v>363</v>
      </c>
      <c r="I232" s="141"/>
      <c r="L232" s="32"/>
      <c r="M232" s="142"/>
      <c r="T232" s="53"/>
      <c r="AT232" s="17" t="s">
        <v>136</v>
      </c>
      <c r="AU232" s="17" t="s">
        <v>83</v>
      </c>
    </row>
    <row r="233" spans="2:65" s="12" customFormat="1">
      <c r="B233" s="143"/>
      <c r="D233" s="144" t="s">
        <v>138</v>
      </c>
      <c r="E233" s="145" t="s">
        <v>18</v>
      </c>
      <c r="F233" s="146" t="s">
        <v>364</v>
      </c>
      <c r="H233" s="147">
        <v>0.09</v>
      </c>
      <c r="I233" s="148"/>
      <c r="L233" s="143"/>
      <c r="M233" s="149"/>
      <c r="T233" s="150"/>
      <c r="AT233" s="145" t="s">
        <v>138</v>
      </c>
      <c r="AU233" s="145" t="s">
        <v>83</v>
      </c>
      <c r="AV233" s="12" t="s">
        <v>83</v>
      </c>
      <c r="AW233" s="12" t="s">
        <v>35</v>
      </c>
      <c r="AX233" s="12" t="s">
        <v>73</v>
      </c>
      <c r="AY233" s="145" t="s">
        <v>127</v>
      </c>
    </row>
    <row r="234" spans="2:65" s="12" customFormat="1">
      <c r="B234" s="143"/>
      <c r="D234" s="144" t="s">
        <v>138</v>
      </c>
      <c r="E234" s="145" t="s">
        <v>18</v>
      </c>
      <c r="F234" s="146" t="s">
        <v>365</v>
      </c>
      <c r="H234" s="147">
        <v>0.26</v>
      </c>
      <c r="I234" s="148"/>
      <c r="L234" s="143"/>
      <c r="M234" s="149"/>
      <c r="T234" s="150"/>
      <c r="AT234" s="145" t="s">
        <v>138</v>
      </c>
      <c r="AU234" s="145" t="s">
        <v>83</v>
      </c>
      <c r="AV234" s="12" t="s">
        <v>83</v>
      </c>
      <c r="AW234" s="12" t="s">
        <v>35</v>
      </c>
      <c r="AX234" s="12" t="s">
        <v>73</v>
      </c>
      <c r="AY234" s="145" t="s">
        <v>127</v>
      </c>
    </row>
    <row r="235" spans="2:65" s="13" customFormat="1">
      <c r="B235" s="151"/>
      <c r="D235" s="144" t="s">
        <v>138</v>
      </c>
      <c r="E235" s="152" t="s">
        <v>18</v>
      </c>
      <c r="F235" s="153" t="s">
        <v>171</v>
      </c>
      <c r="H235" s="154">
        <v>0.35</v>
      </c>
      <c r="I235" s="155"/>
      <c r="L235" s="151"/>
      <c r="M235" s="156"/>
      <c r="T235" s="157"/>
      <c r="AT235" s="152" t="s">
        <v>138</v>
      </c>
      <c r="AU235" s="152" t="s">
        <v>83</v>
      </c>
      <c r="AV235" s="13" t="s">
        <v>134</v>
      </c>
      <c r="AW235" s="13" t="s">
        <v>35</v>
      </c>
      <c r="AX235" s="13" t="s">
        <v>81</v>
      </c>
      <c r="AY235" s="152" t="s">
        <v>127</v>
      </c>
    </row>
    <row r="236" spans="2:65" s="1" customFormat="1" ht="44.25" customHeight="1">
      <c r="B236" s="32"/>
      <c r="C236" s="127" t="s">
        <v>366</v>
      </c>
      <c r="D236" s="127" t="s">
        <v>129</v>
      </c>
      <c r="E236" s="128" t="s">
        <v>367</v>
      </c>
      <c r="F236" s="129" t="s">
        <v>368</v>
      </c>
      <c r="G236" s="130" t="s">
        <v>352</v>
      </c>
      <c r="H236" s="131">
        <v>1.92</v>
      </c>
      <c r="I236" s="132"/>
      <c r="J236" s="131">
        <f>ROUND(I236*H236,2)</f>
        <v>0</v>
      </c>
      <c r="K236" s="129" t="s">
        <v>133</v>
      </c>
      <c r="L236" s="32"/>
      <c r="M236" s="133" t="s">
        <v>18</v>
      </c>
      <c r="N236" s="134" t="s">
        <v>44</v>
      </c>
      <c r="P236" s="135">
        <f>O236*H236</f>
        <v>0</v>
      </c>
      <c r="Q236" s="135">
        <v>1.03955</v>
      </c>
      <c r="R236" s="135">
        <f>Q236*H236</f>
        <v>1.9959359999999999</v>
      </c>
      <c r="S236" s="135">
        <v>0</v>
      </c>
      <c r="T236" s="136">
        <f>S236*H236</f>
        <v>0</v>
      </c>
      <c r="AR236" s="137" t="s">
        <v>134</v>
      </c>
      <c r="AT236" s="137" t="s">
        <v>129</v>
      </c>
      <c r="AU236" s="137" t="s">
        <v>83</v>
      </c>
      <c r="AY236" s="17" t="s">
        <v>127</v>
      </c>
      <c r="BE236" s="138">
        <f>IF(N236="základní",J236,0)</f>
        <v>0</v>
      </c>
      <c r="BF236" s="138">
        <f>IF(N236="snížená",J236,0)</f>
        <v>0</v>
      </c>
      <c r="BG236" s="138">
        <f>IF(N236="zákl. přenesená",J236,0)</f>
        <v>0</v>
      </c>
      <c r="BH236" s="138">
        <f>IF(N236="sníž. přenesená",J236,0)</f>
        <v>0</v>
      </c>
      <c r="BI236" s="138">
        <f>IF(N236="nulová",J236,0)</f>
        <v>0</v>
      </c>
      <c r="BJ236" s="17" t="s">
        <v>81</v>
      </c>
      <c r="BK236" s="138">
        <f>ROUND(I236*H236,2)</f>
        <v>0</v>
      </c>
      <c r="BL236" s="17" t="s">
        <v>134</v>
      </c>
      <c r="BM236" s="137" t="s">
        <v>369</v>
      </c>
    </row>
    <row r="237" spans="2:65" s="1" customFormat="1">
      <c r="B237" s="32"/>
      <c r="D237" s="139" t="s">
        <v>136</v>
      </c>
      <c r="F237" s="140" t="s">
        <v>370</v>
      </c>
      <c r="I237" s="141"/>
      <c r="L237" s="32"/>
      <c r="M237" s="142"/>
      <c r="T237" s="53"/>
      <c r="AT237" s="17" t="s">
        <v>136</v>
      </c>
      <c r="AU237" s="17" t="s">
        <v>83</v>
      </c>
    </row>
    <row r="238" spans="2:65" s="12" customFormat="1">
      <c r="B238" s="143"/>
      <c r="D238" s="144" t="s">
        <v>138</v>
      </c>
      <c r="E238" s="145" t="s">
        <v>18</v>
      </c>
      <c r="F238" s="146" t="s">
        <v>371</v>
      </c>
      <c r="H238" s="147">
        <v>0.83</v>
      </c>
      <c r="I238" s="148"/>
      <c r="L238" s="143"/>
      <c r="M238" s="149"/>
      <c r="T238" s="150"/>
      <c r="AT238" s="145" t="s">
        <v>138</v>
      </c>
      <c r="AU238" s="145" t="s">
        <v>83</v>
      </c>
      <c r="AV238" s="12" t="s">
        <v>83</v>
      </c>
      <c r="AW238" s="12" t="s">
        <v>35</v>
      </c>
      <c r="AX238" s="12" t="s">
        <v>73</v>
      </c>
      <c r="AY238" s="145" t="s">
        <v>127</v>
      </c>
    </row>
    <row r="239" spans="2:65" s="12" customFormat="1">
      <c r="B239" s="143"/>
      <c r="D239" s="144" t="s">
        <v>138</v>
      </c>
      <c r="E239" s="145" t="s">
        <v>18</v>
      </c>
      <c r="F239" s="146" t="s">
        <v>372</v>
      </c>
      <c r="H239" s="147">
        <v>0.33</v>
      </c>
      <c r="I239" s="148"/>
      <c r="L239" s="143"/>
      <c r="M239" s="149"/>
      <c r="T239" s="150"/>
      <c r="AT239" s="145" t="s">
        <v>138</v>
      </c>
      <c r="AU239" s="145" t="s">
        <v>83</v>
      </c>
      <c r="AV239" s="12" t="s">
        <v>83</v>
      </c>
      <c r="AW239" s="12" t="s">
        <v>35</v>
      </c>
      <c r="AX239" s="12" t="s">
        <v>73</v>
      </c>
      <c r="AY239" s="145" t="s">
        <v>127</v>
      </c>
    </row>
    <row r="240" spans="2:65" s="12" customFormat="1">
      <c r="B240" s="143"/>
      <c r="D240" s="144" t="s">
        <v>138</v>
      </c>
      <c r="E240" s="145" t="s">
        <v>18</v>
      </c>
      <c r="F240" s="146" t="s">
        <v>373</v>
      </c>
      <c r="H240" s="147">
        <v>0.46</v>
      </c>
      <c r="I240" s="148"/>
      <c r="L240" s="143"/>
      <c r="M240" s="149"/>
      <c r="T240" s="150"/>
      <c r="AT240" s="145" t="s">
        <v>138</v>
      </c>
      <c r="AU240" s="145" t="s">
        <v>83</v>
      </c>
      <c r="AV240" s="12" t="s">
        <v>83</v>
      </c>
      <c r="AW240" s="12" t="s">
        <v>35</v>
      </c>
      <c r="AX240" s="12" t="s">
        <v>73</v>
      </c>
      <c r="AY240" s="145" t="s">
        <v>127</v>
      </c>
    </row>
    <row r="241" spans="2:65" s="12" customFormat="1">
      <c r="B241" s="143"/>
      <c r="D241" s="144" t="s">
        <v>138</v>
      </c>
      <c r="E241" s="145" t="s">
        <v>18</v>
      </c>
      <c r="F241" s="146" t="s">
        <v>374</v>
      </c>
      <c r="H241" s="147">
        <v>0.3</v>
      </c>
      <c r="I241" s="148"/>
      <c r="L241" s="143"/>
      <c r="M241" s="149"/>
      <c r="T241" s="150"/>
      <c r="AT241" s="145" t="s">
        <v>138</v>
      </c>
      <c r="AU241" s="145" t="s">
        <v>83</v>
      </c>
      <c r="AV241" s="12" t="s">
        <v>83</v>
      </c>
      <c r="AW241" s="12" t="s">
        <v>35</v>
      </c>
      <c r="AX241" s="12" t="s">
        <v>73</v>
      </c>
      <c r="AY241" s="145" t="s">
        <v>127</v>
      </c>
    </row>
    <row r="242" spans="2:65" s="13" customFormat="1">
      <c r="B242" s="151"/>
      <c r="D242" s="144" t="s">
        <v>138</v>
      </c>
      <c r="E242" s="152" t="s">
        <v>18</v>
      </c>
      <c r="F242" s="153" t="s">
        <v>171</v>
      </c>
      <c r="H242" s="154">
        <v>1.92</v>
      </c>
      <c r="I242" s="155"/>
      <c r="L242" s="151"/>
      <c r="M242" s="156"/>
      <c r="T242" s="157"/>
      <c r="AT242" s="152" t="s">
        <v>138</v>
      </c>
      <c r="AU242" s="152" t="s">
        <v>83</v>
      </c>
      <c r="AV242" s="13" t="s">
        <v>134</v>
      </c>
      <c r="AW242" s="13" t="s">
        <v>35</v>
      </c>
      <c r="AX242" s="13" t="s">
        <v>81</v>
      </c>
      <c r="AY242" s="152" t="s">
        <v>127</v>
      </c>
    </row>
    <row r="243" spans="2:65" s="11" customFormat="1" ht="22.9" customHeight="1">
      <c r="B243" s="115"/>
      <c r="D243" s="116" t="s">
        <v>72</v>
      </c>
      <c r="E243" s="125" t="s">
        <v>134</v>
      </c>
      <c r="F243" s="125" t="s">
        <v>375</v>
      </c>
      <c r="I243" s="118"/>
      <c r="J243" s="126">
        <f>BK243</f>
        <v>0</v>
      </c>
      <c r="L243" s="115"/>
      <c r="M243" s="120"/>
      <c r="P243" s="121">
        <f>SUM(P244:P269)</f>
        <v>0</v>
      </c>
      <c r="R243" s="121">
        <f>SUM(R244:R269)</f>
        <v>95.290080000000003</v>
      </c>
      <c r="T243" s="122">
        <f>SUM(T244:T269)</f>
        <v>0</v>
      </c>
      <c r="AR243" s="116" t="s">
        <v>81</v>
      </c>
      <c r="AT243" s="123" t="s">
        <v>72</v>
      </c>
      <c r="AU243" s="123" t="s">
        <v>81</v>
      </c>
      <c r="AY243" s="116" t="s">
        <v>127</v>
      </c>
      <c r="BK243" s="124">
        <f>SUM(BK244:BK269)</f>
        <v>0</v>
      </c>
    </row>
    <row r="244" spans="2:65" s="1" customFormat="1" ht="16.5" customHeight="1">
      <c r="B244" s="32"/>
      <c r="C244" s="127" t="s">
        <v>376</v>
      </c>
      <c r="D244" s="127" t="s">
        <v>129</v>
      </c>
      <c r="E244" s="128" t="s">
        <v>377</v>
      </c>
      <c r="F244" s="129" t="s">
        <v>378</v>
      </c>
      <c r="G244" s="130" t="s">
        <v>158</v>
      </c>
      <c r="H244" s="131">
        <v>44.18</v>
      </c>
      <c r="I244" s="132"/>
      <c r="J244" s="131">
        <f>ROUND(I244*H244,2)</f>
        <v>0</v>
      </c>
      <c r="K244" s="129" t="s">
        <v>133</v>
      </c>
      <c r="L244" s="32"/>
      <c r="M244" s="133" t="s">
        <v>18</v>
      </c>
      <c r="N244" s="134" t="s">
        <v>44</v>
      </c>
      <c r="P244" s="135">
        <f>O244*H244</f>
        <v>0</v>
      </c>
      <c r="Q244" s="135">
        <v>0</v>
      </c>
      <c r="R244" s="135">
        <f>Q244*H244</f>
        <v>0</v>
      </c>
      <c r="S244" s="135">
        <v>0</v>
      </c>
      <c r="T244" s="136">
        <f>S244*H244</f>
        <v>0</v>
      </c>
      <c r="AR244" s="137" t="s">
        <v>134</v>
      </c>
      <c r="AT244" s="137" t="s">
        <v>129</v>
      </c>
      <c r="AU244" s="137" t="s">
        <v>83</v>
      </c>
      <c r="AY244" s="17" t="s">
        <v>127</v>
      </c>
      <c r="BE244" s="138">
        <f>IF(N244="základní",J244,0)</f>
        <v>0</v>
      </c>
      <c r="BF244" s="138">
        <f>IF(N244="snížená",J244,0)</f>
        <v>0</v>
      </c>
      <c r="BG244" s="138">
        <f>IF(N244="zákl. přenesená",J244,0)</f>
        <v>0</v>
      </c>
      <c r="BH244" s="138">
        <f>IF(N244="sníž. přenesená",J244,0)</f>
        <v>0</v>
      </c>
      <c r="BI244" s="138">
        <f>IF(N244="nulová",J244,0)</f>
        <v>0</v>
      </c>
      <c r="BJ244" s="17" t="s">
        <v>81</v>
      </c>
      <c r="BK244" s="138">
        <f>ROUND(I244*H244,2)</f>
        <v>0</v>
      </c>
      <c r="BL244" s="17" t="s">
        <v>134</v>
      </c>
      <c r="BM244" s="137" t="s">
        <v>379</v>
      </c>
    </row>
    <row r="245" spans="2:65" s="1" customFormat="1">
      <c r="B245" s="32"/>
      <c r="D245" s="139" t="s">
        <v>136</v>
      </c>
      <c r="F245" s="140" t="s">
        <v>380</v>
      </c>
      <c r="I245" s="141"/>
      <c r="L245" s="32"/>
      <c r="M245" s="142"/>
      <c r="T245" s="53"/>
      <c r="AT245" s="17" t="s">
        <v>136</v>
      </c>
      <c r="AU245" s="17" t="s">
        <v>83</v>
      </c>
    </row>
    <row r="246" spans="2:65" s="12" customFormat="1">
      <c r="B246" s="143"/>
      <c r="D246" s="144" t="s">
        <v>138</v>
      </c>
      <c r="E246" s="145" t="s">
        <v>18</v>
      </c>
      <c r="F246" s="146" t="s">
        <v>381</v>
      </c>
      <c r="H246" s="147">
        <v>19.600000000000001</v>
      </c>
      <c r="I246" s="148"/>
      <c r="L246" s="143"/>
      <c r="M246" s="149"/>
      <c r="T246" s="150"/>
      <c r="AT246" s="145" t="s">
        <v>138</v>
      </c>
      <c r="AU246" s="145" t="s">
        <v>83</v>
      </c>
      <c r="AV246" s="12" t="s">
        <v>83</v>
      </c>
      <c r="AW246" s="12" t="s">
        <v>35</v>
      </c>
      <c r="AX246" s="12" t="s">
        <v>73</v>
      </c>
      <c r="AY246" s="145" t="s">
        <v>127</v>
      </c>
    </row>
    <row r="247" spans="2:65" s="12" customFormat="1">
      <c r="B247" s="143"/>
      <c r="D247" s="144" t="s">
        <v>138</v>
      </c>
      <c r="E247" s="145" t="s">
        <v>18</v>
      </c>
      <c r="F247" s="146" t="s">
        <v>382</v>
      </c>
      <c r="H247" s="147">
        <v>7.48</v>
      </c>
      <c r="I247" s="148"/>
      <c r="L247" s="143"/>
      <c r="M247" s="149"/>
      <c r="T247" s="150"/>
      <c r="AT247" s="145" t="s">
        <v>138</v>
      </c>
      <c r="AU247" s="145" t="s">
        <v>83</v>
      </c>
      <c r="AV247" s="12" t="s">
        <v>83</v>
      </c>
      <c r="AW247" s="12" t="s">
        <v>35</v>
      </c>
      <c r="AX247" s="12" t="s">
        <v>73</v>
      </c>
      <c r="AY247" s="145" t="s">
        <v>127</v>
      </c>
    </row>
    <row r="248" spans="2:65" s="12" customFormat="1">
      <c r="B248" s="143"/>
      <c r="D248" s="144" t="s">
        <v>138</v>
      </c>
      <c r="E248" s="145" t="s">
        <v>18</v>
      </c>
      <c r="F248" s="146" t="s">
        <v>383</v>
      </c>
      <c r="H248" s="147">
        <v>10.95</v>
      </c>
      <c r="I248" s="148"/>
      <c r="L248" s="143"/>
      <c r="M248" s="149"/>
      <c r="T248" s="150"/>
      <c r="AT248" s="145" t="s">
        <v>138</v>
      </c>
      <c r="AU248" s="145" t="s">
        <v>83</v>
      </c>
      <c r="AV248" s="12" t="s">
        <v>83</v>
      </c>
      <c r="AW248" s="12" t="s">
        <v>35</v>
      </c>
      <c r="AX248" s="12" t="s">
        <v>73</v>
      </c>
      <c r="AY248" s="145" t="s">
        <v>127</v>
      </c>
    </row>
    <row r="249" spans="2:65" s="12" customFormat="1">
      <c r="B249" s="143"/>
      <c r="D249" s="144" t="s">
        <v>138</v>
      </c>
      <c r="E249" s="145" t="s">
        <v>18</v>
      </c>
      <c r="F249" s="146" t="s">
        <v>384</v>
      </c>
      <c r="H249" s="147">
        <v>6.15</v>
      </c>
      <c r="I249" s="148"/>
      <c r="L249" s="143"/>
      <c r="M249" s="149"/>
      <c r="T249" s="150"/>
      <c r="AT249" s="145" t="s">
        <v>138</v>
      </c>
      <c r="AU249" s="145" t="s">
        <v>83</v>
      </c>
      <c r="AV249" s="12" t="s">
        <v>83</v>
      </c>
      <c r="AW249" s="12" t="s">
        <v>35</v>
      </c>
      <c r="AX249" s="12" t="s">
        <v>73</v>
      </c>
      <c r="AY249" s="145" t="s">
        <v>127</v>
      </c>
    </row>
    <row r="250" spans="2:65" s="13" customFormat="1">
      <c r="B250" s="151"/>
      <c r="D250" s="144" t="s">
        <v>138</v>
      </c>
      <c r="E250" s="152" t="s">
        <v>18</v>
      </c>
      <c r="F250" s="153" t="s">
        <v>171</v>
      </c>
      <c r="H250" s="154">
        <v>44.18</v>
      </c>
      <c r="I250" s="155"/>
      <c r="L250" s="151"/>
      <c r="M250" s="156"/>
      <c r="T250" s="157"/>
      <c r="AT250" s="152" t="s">
        <v>138</v>
      </c>
      <c r="AU250" s="152" t="s">
        <v>83</v>
      </c>
      <c r="AV250" s="13" t="s">
        <v>134</v>
      </c>
      <c r="AW250" s="13" t="s">
        <v>35</v>
      </c>
      <c r="AX250" s="13" t="s">
        <v>81</v>
      </c>
      <c r="AY250" s="152" t="s">
        <v>127</v>
      </c>
    </row>
    <row r="251" spans="2:65" s="1" customFormat="1" ht="16.5" customHeight="1">
      <c r="B251" s="32"/>
      <c r="C251" s="127" t="s">
        <v>385</v>
      </c>
      <c r="D251" s="127" t="s">
        <v>129</v>
      </c>
      <c r="E251" s="128" t="s">
        <v>386</v>
      </c>
      <c r="F251" s="129" t="s">
        <v>387</v>
      </c>
      <c r="G251" s="130" t="s">
        <v>158</v>
      </c>
      <c r="H251" s="131">
        <v>71.819999999999993</v>
      </c>
      <c r="I251" s="132"/>
      <c r="J251" s="131">
        <f>ROUND(I251*H251,2)</f>
        <v>0</v>
      </c>
      <c r="K251" s="129" t="s">
        <v>133</v>
      </c>
      <c r="L251" s="32"/>
      <c r="M251" s="133" t="s">
        <v>18</v>
      </c>
      <c r="N251" s="134" t="s">
        <v>44</v>
      </c>
      <c r="P251" s="135">
        <f>O251*H251</f>
        <v>0</v>
      </c>
      <c r="Q251" s="135">
        <v>0.4</v>
      </c>
      <c r="R251" s="135">
        <f>Q251*H251</f>
        <v>28.727999999999998</v>
      </c>
      <c r="S251" s="135">
        <v>0</v>
      </c>
      <c r="T251" s="136">
        <f>S251*H251</f>
        <v>0</v>
      </c>
      <c r="AR251" s="137" t="s">
        <v>134</v>
      </c>
      <c r="AT251" s="137" t="s">
        <v>129</v>
      </c>
      <c r="AU251" s="137" t="s">
        <v>83</v>
      </c>
      <c r="AY251" s="17" t="s">
        <v>127</v>
      </c>
      <c r="BE251" s="138">
        <f>IF(N251="základní",J251,0)</f>
        <v>0</v>
      </c>
      <c r="BF251" s="138">
        <f>IF(N251="snížená",J251,0)</f>
        <v>0</v>
      </c>
      <c r="BG251" s="138">
        <f>IF(N251="zákl. přenesená",J251,0)</f>
        <v>0</v>
      </c>
      <c r="BH251" s="138">
        <f>IF(N251="sníž. přenesená",J251,0)</f>
        <v>0</v>
      </c>
      <c r="BI251" s="138">
        <f>IF(N251="nulová",J251,0)</f>
        <v>0</v>
      </c>
      <c r="BJ251" s="17" t="s">
        <v>81</v>
      </c>
      <c r="BK251" s="138">
        <f>ROUND(I251*H251,2)</f>
        <v>0</v>
      </c>
      <c r="BL251" s="17" t="s">
        <v>134</v>
      </c>
      <c r="BM251" s="137" t="s">
        <v>388</v>
      </c>
    </row>
    <row r="252" spans="2:65" s="1" customFormat="1">
      <c r="B252" s="32"/>
      <c r="D252" s="139" t="s">
        <v>136</v>
      </c>
      <c r="F252" s="140" t="s">
        <v>389</v>
      </c>
      <c r="I252" s="141"/>
      <c r="L252" s="32"/>
      <c r="M252" s="142"/>
      <c r="T252" s="53"/>
      <c r="AT252" s="17" t="s">
        <v>136</v>
      </c>
      <c r="AU252" s="17" t="s">
        <v>83</v>
      </c>
    </row>
    <row r="253" spans="2:65" s="12" customFormat="1">
      <c r="B253" s="143"/>
      <c r="D253" s="144" t="s">
        <v>138</v>
      </c>
      <c r="E253" s="145" t="s">
        <v>18</v>
      </c>
      <c r="F253" s="146" t="s">
        <v>331</v>
      </c>
      <c r="H253" s="147">
        <v>28</v>
      </c>
      <c r="I253" s="148"/>
      <c r="L253" s="143"/>
      <c r="M253" s="149"/>
      <c r="T253" s="150"/>
      <c r="AT253" s="145" t="s">
        <v>138</v>
      </c>
      <c r="AU253" s="145" t="s">
        <v>83</v>
      </c>
      <c r="AV253" s="12" t="s">
        <v>83</v>
      </c>
      <c r="AW253" s="12" t="s">
        <v>35</v>
      </c>
      <c r="AX253" s="12" t="s">
        <v>73</v>
      </c>
      <c r="AY253" s="145" t="s">
        <v>127</v>
      </c>
    </row>
    <row r="254" spans="2:65" s="12" customFormat="1">
      <c r="B254" s="143"/>
      <c r="D254" s="144" t="s">
        <v>138</v>
      </c>
      <c r="E254" s="145" t="s">
        <v>18</v>
      </c>
      <c r="F254" s="146" t="s">
        <v>390</v>
      </c>
      <c r="H254" s="147">
        <v>10.4</v>
      </c>
      <c r="I254" s="148"/>
      <c r="L254" s="143"/>
      <c r="M254" s="149"/>
      <c r="T254" s="150"/>
      <c r="AT254" s="145" t="s">
        <v>138</v>
      </c>
      <c r="AU254" s="145" t="s">
        <v>83</v>
      </c>
      <c r="AV254" s="12" t="s">
        <v>83</v>
      </c>
      <c r="AW254" s="12" t="s">
        <v>35</v>
      </c>
      <c r="AX254" s="12" t="s">
        <v>73</v>
      </c>
      <c r="AY254" s="145" t="s">
        <v>127</v>
      </c>
    </row>
    <row r="255" spans="2:65" s="12" customFormat="1">
      <c r="B255" s="143"/>
      <c r="D255" s="144" t="s">
        <v>138</v>
      </c>
      <c r="E255" s="145" t="s">
        <v>18</v>
      </c>
      <c r="F255" s="146" t="s">
        <v>391</v>
      </c>
      <c r="H255" s="147">
        <v>14.64</v>
      </c>
      <c r="I255" s="148"/>
      <c r="L255" s="143"/>
      <c r="M255" s="149"/>
      <c r="T255" s="150"/>
      <c r="AT255" s="145" t="s">
        <v>138</v>
      </c>
      <c r="AU255" s="145" t="s">
        <v>83</v>
      </c>
      <c r="AV255" s="12" t="s">
        <v>83</v>
      </c>
      <c r="AW255" s="12" t="s">
        <v>35</v>
      </c>
      <c r="AX255" s="12" t="s">
        <v>73</v>
      </c>
      <c r="AY255" s="145" t="s">
        <v>127</v>
      </c>
    </row>
    <row r="256" spans="2:65" s="12" customFormat="1">
      <c r="B256" s="143"/>
      <c r="D256" s="144" t="s">
        <v>138</v>
      </c>
      <c r="E256" s="145" t="s">
        <v>18</v>
      </c>
      <c r="F256" s="146" t="s">
        <v>392</v>
      </c>
      <c r="H256" s="147">
        <v>18.78</v>
      </c>
      <c r="I256" s="148"/>
      <c r="L256" s="143"/>
      <c r="M256" s="149"/>
      <c r="T256" s="150"/>
      <c r="AT256" s="145" t="s">
        <v>138</v>
      </c>
      <c r="AU256" s="145" t="s">
        <v>83</v>
      </c>
      <c r="AV256" s="12" t="s">
        <v>83</v>
      </c>
      <c r="AW256" s="12" t="s">
        <v>35</v>
      </c>
      <c r="AX256" s="12" t="s">
        <v>73</v>
      </c>
      <c r="AY256" s="145" t="s">
        <v>127</v>
      </c>
    </row>
    <row r="257" spans="2:65" s="13" customFormat="1">
      <c r="B257" s="151"/>
      <c r="D257" s="144" t="s">
        <v>138</v>
      </c>
      <c r="E257" s="152" t="s">
        <v>18</v>
      </c>
      <c r="F257" s="153" t="s">
        <v>171</v>
      </c>
      <c r="H257" s="154">
        <v>71.819999999999993</v>
      </c>
      <c r="I257" s="155"/>
      <c r="L257" s="151"/>
      <c r="M257" s="156"/>
      <c r="T257" s="157"/>
      <c r="AT257" s="152" t="s">
        <v>138</v>
      </c>
      <c r="AU257" s="152" t="s">
        <v>83</v>
      </c>
      <c r="AV257" s="13" t="s">
        <v>134</v>
      </c>
      <c r="AW257" s="13" t="s">
        <v>35</v>
      </c>
      <c r="AX257" s="13" t="s">
        <v>81</v>
      </c>
      <c r="AY257" s="152" t="s">
        <v>127</v>
      </c>
    </row>
    <row r="258" spans="2:65" s="1" customFormat="1" ht="24.2" customHeight="1">
      <c r="B258" s="32"/>
      <c r="C258" s="127" t="s">
        <v>393</v>
      </c>
      <c r="D258" s="127" t="s">
        <v>129</v>
      </c>
      <c r="E258" s="128" t="s">
        <v>394</v>
      </c>
      <c r="F258" s="129" t="s">
        <v>395</v>
      </c>
      <c r="G258" s="130" t="s">
        <v>175</v>
      </c>
      <c r="H258" s="131">
        <v>1.44</v>
      </c>
      <c r="I258" s="132"/>
      <c r="J258" s="131">
        <f>ROUND(I258*H258,2)</f>
        <v>0</v>
      </c>
      <c r="K258" s="129" t="s">
        <v>133</v>
      </c>
      <c r="L258" s="32"/>
      <c r="M258" s="133" t="s">
        <v>18</v>
      </c>
      <c r="N258" s="134" t="s">
        <v>44</v>
      </c>
      <c r="P258" s="135">
        <f>O258*H258</f>
        <v>0</v>
      </c>
      <c r="Q258" s="135">
        <v>2</v>
      </c>
      <c r="R258" s="135">
        <f>Q258*H258</f>
        <v>2.88</v>
      </c>
      <c r="S258" s="135">
        <v>0</v>
      </c>
      <c r="T258" s="136">
        <f>S258*H258</f>
        <v>0</v>
      </c>
      <c r="AR258" s="137" t="s">
        <v>134</v>
      </c>
      <c r="AT258" s="137" t="s">
        <v>129</v>
      </c>
      <c r="AU258" s="137" t="s">
        <v>83</v>
      </c>
      <c r="AY258" s="17" t="s">
        <v>127</v>
      </c>
      <c r="BE258" s="138">
        <f>IF(N258="základní",J258,0)</f>
        <v>0</v>
      </c>
      <c r="BF258" s="138">
        <f>IF(N258="snížená",J258,0)</f>
        <v>0</v>
      </c>
      <c r="BG258" s="138">
        <f>IF(N258="zákl. přenesená",J258,0)</f>
        <v>0</v>
      </c>
      <c r="BH258" s="138">
        <f>IF(N258="sníž. přenesená",J258,0)</f>
        <v>0</v>
      </c>
      <c r="BI258" s="138">
        <f>IF(N258="nulová",J258,0)</f>
        <v>0</v>
      </c>
      <c r="BJ258" s="17" t="s">
        <v>81</v>
      </c>
      <c r="BK258" s="138">
        <f>ROUND(I258*H258,2)</f>
        <v>0</v>
      </c>
      <c r="BL258" s="17" t="s">
        <v>134</v>
      </c>
      <c r="BM258" s="137" t="s">
        <v>396</v>
      </c>
    </row>
    <row r="259" spans="2:65" s="1" customFormat="1">
      <c r="B259" s="32"/>
      <c r="D259" s="139" t="s">
        <v>136</v>
      </c>
      <c r="F259" s="140" t="s">
        <v>397</v>
      </c>
      <c r="I259" s="141"/>
      <c r="L259" s="32"/>
      <c r="M259" s="142"/>
      <c r="T259" s="53"/>
      <c r="AT259" s="17" t="s">
        <v>136</v>
      </c>
      <c r="AU259" s="17" t="s">
        <v>83</v>
      </c>
    </row>
    <row r="260" spans="2:65" s="12" customFormat="1">
      <c r="B260" s="143"/>
      <c r="D260" s="144" t="s">
        <v>138</v>
      </c>
      <c r="E260" s="145" t="s">
        <v>18</v>
      </c>
      <c r="F260" s="146" t="s">
        <v>398</v>
      </c>
      <c r="H260" s="147">
        <v>1.44</v>
      </c>
      <c r="I260" s="148"/>
      <c r="L260" s="143"/>
      <c r="M260" s="149"/>
      <c r="T260" s="150"/>
      <c r="AT260" s="145" t="s">
        <v>138</v>
      </c>
      <c r="AU260" s="145" t="s">
        <v>83</v>
      </c>
      <c r="AV260" s="12" t="s">
        <v>83</v>
      </c>
      <c r="AW260" s="12" t="s">
        <v>35</v>
      </c>
      <c r="AX260" s="12" t="s">
        <v>81</v>
      </c>
      <c r="AY260" s="145" t="s">
        <v>127</v>
      </c>
    </row>
    <row r="261" spans="2:65" s="1" customFormat="1" ht="37.9" customHeight="1">
      <c r="B261" s="32"/>
      <c r="C261" s="127" t="s">
        <v>399</v>
      </c>
      <c r="D261" s="127" t="s">
        <v>129</v>
      </c>
      <c r="E261" s="128" t="s">
        <v>400</v>
      </c>
      <c r="F261" s="129" t="s">
        <v>401</v>
      </c>
      <c r="G261" s="130" t="s">
        <v>175</v>
      </c>
      <c r="H261" s="131">
        <v>24.59</v>
      </c>
      <c r="I261" s="132"/>
      <c r="J261" s="131">
        <f>ROUND(I261*H261,2)</f>
        <v>0</v>
      </c>
      <c r="K261" s="129" t="s">
        <v>133</v>
      </c>
      <c r="L261" s="32"/>
      <c r="M261" s="133" t="s">
        <v>18</v>
      </c>
      <c r="N261" s="134" t="s">
        <v>44</v>
      </c>
      <c r="P261" s="135">
        <f>O261*H261</f>
        <v>0</v>
      </c>
      <c r="Q261" s="135">
        <v>1.8480000000000001</v>
      </c>
      <c r="R261" s="135">
        <f>Q261*H261</f>
        <v>45.442320000000002</v>
      </c>
      <c r="S261" s="135">
        <v>0</v>
      </c>
      <c r="T261" s="136">
        <f>S261*H261</f>
        <v>0</v>
      </c>
      <c r="AR261" s="137" t="s">
        <v>134</v>
      </c>
      <c r="AT261" s="137" t="s">
        <v>129</v>
      </c>
      <c r="AU261" s="137" t="s">
        <v>83</v>
      </c>
      <c r="AY261" s="17" t="s">
        <v>127</v>
      </c>
      <c r="BE261" s="138">
        <f>IF(N261="základní",J261,0)</f>
        <v>0</v>
      </c>
      <c r="BF261" s="138">
        <f>IF(N261="snížená",J261,0)</f>
        <v>0</v>
      </c>
      <c r="BG261" s="138">
        <f>IF(N261="zákl. přenesená",J261,0)</f>
        <v>0</v>
      </c>
      <c r="BH261" s="138">
        <f>IF(N261="sníž. přenesená",J261,0)</f>
        <v>0</v>
      </c>
      <c r="BI261" s="138">
        <f>IF(N261="nulová",J261,0)</f>
        <v>0</v>
      </c>
      <c r="BJ261" s="17" t="s">
        <v>81</v>
      </c>
      <c r="BK261" s="138">
        <f>ROUND(I261*H261,2)</f>
        <v>0</v>
      </c>
      <c r="BL261" s="17" t="s">
        <v>134</v>
      </c>
      <c r="BM261" s="137" t="s">
        <v>402</v>
      </c>
    </row>
    <row r="262" spans="2:65" s="1" customFormat="1">
      <c r="B262" s="32"/>
      <c r="D262" s="139" t="s">
        <v>136</v>
      </c>
      <c r="F262" s="140" t="s">
        <v>403</v>
      </c>
      <c r="I262" s="141"/>
      <c r="L262" s="32"/>
      <c r="M262" s="142"/>
      <c r="T262" s="53"/>
      <c r="AT262" s="17" t="s">
        <v>136</v>
      </c>
      <c r="AU262" s="17" t="s">
        <v>83</v>
      </c>
    </row>
    <row r="263" spans="2:65" s="12" customFormat="1">
      <c r="B263" s="143"/>
      <c r="D263" s="144" t="s">
        <v>138</v>
      </c>
      <c r="E263" s="145" t="s">
        <v>18</v>
      </c>
      <c r="F263" s="146" t="s">
        <v>404</v>
      </c>
      <c r="H263" s="147">
        <v>5.55</v>
      </c>
      <c r="I263" s="148"/>
      <c r="L263" s="143"/>
      <c r="M263" s="149"/>
      <c r="T263" s="150"/>
      <c r="AT263" s="145" t="s">
        <v>138</v>
      </c>
      <c r="AU263" s="145" t="s">
        <v>83</v>
      </c>
      <c r="AV263" s="12" t="s">
        <v>83</v>
      </c>
      <c r="AW263" s="12" t="s">
        <v>35</v>
      </c>
      <c r="AX263" s="12" t="s">
        <v>73</v>
      </c>
      <c r="AY263" s="145" t="s">
        <v>127</v>
      </c>
    </row>
    <row r="264" spans="2:65" s="12" customFormat="1">
      <c r="B264" s="143"/>
      <c r="D264" s="144" t="s">
        <v>138</v>
      </c>
      <c r="E264" s="145" t="s">
        <v>18</v>
      </c>
      <c r="F264" s="146" t="s">
        <v>405</v>
      </c>
      <c r="H264" s="147">
        <v>19.04</v>
      </c>
      <c r="I264" s="148"/>
      <c r="L264" s="143"/>
      <c r="M264" s="149"/>
      <c r="T264" s="150"/>
      <c r="AT264" s="145" t="s">
        <v>138</v>
      </c>
      <c r="AU264" s="145" t="s">
        <v>83</v>
      </c>
      <c r="AV264" s="12" t="s">
        <v>83</v>
      </c>
      <c r="AW264" s="12" t="s">
        <v>35</v>
      </c>
      <c r="AX264" s="12" t="s">
        <v>73</v>
      </c>
      <c r="AY264" s="145" t="s">
        <v>127</v>
      </c>
    </row>
    <row r="265" spans="2:65" s="13" customFormat="1">
      <c r="B265" s="151"/>
      <c r="D265" s="144" t="s">
        <v>138</v>
      </c>
      <c r="E265" s="152" t="s">
        <v>18</v>
      </c>
      <c r="F265" s="153" t="s">
        <v>171</v>
      </c>
      <c r="H265" s="154">
        <v>24.59</v>
      </c>
      <c r="I265" s="155"/>
      <c r="L265" s="151"/>
      <c r="M265" s="156"/>
      <c r="T265" s="157"/>
      <c r="AT265" s="152" t="s">
        <v>138</v>
      </c>
      <c r="AU265" s="152" t="s">
        <v>83</v>
      </c>
      <c r="AV265" s="13" t="s">
        <v>134</v>
      </c>
      <c r="AW265" s="13" t="s">
        <v>35</v>
      </c>
      <c r="AX265" s="13" t="s">
        <v>81</v>
      </c>
      <c r="AY265" s="152" t="s">
        <v>127</v>
      </c>
    </row>
    <row r="266" spans="2:65" s="1" customFormat="1" ht="37.9" customHeight="1">
      <c r="B266" s="32"/>
      <c r="C266" s="127" t="s">
        <v>406</v>
      </c>
      <c r="D266" s="127" t="s">
        <v>129</v>
      </c>
      <c r="E266" s="128" t="s">
        <v>407</v>
      </c>
      <c r="F266" s="129" t="s">
        <v>408</v>
      </c>
      <c r="G266" s="130" t="s">
        <v>175</v>
      </c>
      <c r="H266" s="131">
        <v>9.8699999999999992</v>
      </c>
      <c r="I266" s="132"/>
      <c r="J266" s="131">
        <f>ROUND(I266*H266,2)</f>
        <v>0</v>
      </c>
      <c r="K266" s="129" t="s">
        <v>18</v>
      </c>
      <c r="L266" s="32"/>
      <c r="M266" s="133" t="s">
        <v>18</v>
      </c>
      <c r="N266" s="134" t="s">
        <v>44</v>
      </c>
      <c r="P266" s="135">
        <f>O266*H266</f>
        <v>0</v>
      </c>
      <c r="Q266" s="135">
        <v>1.8480000000000001</v>
      </c>
      <c r="R266" s="135">
        <f>Q266*H266</f>
        <v>18.23976</v>
      </c>
      <c r="S266" s="135">
        <v>0</v>
      </c>
      <c r="T266" s="136">
        <f>S266*H266</f>
        <v>0</v>
      </c>
      <c r="AR266" s="137" t="s">
        <v>134</v>
      </c>
      <c r="AT266" s="137" t="s">
        <v>129</v>
      </c>
      <c r="AU266" s="137" t="s">
        <v>83</v>
      </c>
      <c r="AY266" s="17" t="s">
        <v>127</v>
      </c>
      <c r="BE266" s="138">
        <f>IF(N266="základní",J266,0)</f>
        <v>0</v>
      </c>
      <c r="BF266" s="138">
        <f>IF(N266="snížená",J266,0)</f>
        <v>0</v>
      </c>
      <c r="BG266" s="138">
        <f>IF(N266="zákl. přenesená",J266,0)</f>
        <v>0</v>
      </c>
      <c r="BH266" s="138">
        <f>IF(N266="sníž. přenesená",J266,0)</f>
        <v>0</v>
      </c>
      <c r="BI266" s="138">
        <f>IF(N266="nulová",J266,0)</f>
        <v>0</v>
      </c>
      <c r="BJ266" s="17" t="s">
        <v>81</v>
      </c>
      <c r="BK266" s="138">
        <f>ROUND(I266*H266,2)</f>
        <v>0</v>
      </c>
      <c r="BL266" s="17" t="s">
        <v>134</v>
      </c>
      <c r="BM266" s="137" t="s">
        <v>409</v>
      </c>
    </row>
    <row r="267" spans="2:65" s="12" customFormat="1">
      <c r="B267" s="143"/>
      <c r="D267" s="144" t="s">
        <v>138</v>
      </c>
      <c r="E267" s="145" t="s">
        <v>18</v>
      </c>
      <c r="F267" s="146" t="s">
        <v>410</v>
      </c>
      <c r="H267" s="147">
        <v>3</v>
      </c>
      <c r="I267" s="148"/>
      <c r="L267" s="143"/>
      <c r="M267" s="149"/>
      <c r="T267" s="150"/>
      <c r="AT267" s="145" t="s">
        <v>138</v>
      </c>
      <c r="AU267" s="145" t="s">
        <v>83</v>
      </c>
      <c r="AV267" s="12" t="s">
        <v>83</v>
      </c>
      <c r="AW267" s="12" t="s">
        <v>35</v>
      </c>
      <c r="AX267" s="12" t="s">
        <v>73</v>
      </c>
      <c r="AY267" s="145" t="s">
        <v>127</v>
      </c>
    </row>
    <row r="268" spans="2:65" s="12" customFormat="1">
      <c r="B268" s="143"/>
      <c r="D268" s="144" t="s">
        <v>138</v>
      </c>
      <c r="E268" s="145" t="s">
        <v>18</v>
      </c>
      <c r="F268" s="146" t="s">
        <v>411</v>
      </c>
      <c r="H268" s="147">
        <v>6.87</v>
      </c>
      <c r="I268" s="148"/>
      <c r="L268" s="143"/>
      <c r="M268" s="149"/>
      <c r="T268" s="150"/>
      <c r="AT268" s="145" t="s">
        <v>138</v>
      </c>
      <c r="AU268" s="145" t="s">
        <v>83</v>
      </c>
      <c r="AV268" s="12" t="s">
        <v>83</v>
      </c>
      <c r="AW268" s="12" t="s">
        <v>35</v>
      </c>
      <c r="AX268" s="12" t="s">
        <v>73</v>
      </c>
      <c r="AY268" s="145" t="s">
        <v>127</v>
      </c>
    </row>
    <row r="269" spans="2:65" s="13" customFormat="1">
      <c r="B269" s="151"/>
      <c r="D269" s="144" t="s">
        <v>138</v>
      </c>
      <c r="E269" s="152" t="s">
        <v>18</v>
      </c>
      <c r="F269" s="153" t="s">
        <v>171</v>
      </c>
      <c r="H269" s="154">
        <v>9.8699999999999992</v>
      </c>
      <c r="I269" s="155"/>
      <c r="L269" s="151"/>
      <c r="M269" s="156"/>
      <c r="T269" s="157"/>
      <c r="AT269" s="152" t="s">
        <v>138</v>
      </c>
      <c r="AU269" s="152" t="s">
        <v>83</v>
      </c>
      <c r="AV269" s="13" t="s">
        <v>134</v>
      </c>
      <c r="AW269" s="13" t="s">
        <v>35</v>
      </c>
      <c r="AX269" s="13" t="s">
        <v>81</v>
      </c>
      <c r="AY269" s="152" t="s">
        <v>127</v>
      </c>
    </row>
    <row r="270" spans="2:65" s="11" customFormat="1" ht="22.9" customHeight="1">
      <c r="B270" s="115"/>
      <c r="D270" s="116" t="s">
        <v>72</v>
      </c>
      <c r="E270" s="125" t="s">
        <v>155</v>
      </c>
      <c r="F270" s="125" t="s">
        <v>412</v>
      </c>
      <c r="I270" s="118"/>
      <c r="J270" s="126">
        <f>BK270</f>
        <v>0</v>
      </c>
      <c r="L270" s="115"/>
      <c r="M270" s="120"/>
      <c r="P270" s="121">
        <f>SUM(P271:P278)</f>
        <v>0</v>
      </c>
      <c r="R270" s="121">
        <f>SUM(R271:R278)</f>
        <v>4.3933</v>
      </c>
      <c r="T270" s="122">
        <f>SUM(T271:T278)</f>
        <v>0</v>
      </c>
      <c r="AR270" s="116" t="s">
        <v>81</v>
      </c>
      <c r="AT270" s="123" t="s">
        <v>72</v>
      </c>
      <c r="AU270" s="123" t="s">
        <v>81</v>
      </c>
      <c r="AY270" s="116" t="s">
        <v>127</v>
      </c>
      <c r="BK270" s="124">
        <f>SUM(BK271:BK278)</f>
        <v>0</v>
      </c>
    </row>
    <row r="271" spans="2:65" s="1" customFormat="1" ht="24.2" customHeight="1">
      <c r="B271" s="32"/>
      <c r="C271" s="127" t="s">
        <v>413</v>
      </c>
      <c r="D271" s="127" t="s">
        <v>129</v>
      </c>
      <c r="E271" s="128" t="s">
        <v>414</v>
      </c>
      <c r="F271" s="129" t="s">
        <v>415</v>
      </c>
      <c r="G271" s="130" t="s">
        <v>158</v>
      </c>
      <c r="H271" s="131">
        <v>29</v>
      </c>
      <c r="I271" s="132"/>
      <c r="J271" s="131">
        <f>ROUND(I271*H271,2)</f>
        <v>0</v>
      </c>
      <c r="K271" s="129" t="s">
        <v>133</v>
      </c>
      <c r="L271" s="32"/>
      <c r="M271" s="133" t="s">
        <v>18</v>
      </c>
      <c r="N271" s="134" t="s">
        <v>44</v>
      </c>
      <c r="P271" s="135">
        <f>O271*H271</f>
        <v>0</v>
      </c>
      <c r="Q271" s="135">
        <v>0</v>
      </c>
      <c r="R271" s="135">
        <f>Q271*H271</f>
        <v>0</v>
      </c>
      <c r="S271" s="135">
        <v>0</v>
      </c>
      <c r="T271" s="136">
        <f>S271*H271</f>
        <v>0</v>
      </c>
      <c r="AR271" s="137" t="s">
        <v>134</v>
      </c>
      <c r="AT271" s="137" t="s">
        <v>129</v>
      </c>
      <c r="AU271" s="137" t="s">
        <v>83</v>
      </c>
      <c r="AY271" s="17" t="s">
        <v>127</v>
      </c>
      <c r="BE271" s="138">
        <f>IF(N271="základní",J271,0)</f>
        <v>0</v>
      </c>
      <c r="BF271" s="138">
        <f>IF(N271="snížená",J271,0)</f>
        <v>0</v>
      </c>
      <c r="BG271" s="138">
        <f>IF(N271="zákl. přenesená",J271,0)</f>
        <v>0</v>
      </c>
      <c r="BH271" s="138">
        <f>IF(N271="sníž. přenesená",J271,0)</f>
        <v>0</v>
      </c>
      <c r="BI271" s="138">
        <f>IF(N271="nulová",J271,0)</f>
        <v>0</v>
      </c>
      <c r="BJ271" s="17" t="s">
        <v>81</v>
      </c>
      <c r="BK271" s="138">
        <f>ROUND(I271*H271,2)</f>
        <v>0</v>
      </c>
      <c r="BL271" s="17" t="s">
        <v>134</v>
      </c>
      <c r="BM271" s="137" t="s">
        <v>416</v>
      </c>
    </row>
    <row r="272" spans="2:65" s="1" customFormat="1">
      <c r="B272" s="32"/>
      <c r="D272" s="139" t="s">
        <v>136</v>
      </c>
      <c r="F272" s="140" t="s">
        <v>417</v>
      </c>
      <c r="I272" s="141"/>
      <c r="L272" s="32"/>
      <c r="M272" s="142"/>
      <c r="T272" s="53"/>
      <c r="AT272" s="17" t="s">
        <v>136</v>
      </c>
      <c r="AU272" s="17" t="s">
        <v>83</v>
      </c>
    </row>
    <row r="273" spans="2:65" s="1" customFormat="1" ht="44.25" customHeight="1">
      <c r="B273" s="32"/>
      <c r="C273" s="127" t="s">
        <v>418</v>
      </c>
      <c r="D273" s="127" t="s">
        <v>129</v>
      </c>
      <c r="E273" s="128" t="s">
        <v>419</v>
      </c>
      <c r="F273" s="129" t="s">
        <v>420</v>
      </c>
      <c r="G273" s="130" t="s">
        <v>158</v>
      </c>
      <c r="H273" s="131">
        <v>29</v>
      </c>
      <c r="I273" s="132"/>
      <c r="J273" s="131">
        <f>ROUND(I273*H273,2)</f>
        <v>0</v>
      </c>
      <c r="K273" s="129" t="s">
        <v>133</v>
      </c>
      <c r="L273" s="32"/>
      <c r="M273" s="133" t="s">
        <v>18</v>
      </c>
      <c r="N273" s="134" t="s">
        <v>44</v>
      </c>
      <c r="P273" s="135">
        <f>O273*H273</f>
        <v>0</v>
      </c>
      <c r="Q273" s="135">
        <v>0.11162</v>
      </c>
      <c r="R273" s="135">
        <f>Q273*H273</f>
        <v>3.23698</v>
      </c>
      <c r="S273" s="135">
        <v>0</v>
      </c>
      <c r="T273" s="136">
        <f>S273*H273</f>
        <v>0</v>
      </c>
      <c r="AR273" s="137" t="s">
        <v>134</v>
      </c>
      <c r="AT273" s="137" t="s">
        <v>129</v>
      </c>
      <c r="AU273" s="137" t="s">
        <v>83</v>
      </c>
      <c r="AY273" s="17" t="s">
        <v>127</v>
      </c>
      <c r="BE273" s="138">
        <f>IF(N273="základní",J273,0)</f>
        <v>0</v>
      </c>
      <c r="BF273" s="138">
        <f>IF(N273="snížená",J273,0)</f>
        <v>0</v>
      </c>
      <c r="BG273" s="138">
        <f>IF(N273="zákl. přenesená",J273,0)</f>
        <v>0</v>
      </c>
      <c r="BH273" s="138">
        <f>IF(N273="sníž. přenesená",J273,0)</f>
        <v>0</v>
      </c>
      <c r="BI273" s="138">
        <f>IF(N273="nulová",J273,0)</f>
        <v>0</v>
      </c>
      <c r="BJ273" s="17" t="s">
        <v>81</v>
      </c>
      <c r="BK273" s="138">
        <f>ROUND(I273*H273,2)</f>
        <v>0</v>
      </c>
      <c r="BL273" s="17" t="s">
        <v>134</v>
      </c>
      <c r="BM273" s="137" t="s">
        <v>421</v>
      </c>
    </row>
    <row r="274" spans="2:65" s="1" customFormat="1">
      <c r="B274" s="32"/>
      <c r="D274" s="139" t="s">
        <v>136</v>
      </c>
      <c r="F274" s="140" t="s">
        <v>422</v>
      </c>
      <c r="I274" s="141"/>
      <c r="L274" s="32"/>
      <c r="M274" s="142"/>
      <c r="T274" s="53"/>
      <c r="AT274" s="17" t="s">
        <v>136</v>
      </c>
      <c r="AU274" s="17" t="s">
        <v>83</v>
      </c>
    </row>
    <row r="275" spans="2:65" s="1" customFormat="1" ht="16.5" customHeight="1">
      <c r="B275" s="32"/>
      <c r="C275" s="158" t="s">
        <v>423</v>
      </c>
      <c r="D275" s="158" t="s">
        <v>283</v>
      </c>
      <c r="E275" s="159" t="s">
        <v>424</v>
      </c>
      <c r="F275" s="160" t="s">
        <v>425</v>
      </c>
      <c r="G275" s="161" t="s">
        <v>158</v>
      </c>
      <c r="H275" s="162">
        <v>6.57</v>
      </c>
      <c r="I275" s="163"/>
      <c r="J275" s="162">
        <f>ROUND(I275*H275,2)</f>
        <v>0</v>
      </c>
      <c r="K275" s="160" t="s">
        <v>133</v>
      </c>
      <c r="L275" s="164"/>
      <c r="M275" s="165" t="s">
        <v>18</v>
      </c>
      <c r="N275" s="166" t="s">
        <v>44</v>
      </c>
      <c r="P275" s="135">
        <f>O275*H275</f>
        <v>0</v>
      </c>
      <c r="Q275" s="135">
        <v>0.17599999999999999</v>
      </c>
      <c r="R275" s="135">
        <f>Q275*H275</f>
        <v>1.15632</v>
      </c>
      <c r="S275" s="135">
        <v>0</v>
      </c>
      <c r="T275" s="136">
        <f>S275*H275</f>
        <v>0</v>
      </c>
      <c r="AR275" s="137" t="s">
        <v>180</v>
      </c>
      <c r="AT275" s="137" t="s">
        <v>283</v>
      </c>
      <c r="AU275" s="137" t="s">
        <v>83</v>
      </c>
      <c r="AY275" s="17" t="s">
        <v>127</v>
      </c>
      <c r="BE275" s="138">
        <f>IF(N275="základní",J275,0)</f>
        <v>0</v>
      </c>
      <c r="BF275" s="138">
        <f>IF(N275="snížená",J275,0)</f>
        <v>0</v>
      </c>
      <c r="BG275" s="138">
        <f>IF(N275="zákl. přenesená",J275,0)</f>
        <v>0</v>
      </c>
      <c r="BH275" s="138">
        <f>IF(N275="sníž. přenesená",J275,0)</f>
        <v>0</v>
      </c>
      <c r="BI275" s="138">
        <f>IF(N275="nulová",J275,0)</f>
        <v>0</v>
      </c>
      <c r="BJ275" s="17" t="s">
        <v>81</v>
      </c>
      <c r="BK275" s="138">
        <f>ROUND(I275*H275,2)</f>
        <v>0</v>
      </c>
      <c r="BL275" s="17" t="s">
        <v>134</v>
      </c>
      <c r="BM275" s="137" t="s">
        <v>426</v>
      </c>
    </row>
    <row r="276" spans="2:65" s="12" customFormat="1">
      <c r="B276" s="143"/>
      <c r="D276" s="144" t="s">
        <v>138</v>
      </c>
      <c r="E276" s="145" t="s">
        <v>18</v>
      </c>
      <c r="F276" s="146" t="s">
        <v>427</v>
      </c>
      <c r="H276" s="147">
        <v>6.38</v>
      </c>
      <c r="I276" s="148"/>
      <c r="L276" s="143"/>
      <c r="M276" s="149"/>
      <c r="T276" s="150"/>
      <c r="AT276" s="145" t="s">
        <v>138</v>
      </c>
      <c r="AU276" s="145" t="s">
        <v>83</v>
      </c>
      <c r="AV276" s="12" t="s">
        <v>83</v>
      </c>
      <c r="AW276" s="12" t="s">
        <v>35</v>
      </c>
      <c r="AX276" s="12" t="s">
        <v>81</v>
      </c>
      <c r="AY276" s="145" t="s">
        <v>127</v>
      </c>
    </row>
    <row r="277" spans="2:65" s="14" customFormat="1">
      <c r="B277" s="167"/>
      <c r="D277" s="144" t="s">
        <v>138</v>
      </c>
      <c r="E277" s="168" t="s">
        <v>18</v>
      </c>
      <c r="F277" s="169" t="s">
        <v>428</v>
      </c>
      <c r="H277" s="168" t="s">
        <v>18</v>
      </c>
      <c r="I277" s="170"/>
      <c r="L277" s="167"/>
      <c r="M277" s="171"/>
      <c r="T277" s="172"/>
      <c r="AT277" s="168" t="s">
        <v>138</v>
      </c>
      <c r="AU277" s="168" t="s">
        <v>83</v>
      </c>
      <c r="AV277" s="14" t="s">
        <v>81</v>
      </c>
      <c r="AW277" s="14" t="s">
        <v>35</v>
      </c>
      <c r="AX277" s="14" t="s">
        <v>73</v>
      </c>
      <c r="AY277" s="168" t="s">
        <v>127</v>
      </c>
    </row>
    <row r="278" spans="2:65" s="12" customFormat="1">
      <c r="B278" s="143"/>
      <c r="D278" s="144" t="s">
        <v>138</v>
      </c>
      <c r="F278" s="146" t="s">
        <v>429</v>
      </c>
      <c r="H278" s="147">
        <v>6.57</v>
      </c>
      <c r="I278" s="148"/>
      <c r="L278" s="143"/>
      <c r="M278" s="149"/>
      <c r="T278" s="150"/>
      <c r="AT278" s="145" t="s">
        <v>138</v>
      </c>
      <c r="AU278" s="145" t="s">
        <v>83</v>
      </c>
      <c r="AV278" s="12" t="s">
        <v>83</v>
      </c>
      <c r="AW278" s="12" t="s">
        <v>4</v>
      </c>
      <c r="AX278" s="12" t="s">
        <v>81</v>
      </c>
      <c r="AY278" s="145" t="s">
        <v>127</v>
      </c>
    </row>
    <row r="279" spans="2:65" s="11" customFormat="1" ht="22.9" customHeight="1">
      <c r="B279" s="115"/>
      <c r="D279" s="116" t="s">
        <v>72</v>
      </c>
      <c r="E279" s="125" t="s">
        <v>162</v>
      </c>
      <c r="F279" s="125" t="s">
        <v>430</v>
      </c>
      <c r="I279" s="118"/>
      <c r="J279" s="126">
        <f>BK279</f>
        <v>0</v>
      </c>
      <c r="L279" s="115"/>
      <c r="M279" s="120"/>
      <c r="P279" s="121">
        <f>SUM(P280:P284)</f>
        <v>0</v>
      </c>
      <c r="R279" s="121">
        <f>SUM(R280:R284)</f>
        <v>0</v>
      </c>
      <c r="T279" s="122">
        <f>SUM(T280:T284)</f>
        <v>0</v>
      </c>
      <c r="AR279" s="116" t="s">
        <v>81</v>
      </c>
      <c r="AT279" s="123" t="s">
        <v>72</v>
      </c>
      <c r="AU279" s="123" t="s">
        <v>81</v>
      </c>
      <c r="AY279" s="116" t="s">
        <v>127</v>
      </c>
      <c r="BK279" s="124">
        <f>SUM(BK280:BK284)</f>
        <v>0</v>
      </c>
    </row>
    <row r="280" spans="2:65" s="1" customFormat="1" ht="16.5" customHeight="1">
      <c r="B280" s="32"/>
      <c r="C280" s="127" t="s">
        <v>431</v>
      </c>
      <c r="D280" s="127" t="s">
        <v>129</v>
      </c>
      <c r="E280" s="128" t="s">
        <v>432</v>
      </c>
      <c r="F280" s="129" t="s">
        <v>433</v>
      </c>
      <c r="G280" s="130" t="s">
        <v>158</v>
      </c>
      <c r="H280" s="131">
        <v>88.7</v>
      </c>
      <c r="I280" s="132"/>
      <c r="J280" s="131">
        <f>ROUND(I280*H280,2)</f>
        <v>0</v>
      </c>
      <c r="K280" s="129" t="s">
        <v>133</v>
      </c>
      <c r="L280" s="32"/>
      <c r="M280" s="133" t="s">
        <v>18</v>
      </c>
      <c r="N280" s="134" t="s">
        <v>44</v>
      </c>
      <c r="P280" s="135">
        <f>O280*H280</f>
        <v>0</v>
      </c>
      <c r="Q280" s="135">
        <v>0</v>
      </c>
      <c r="R280" s="135">
        <f>Q280*H280</f>
        <v>0</v>
      </c>
      <c r="S280" s="135">
        <v>0</v>
      </c>
      <c r="T280" s="136">
        <f>S280*H280</f>
        <v>0</v>
      </c>
      <c r="AR280" s="137" t="s">
        <v>134</v>
      </c>
      <c r="AT280" s="137" t="s">
        <v>129</v>
      </c>
      <c r="AU280" s="137" t="s">
        <v>83</v>
      </c>
      <c r="AY280" s="17" t="s">
        <v>127</v>
      </c>
      <c r="BE280" s="138">
        <f>IF(N280="základní",J280,0)</f>
        <v>0</v>
      </c>
      <c r="BF280" s="138">
        <f>IF(N280="snížená",J280,0)</f>
        <v>0</v>
      </c>
      <c r="BG280" s="138">
        <f>IF(N280="zákl. přenesená",J280,0)</f>
        <v>0</v>
      </c>
      <c r="BH280" s="138">
        <f>IF(N280="sníž. přenesená",J280,0)</f>
        <v>0</v>
      </c>
      <c r="BI280" s="138">
        <f>IF(N280="nulová",J280,0)</f>
        <v>0</v>
      </c>
      <c r="BJ280" s="17" t="s">
        <v>81</v>
      </c>
      <c r="BK280" s="138">
        <f>ROUND(I280*H280,2)</f>
        <v>0</v>
      </c>
      <c r="BL280" s="17" t="s">
        <v>134</v>
      </c>
      <c r="BM280" s="137" t="s">
        <v>434</v>
      </c>
    </row>
    <row r="281" spans="2:65" s="1" customFormat="1">
      <c r="B281" s="32"/>
      <c r="D281" s="139" t="s">
        <v>136</v>
      </c>
      <c r="F281" s="140" t="s">
        <v>435</v>
      </c>
      <c r="I281" s="141"/>
      <c r="L281" s="32"/>
      <c r="M281" s="142"/>
      <c r="T281" s="53"/>
      <c r="AT281" s="17" t="s">
        <v>136</v>
      </c>
      <c r="AU281" s="17" t="s">
        <v>83</v>
      </c>
    </row>
    <row r="282" spans="2:65" s="12" customFormat="1">
      <c r="B282" s="143"/>
      <c r="D282" s="144" t="s">
        <v>138</v>
      </c>
      <c r="E282" s="145" t="s">
        <v>18</v>
      </c>
      <c r="F282" s="146" t="s">
        <v>436</v>
      </c>
      <c r="H282" s="147">
        <v>58.8</v>
      </c>
      <c r="I282" s="148"/>
      <c r="L282" s="143"/>
      <c r="M282" s="149"/>
      <c r="T282" s="150"/>
      <c r="AT282" s="145" t="s">
        <v>138</v>
      </c>
      <c r="AU282" s="145" t="s">
        <v>83</v>
      </c>
      <c r="AV282" s="12" t="s">
        <v>83</v>
      </c>
      <c r="AW282" s="12" t="s">
        <v>35</v>
      </c>
      <c r="AX282" s="12" t="s">
        <v>73</v>
      </c>
      <c r="AY282" s="145" t="s">
        <v>127</v>
      </c>
    </row>
    <row r="283" spans="2:65" s="12" customFormat="1">
      <c r="B283" s="143"/>
      <c r="D283" s="144" t="s">
        <v>138</v>
      </c>
      <c r="E283" s="145" t="s">
        <v>18</v>
      </c>
      <c r="F283" s="146" t="s">
        <v>437</v>
      </c>
      <c r="H283" s="147">
        <v>29.9</v>
      </c>
      <c r="I283" s="148"/>
      <c r="L283" s="143"/>
      <c r="M283" s="149"/>
      <c r="T283" s="150"/>
      <c r="AT283" s="145" t="s">
        <v>138</v>
      </c>
      <c r="AU283" s="145" t="s">
        <v>83</v>
      </c>
      <c r="AV283" s="12" t="s">
        <v>83</v>
      </c>
      <c r="AW283" s="12" t="s">
        <v>35</v>
      </c>
      <c r="AX283" s="12" t="s">
        <v>73</v>
      </c>
      <c r="AY283" s="145" t="s">
        <v>127</v>
      </c>
    </row>
    <row r="284" spans="2:65" s="13" customFormat="1">
      <c r="B284" s="151"/>
      <c r="D284" s="144" t="s">
        <v>138</v>
      </c>
      <c r="E284" s="152" t="s">
        <v>18</v>
      </c>
      <c r="F284" s="153" t="s">
        <v>171</v>
      </c>
      <c r="H284" s="154">
        <v>88.7</v>
      </c>
      <c r="I284" s="155"/>
      <c r="L284" s="151"/>
      <c r="M284" s="156"/>
      <c r="T284" s="157"/>
      <c r="AT284" s="152" t="s">
        <v>138</v>
      </c>
      <c r="AU284" s="152" t="s">
        <v>83</v>
      </c>
      <c r="AV284" s="13" t="s">
        <v>134</v>
      </c>
      <c r="AW284" s="13" t="s">
        <v>35</v>
      </c>
      <c r="AX284" s="13" t="s">
        <v>81</v>
      </c>
      <c r="AY284" s="152" t="s">
        <v>127</v>
      </c>
    </row>
    <row r="285" spans="2:65" s="11" customFormat="1" ht="22.9" customHeight="1">
      <c r="B285" s="115"/>
      <c r="D285" s="116" t="s">
        <v>72</v>
      </c>
      <c r="E285" s="125" t="s">
        <v>180</v>
      </c>
      <c r="F285" s="125" t="s">
        <v>438</v>
      </c>
      <c r="I285" s="118"/>
      <c r="J285" s="126">
        <f>BK285</f>
        <v>0</v>
      </c>
      <c r="L285" s="115"/>
      <c r="M285" s="120"/>
      <c r="P285" s="121">
        <f>SUM(P286:P291)</f>
        <v>0</v>
      </c>
      <c r="R285" s="121">
        <f>SUM(R286:R291)</f>
        <v>1.332417</v>
      </c>
      <c r="T285" s="122">
        <f>SUM(T286:T291)</f>
        <v>1.75</v>
      </c>
      <c r="AR285" s="116" t="s">
        <v>81</v>
      </c>
      <c r="AT285" s="123" t="s">
        <v>72</v>
      </c>
      <c r="AU285" s="123" t="s">
        <v>81</v>
      </c>
      <c r="AY285" s="116" t="s">
        <v>127</v>
      </c>
      <c r="BK285" s="124">
        <f>SUM(BK286:BK291)</f>
        <v>0</v>
      </c>
    </row>
    <row r="286" spans="2:65" s="1" customFormat="1" ht="16.5" customHeight="1">
      <c r="B286" s="32"/>
      <c r="C286" s="127" t="s">
        <v>439</v>
      </c>
      <c r="D286" s="127" t="s">
        <v>129</v>
      </c>
      <c r="E286" s="128" t="s">
        <v>440</v>
      </c>
      <c r="F286" s="129" t="s">
        <v>441</v>
      </c>
      <c r="G286" s="130" t="s">
        <v>165</v>
      </c>
      <c r="H286" s="131">
        <v>2.5</v>
      </c>
      <c r="I286" s="132"/>
      <c r="J286" s="131">
        <f>ROUND(I286*H286,2)</f>
        <v>0</v>
      </c>
      <c r="K286" s="129" t="s">
        <v>133</v>
      </c>
      <c r="L286" s="32"/>
      <c r="M286" s="133" t="s">
        <v>18</v>
      </c>
      <c r="N286" s="134" t="s">
        <v>44</v>
      </c>
      <c r="P286" s="135">
        <f>O286*H286</f>
        <v>0</v>
      </c>
      <c r="Q286" s="135">
        <v>0</v>
      </c>
      <c r="R286" s="135">
        <f>Q286*H286</f>
        <v>0</v>
      </c>
      <c r="S286" s="135">
        <v>0.7</v>
      </c>
      <c r="T286" s="136">
        <f>S286*H286</f>
        <v>1.75</v>
      </c>
      <c r="AR286" s="137" t="s">
        <v>134</v>
      </c>
      <c r="AT286" s="137" t="s">
        <v>129</v>
      </c>
      <c r="AU286" s="137" t="s">
        <v>83</v>
      </c>
      <c r="AY286" s="17" t="s">
        <v>127</v>
      </c>
      <c r="BE286" s="138">
        <f>IF(N286="základní",J286,0)</f>
        <v>0</v>
      </c>
      <c r="BF286" s="138">
        <f>IF(N286="snížená",J286,0)</f>
        <v>0</v>
      </c>
      <c r="BG286" s="138">
        <f>IF(N286="zákl. přenesená",J286,0)</f>
        <v>0</v>
      </c>
      <c r="BH286" s="138">
        <f>IF(N286="sníž. přenesená",J286,0)</f>
        <v>0</v>
      </c>
      <c r="BI286" s="138">
        <f>IF(N286="nulová",J286,0)</f>
        <v>0</v>
      </c>
      <c r="BJ286" s="17" t="s">
        <v>81</v>
      </c>
      <c r="BK286" s="138">
        <f>ROUND(I286*H286,2)</f>
        <v>0</v>
      </c>
      <c r="BL286" s="17" t="s">
        <v>134</v>
      </c>
      <c r="BM286" s="137" t="s">
        <v>442</v>
      </c>
    </row>
    <row r="287" spans="2:65" s="1" customFormat="1">
      <c r="B287" s="32"/>
      <c r="D287" s="139" t="s">
        <v>136</v>
      </c>
      <c r="F287" s="140" t="s">
        <v>443</v>
      </c>
      <c r="I287" s="141"/>
      <c r="L287" s="32"/>
      <c r="M287" s="142"/>
      <c r="T287" s="53"/>
      <c r="AT287" s="17" t="s">
        <v>136</v>
      </c>
      <c r="AU287" s="17" t="s">
        <v>83</v>
      </c>
    </row>
    <row r="288" spans="2:65" s="1" customFormat="1" ht="24.2" customHeight="1">
      <c r="B288" s="32"/>
      <c r="C288" s="127" t="s">
        <v>444</v>
      </c>
      <c r="D288" s="127" t="s">
        <v>129</v>
      </c>
      <c r="E288" s="128" t="s">
        <v>445</v>
      </c>
      <c r="F288" s="129" t="s">
        <v>446</v>
      </c>
      <c r="G288" s="130" t="s">
        <v>165</v>
      </c>
      <c r="H288" s="131">
        <v>2.5</v>
      </c>
      <c r="I288" s="132"/>
      <c r="J288" s="131">
        <f>ROUND(I288*H288,2)</f>
        <v>0</v>
      </c>
      <c r="K288" s="129" t="s">
        <v>133</v>
      </c>
      <c r="L288" s="32"/>
      <c r="M288" s="133" t="s">
        <v>18</v>
      </c>
      <c r="N288" s="134" t="s">
        <v>44</v>
      </c>
      <c r="P288" s="135">
        <f>O288*H288</f>
        <v>0</v>
      </c>
      <c r="Q288" s="135">
        <v>2.5000000000000001E-4</v>
      </c>
      <c r="R288" s="135">
        <f>Q288*H288</f>
        <v>6.2500000000000001E-4</v>
      </c>
      <c r="S288" s="135">
        <v>0</v>
      </c>
      <c r="T288" s="136">
        <f>S288*H288</f>
        <v>0</v>
      </c>
      <c r="AR288" s="137" t="s">
        <v>134</v>
      </c>
      <c r="AT288" s="137" t="s">
        <v>129</v>
      </c>
      <c r="AU288" s="137" t="s">
        <v>83</v>
      </c>
      <c r="AY288" s="17" t="s">
        <v>127</v>
      </c>
      <c r="BE288" s="138">
        <f>IF(N288="základní",J288,0)</f>
        <v>0</v>
      </c>
      <c r="BF288" s="138">
        <f>IF(N288="snížená",J288,0)</f>
        <v>0</v>
      </c>
      <c r="BG288" s="138">
        <f>IF(N288="zákl. přenesená",J288,0)</f>
        <v>0</v>
      </c>
      <c r="BH288" s="138">
        <f>IF(N288="sníž. přenesená",J288,0)</f>
        <v>0</v>
      </c>
      <c r="BI288" s="138">
        <f>IF(N288="nulová",J288,0)</f>
        <v>0</v>
      </c>
      <c r="BJ288" s="17" t="s">
        <v>81</v>
      </c>
      <c r="BK288" s="138">
        <f>ROUND(I288*H288,2)</f>
        <v>0</v>
      </c>
      <c r="BL288" s="17" t="s">
        <v>134</v>
      </c>
      <c r="BM288" s="137" t="s">
        <v>447</v>
      </c>
    </row>
    <row r="289" spans="2:65" s="1" customFormat="1">
      <c r="B289" s="32"/>
      <c r="D289" s="139" t="s">
        <v>136</v>
      </c>
      <c r="F289" s="140" t="s">
        <v>448</v>
      </c>
      <c r="I289" s="141"/>
      <c r="L289" s="32"/>
      <c r="M289" s="142"/>
      <c r="T289" s="53"/>
      <c r="AT289" s="17" t="s">
        <v>136</v>
      </c>
      <c r="AU289" s="17" t="s">
        <v>83</v>
      </c>
    </row>
    <row r="290" spans="2:65" s="1" customFormat="1" ht="16.5" customHeight="1">
      <c r="B290" s="32"/>
      <c r="C290" s="158" t="s">
        <v>449</v>
      </c>
      <c r="D290" s="158" t="s">
        <v>283</v>
      </c>
      <c r="E290" s="159" t="s">
        <v>450</v>
      </c>
      <c r="F290" s="160" t="s">
        <v>451</v>
      </c>
      <c r="G290" s="161" t="s">
        <v>165</v>
      </c>
      <c r="H290" s="162">
        <v>2.5299999999999998</v>
      </c>
      <c r="I290" s="163"/>
      <c r="J290" s="162">
        <f>ROUND(I290*H290,2)</f>
        <v>0</v>
      </c>
      <c r="K290" s="160" t="s">
        <v>133</v>
      </c>
      <c r="L290" s="164"/>
      <c r="M290" s="165" t="s">
        <v>18</v>
      </c>
      <c r="N290" s="166" t="s">
        <v>44</v>
      </c>
      <c r="P290" s="135">
        <f>O290*H290</f>
        <v>0</v>
      </c>
      <c r="Q290" s="135">
        <v>0.52639999999999998</v>
      </c>
      <c r="R290" s="135">
        <f>Q290*H290</f>
        <v>1.3317919999999999</v>
      </c>
      <c r="S290" s="135">
        <v>0</v>
      </c>
      <c r="T290" s="136">
        <f>S290*H290</f>
        <v>0</v>
      </c>
      <c r="AR290" s="137" t="s">
        <v>180</v>
      </c>
      <c r="AT290" s="137" t="s">
        <v>283</v>
      </c>
      <c r="AU290" s="137" t="s">
        <v>83</v>
      </c>
      <c r="AY290" s="17" t="s">
        <v>127</v>
      </c>
      <c r="BE290" s="138">
        <f>IF(N290="základní",J290,0)</f>
        <v>0</v>
      </c>
      <c r="BF290" s="138">
        <f>IF(N290="snížená",J290,0)</f>
        <v>0</v>
      </c>
      <c r="BG290" s="138">
        <f>IF(N290="zákl. přenesená",J290,0)</f>
        <v>0</v>
      </c>
      <c r="BH290" s="138">
        <f>IF(N290="sníž. přenesená",J290,0)</f>
        <v>0</v>
      </c>
      <c r="BI290" s="138">
        <f>IF(N290="nulová",J290,0)</f>
        <v>0</v>
      </c>
      <c r="BJ290" s="17" t="s">
        <v>81</v>
      </c>
      <c r="BK290" s="138">
        <f>ROUND(I290*H290,2)</f>
        <v>0</v>
      </c>
      <c r="BL290" s="17" t="s">
        <v>134</v>
      </c>
      <c r="BM290" s="137" t="s">
        <v>452</v>
      </c>
    </row>
    <row r="291" spans="2:65" s="12" customFormat="1">
      <c r="B291" s="143"/>
      <c r="D291" s="144" t="s">
        <v>138</v>
      </c>
      <c r="F291" s="146" t="s">
        <v>453</v>
      </c>
      <c r="H291" s="147">
        <v>2.5299999999999998</v>
      </c>
      <c r="I291" s="148"/>
      <c r="L291" s="143"/>
      <c r="M291" s="149"/>
      <c r="T291" s="150"/>
      <c r="AT291" s="145" t="s">
        <v>138</v>
      </c>
      <c r="AU291" s="145" t="s">
        <v>83</v>
      </c>
      <c r="AV291" s="12" t="s">
        <v>83</v>
      </c>
      <c r="AW291" s="12" t="s">
        <v>4</v>
      </c>
      <c r="AX291" s="12" t="s">
        <v>81</v>
      </c>
      <c r="AY291" s="145" t="s">
        <v>127</v>
      </c>
    </row>
    <row r="292" spans="2:65" s="11" customFormat="1" ht="22.9" customHeight="1">
      <c r="B292" s="115"/>
      <c r="D292" s="116" t="s">
        <v>72</v>
      </c>
      <c r="E292" s="125" t="s">
        <v>186</v>
      </c>
      <c r="F292" s="125" t="s">
        <v>454</v>
      </c>
      <c r="I292" s="118"/>
      <c r="J292" s="126">
        <f>BK292</f>
        <v>0</v>
      </c>
      <c r="L292" s="115"/>
      <c r="M292" s="120"/>
      <c r="P292" s="121">
        <f>SUM(P293:P372)</f>
        <v>0</v>
      </c>
      <c r="R292" s="121">
        <f>SUM(R293:R372)</f>
        <v>9.0467320000000004</v>
      </c>
      <c r="T292" s="122">
        <f>SUM(T293:T372)</f>
        <v>80.224000000000004</v>
      </c>
      <c r="AR292" s="116" t="s">
        <v>81</v>
      </c>
      <c r="AT292" s="123" t="s">
        <v>72</v>
      </c>
      <c r="AU292" s="123" t="s">
        <v>81</v>
      </c>
      <c r="AY292" s="116" t="s">
        <v>127</v>
      </c>
      <c r="BK292" s="124">
        <f>SUM(BK293:BK372)</f>
        <v>0</v>
      </c>
    </row>
    <row r="293" spans="2:65" s="1" customFormat="1" ht="24.2" customHeight="1">
      <c r="B293" s="32"/>
      <c r="C293" s="127" t="s">
        <v>455</v>
      </c>
      <c r="D293" s="127" t="s">
        <v>129</v>
      </c>
      <c r="E293" s="128" t="s">
        <v>456</v>
      </c>
      <c r="F293" s="129" t="s">
        <v>457</v>
      </c>
      <c r="G293" s="130" t="s">
        <v>165</v>
      </c>
      <c r="H293" s="131">
        <v>28.2</v>
      </c>
      <c r="I293" s="132"/>
      <c r="J293" s="131">
        <f>ROUND(I293*H293,2)</f>
        <v>0</v>
      </c>
      <c r="K293" s="129" t="s">
        <v>133</v>
      </c>
      <c r="L293" s="32"/>
      <c r="M293" s="133" t="s">
        <v>18</v>
      </c>
      <c r="N293" s="134" t="s">
        <v>44</v>
      </c>
      <c r="P293" s="135">
        <f>O293*H293</f>
        <v>0</v>
      </c>
      <c r="Q293" s="135">
        <v>0.1295</v>
      </c>
      <c r="R293" s="135">
        <f>Q293*H293</f>
        <v>3.6518999999999999</v>
      </c>
      <c r="S293" s="135">
        <v>0</v>
      </c>
      <c r="T293" s="136">
        <f>S293*H293</f>
        <v>0</v>
      </c>
      <c r="AR293" s="137" t="s">
        <v>134</v>
      </c>
      <c r="AT293" s="137" t="s">
        <v>129</v>
      </c>
      <c r="AU293" s="137" t="s">
        <v>83</v>
      </c>
      <c r="AY293" s="17" t="s">
        <v>127</v>
      </c>
      <c r="BE293" s="138">
        <f>IF(N293="základní",J293,0)</f>
        <v>0</v>
      </c>
      <c r="BF293" s="138">
        <f>IF(N293="snížená",J293,0)</f>
        <v>0</v>
      </c>
      <c r="BG293" s="138">
        <f>IF(N293="zákl. přenesená",J293,0)</f>
        <v>0</v>
      </c>
      <c r="BH293" s="138">
        <f>IF(N293="sníž. přenesená",J293,0)</f>
        <v>0</v>
      </c>
      <c r="BI293" s="138">
        <f>IF(N293="nulová",J293,0)</f>
        <v>0</v>
      </c>
      <c r="BJ293" s="17" t="s">
        <v>81</v>
      </c>
      <c r="BK293" s="138">
        <f>ROUND(I293*H293,2)</f>
        <v>0</v>
      </c>
      <c r="BL293" s="17" t="s">
        <v>134</v>
      </c>
      <c r="BM293" s="137" t="s">
        <v>458</v>
      </c>
    </row>
    <row r="294" spans="2:65" s="1" customFormat="1">
      <c r="B294" s="32"/>
      <c r="D294" s="139" t="s">
        <v>136</v>
      </c>
      <c r="F294" s="140" t="s">
        <v>459</v>
      </c>
      <c r="I294" s="141"/>
      <c r="L294" s="32"/>
      <c r="M294" s="142"/>
      <c r="T294" s="53"/>
      <c r="AT294" s="17" t="s">
        <v>136</v>
      </c>
      <c r="AU294" s="17" t="s">
        <v>83</v>
      </c>
    </row>
    <row r="295" spans="2:65" s="1" customFormat="1" ht="16.5" customHeight="1">
      <c r="B295" s="32"/>
      <c r="C295" s="158" t="s">
        <v>460</v>
      </c>
      <c r="D295" s="158" t="s">
        <v>283</v>
      </c>
      <c r="E295" s="159" t="s">
        <v>461</v>
      </c>
      <c r="F295" s="160" t="s">
        <v>462</v>
      </c>
      <c r="G295" s="161" t="s">
        <v>165</v>
      </c>
      <c r="H295" s="162">
        <v>4.28</v>
      </c>
      <c r="I295" s="163"/>
      <c r="J295" s="162">
        <f>ROUND(I295*H295,2)</f>
        <v>0</v>
      </c>
      <c r="K295" s="160" t="s">
        <v>133</v>
      </c>
      <c r="L295" s="164"/>
      <c r="M295" s="165" t="s">
        <v>18</v>
      </c>
      <c r="N295" s="166" t="s">
        <v>44</v>
      </c>
      <c r="P295" s="135">
        <f>O295*H295</f>
        <v>0</v>
      </c>
      <c r="Q295" s="135">
        <v>2.58E-2</v>
      </c>
      <c r="R295" s="135">
        <f>Q295*H295</f>
        <v>0.11042400000000001</v>
      </c>
      <c r="S295" s="135">
        <v>0</v>
      </c>
      <c r="T295" s="136">
        <f>S295*H295</f>
        <v>0</v>
      </c>
      <c r="AR295" s="137" t="s">
        <v>180</v>
      </c>
      <c r="AT295" s="137" t="s">
        <v>283</v>
      </c>
      <c r="AU295" s="137" t="s">
        <v>83</v>
      </c>
      <c r="AY295" s="17" t="s">
        <v>127</v>
      </c>
      <c r="BE295" s="138">
        <f>IF(N295="základní",J295,0)</f>
        <v>0</v>
      </c>
      <c r="BF295" s="138">
        <f>IF(N295="snížená",J295,0)</f>
        <v>0</v>
      </c>
      <c r="BG295" s="138">
        <f>IF(N295="zákl. přenesená",J295,0)</f>
        <v>0</v>
      </c>
      <c r="BH295" s="138">
        <f>IF(N295="sníž. přenesená",J295,0)</f>
        <v>0</v>
      </c>
      <c r="BI295" s="138">
        <f>IF(N295="nulová",J295,0)</f>
        <v>0</v>
      </c>
      <c r="BJ295" s="17" t="s">
        <v>81</v>
      </c>
      <c r="BK295" s="138">
        <f>ROUND(I295*H295,2)</f>
        <v>0</v>
      </c>
      <c r="BL295" s="17" t="s">
        <v>134</v>
      </c>
      <c r="BM295" s="137" t="s">
        <v>463</v>
      </c>
    </row>
    <row r="296" spans="2:65" s="12" customFormat="1">
      <c r="B296" s="143"/>
      <c r="D296" s="144" t="s">
        <v>138</v>
      </c>
      <c r="F296" s="146" t="s">
        <v>464</v>
      </c>
      <c r="H296" s="147">
        <v>4.28</v>
      </c>
      <c r="I296" s="148"/>
      <c r="L296" s="143"/>
      <c r="M296" s="149"/>
      <c r="T296" s="150"/>
      <c r="AT296" s="145" t="s">
        <v>138</v>
      </c>
      <c r="AU296" s="145" t="s">
        <v>83</v>
      </c>
      <c r="AV296" s="12" t="s">
        <v>83</v>
      </c>
      <c r="AW296" s="12" t="s">
        <v>4</v>
      </c>
      <c r="AX296" s="12" t="s">
        <v>81</v>
      </c>
      <c r="AY296" s="145" t="s">
        <v>127</v>
      </c>
    </row>
    <row r="297" spans="2:65" s="1" customFormat="1" ht="16.5" customHeight="1">
      <c r="B297" s="32"/>
      <c r="C297" s="158" t="s">
        <v>465</v>
      </c>
      <c r="D297" s="158" t="s">
        <v>283</v>
      </c>
      <c r="E297" s="159" t="s">
        <v>466</v>
      </c>
      <c r="F297" s="160" t="s">
        <v>467</v>
      </c>
      <c r="G297" s="161" t="s">
        <v>165</v>
      </c>
      <c r="H297" s="162">
        <v>7.14</v>
      </c>
      <c r="I297" s="163"/>
      <c r="J297" s="162">
        <f>ROUND(I297*H297,2)</f>
        <v>0</v>
      </c>
      <c r="K297" s="160" t="s">
        <v>133</v>
      </c>
      <c r="L297" s="164"/>
      <c r="M297" s="165" t="s">
        <v>18</v>
      </c>
      <c r="N297" s="166" t="s">
        <v>44</v>
      </c>
      <c r="P297" s="135">
        <f>O297*H297</f>
        <v>0</v>
      </c>
      <c r="Q297" s="135">
        <v>4.8000000000000001E-2</v>
      </c>
      <c r="R297" s="135">
        <f>Q297*H297</f>
        <v>0.34271999999999997</v>
      </c>
      <c r="S297" s="135">
        <v>0</v>
      </c>
      <c r="T297" s="136">
        <f>S297*H297</f>
        <v>0</v>
      </c>
      <c r="AR297" s="137" t="s">
        <v>180</v>
      </c>
      <c r="AT297" s="137" t="s">
        <v>283</v>
      </c>
      <c r="AU297" s="137" t="s">
        <v>83</v>
      </c>
      <c r="AY297" s="17" t="s">
        <v>127</v>
      </c>
      <c r="BE297" s="138">
        <f>IF(N297="základní",J297,0)</f>
        <v>0</v>
      </c>
      <c r="BF297" s="138">
        <f>IF(N297="snížená",J297,0)</f>
        <v>0</v>
      </c>
      <c r="BG297" s="138">
        <f>IF(N297="zákl. přenesená",J297,0)</f>
        <v>0</v>
      </c>
      <c r="BH297" s="138">
        <f>IF(N297="sníž. přenesená",J297,0)</f>
        <v>0</v>
      </c>
      <c r="BI297" s="138">
        <f>IF(N297="nulová",J297,0)</f>
        <v>0</v>
      </c>
      <c r="BJ297" s="17" t="s">
        <v>81</v>
      </c>
      <c r="BK297" s="138">
        <f>ROUND(I297*H297,2)</f>
        <v>0</v>
      </c>
      <c r="BL297" s="17" t="s">
        <v>134</v>
      </c>
      <c r="BM297" s="137" t="s">
        <v>468</v>
      </c>
    </row>
    <row r="298" spans="2:65" s="1" customFormat="1" ht="16.5" customHeight="1">
      <c r="B298" s="32"/>
      <c r="C298" s="158" t="s">
        <v>469</v>
      </c>
      <c r="D298" s="158" t="s">
        <v>283</v>
      </c>
      <c r="E298" s="159" t="s">
        <v>470</v>
      </c>
      <c r="F298" s="160" t="s">
        <v>471</v>
      </c>
      <c r="G298" s="161" t="s">
        <v>165</v>
      </c>
      <c r="H298" s="162">
        <v>17.34</v>
      </c>
      <c r="I298" s="163"/>
      <c r="J298" s="162">
        <f>ROUND(I298*H298,2)</f>
        <v>0</v>
      </c>
      <c r="K298" s="160" t="s">
        <v>133</v>
      </c>
      <c r="L298" s="164"/>
      <c r="M298" s="165" t="s">
        <v>18</v>
      </c>
      <c r="N298" s="166" t="s">
        <v>44</v>
      </c>
      <c r="P298" s="135">
        <f>O298*H298</f>
        <v>0</v>
      </c>
      <c r="Q298" s="135">
        <v>2.8000000000000001E-2</v>
      </c>
      <c r="R298" s="135">
        <f>Q298*H298</f>
        <v>0.48552000000000001</v>
      </c>
      <c r="S298" s="135">
        <v>0</v>
      </c>
      <c r="T298" s="136">
        <f>S298*H298</f>
        <v>0</v>
      </c>
      <c r="AR298" s="137" t="s">
        <v>180</v>
      </c>
      <c r="AT298" s="137" t="s">
        <v>283</v>
      </c>
      <c r="AU298" s="137" t="s">
        <v>83</v>
      </c>
      <c r="AY298" s="17" t="s">
        <v>127</v>
      </c>
      <c r="BE298" s="138">
        <f>IF(N298="základní",J298,0)</f>
        <v>0</v>
      </c>
      <c r="BF298" s="138">
        <f>IF(N298="snížená",J298,0)</f>
        <v>0</v>
      </c>
      <c r="BG298" s="138">
        <f>IF(N298="zákl. přenesená",J298,0)</f>
        <v>0</v>
      </c>
      <c r="BH298" s="138">
        <f>IF(N298="sníž. přenesená",J298,0)</f>
        <v>0</v>
      </c>
      <c r="BI298" s="138">
        <f>IF(N298="nulová",J298,0)</f>
        <v>0</v>
      </c>
      <c r="BJ298" s="17" t="s">
        <v>81</v>
      </c>
      <c r="BK298" s="138">
        <f>ROUND(I298*H298,2)</f>
        <v>0</v>
      </c>
      <c r="BL298" s="17" t="s">
        <v>134</v>
      </c>
      <c r="BM298" s="137" t="s">
        <v>472</v>
      </c>
    </row>
    <row r="299" spans="2:65" s="1" customFormat="1" ht="16.5" customHeight="1">
      <c r="B299" s="32"/>
      <c r="C299" s="127" t="s">
        <v>473</v>
      </c>
      <c r="D299" s="127" t="s">
        <v>129</v>
      </c>
      <c r="E299" s="128" t="s">
        <v>474</v>
      </c>
      <c r="F299" s="129" t="s">
        <v>475</v>
      </c>
      <c r="G299" s="130" t="s">
        <v>158</v>
      </c>
      <c r="H299" s="131">
        <v>20.100000000000001</v>
      </c>
      <c r="I299" s="132"/>
      <c r="J299" s="131">
        <f>ROUND(I299*H299,2)</f>
        <v>0</v>
      </c>
      <c r="K299" s="129" t="s">
        <v>133</v>
      </c>
      <c r="L299" s="32"/>
      <c r="M299" s="133" t="s">
        <v>18</v>
      </c>
      <c r="N299" s="134" t="s">
        <v>44</v>
      </c>
      <c r="P299" s="135">
        <f>O299*H299</f>
        <v>0</v>
      </c>
      <c r="Q299" s="135">
        <v>6.3000000000000003E-4</v>
      </c>
      <c r="R299" s="135">
        <f>Q299*H299</f>
        <v>1.2663000000000001E-2</v>
      </c>
      <c r="S299" s="135">
        <v>0</v>
      </c>
      <c r="T299" s="136">
        <f>S299*H299</f>
        <v>0</v>
      </c>
      <c r="AR299" s="137" t="s">
        <v>134</v>
      </c>
      <c r="AT299" s="137" t="s">
        <v>129</v>
      </c>
      <c r="AU299" s="137" t="s">
        <v>83</v>
      </c>
      <c r="AY299" s="17" t="s">
        <v>127</v>
      </c>
      <c r="BE299" s="138">
        <f>IF(N299="základní",J299,0)</f>
        <v>0</v>
      </c>
      <c r="BF299" s="138">
        <f>IF(N299="snížená",J299,0)</f>
        <v>0</v>
      </c>
      <c r="BG299" s="138">
        <f>IF(N299="zákl. přenesená",J299,0)</f>
        <v>0</v>
      </c>
      <c r="BH299" s="138">
        <f>IF(N299="sníž. přenesená",J299,0)</f>
        <v>0</v>
      </c>
      <c r="BI299" s="138">
        <f>IF(N299="nulová",J299,0)</f>
        <v>0</v>
      </c>
      <c r="BJ299" s="17" t="s">
        <v>81</v>
      </c>
      <c r="BK299" s="138">
        <f>ROUND(I299*H299,2)</f>
        <v>0</v>
      </c>
      <c r="BL299" s="17" t="s">
        <v>134</v>
      </c>
      <c r="BM299" s="137" t="s">
        <v>476</v>
      </c>
    </row>
    <row r="300" spans="2:65" s="1" customFormat="1">
      <c r="B300" s="32"/>
      <c r="D300" s="139" t="s">
        <v>136</v>
      </c>
      <c r="F300" s="140" t="s">
        <v>477</v>
      </c>
      <c r="I300" s="141"/>
      <c r="L300" s="32"/>
      <c r="M300" s="142"/>
      <c r="T300" s="53"/>
      <c r="AT300" s="17" t="s">
        <v>136</v>
      </c>
      <c r="AU300" s="17" t="s">
        <v>83</v>
      </c>
    </row>
    <row r="301" spans="2:65" s="12" customFormat="1">
      <c r="B301" s="143"/>
      <c r="D301" s="144" t="s">
        <v>138</v>
      </c>
      <c r="E301" s="145" t="s">
        <v>18</v>
      </c>
      <c r="F301" s="146" t="s">
        <v>478</v>
      </c>
      <c r="H301" s="147">
        <v>4</v>
      </c>
      <c r="I301" s="148"/>
      <c r="L301" s="143"/>
      <c r="M301" s="149"/>
      <c r="T301" s="150"/>
      <c r="AT301" s="145" t="s">
        <v>138</v>
      </c>
      <c r="AU301" s="145" t="s">
        <v>83</v>
      </c>
      <c r="AV301" s="12" t="s">
        <v>83</v>
      </c>
      <c r="AW301" s="12" t="s">
        <v>35</v>
      </c>
      <c r="AX301" s="12" t="s">
        <v>73</v>
      </c>
      <c r="AY301" s="145" t="s">
        <v>127</v>
      </c>
    </row>
    <row r="302" spans="2:65" s="12" customFormat="1">
      <c r="B302" s="143"/>
      <c r="D302" s="144" t="s">
        <v>138</v>
      </c>
      <c r="E302" s="145" t="s">
        <v>18</v>
      </c>
      <c r="F302" s="146" t="s">
        <v>479</v>
      </c>
      <c r="H302" s="147">
        <v>1</v>
      </c>
      <c r="I302" s="148"/>
      <c r="L302" s="143"/>
      <c r="M302" s="149"/>
      <c r="T302" s="150"/>
      <c r="AT302" s="145" t="s">
        <v>138</v>
      </c>
      <c r="AU302" s="145" t="s">
        <v>83</v>
      </c>
      <c r="AV302" s="12" t="s">
        <v>83</v>
      </c>
      <c r="AW302" s="12" t="s">
        <v>35</v>
      </c>
      <c r="AX302" s="12" t="s">
        <v>73</v>
      </c>
      <c r="AY302" s="145" t="s">
        <v>127</v>
      </c>
    </row>
    <row r="303" spans="2:65" s="12" customFormat="1">
      <c r="B303" s="143"/>
      <c r="D303" s="144" t="s">
        <v>138</v>
      </c>
      <c r="E303" s="145" t="s">
        <v>18</v>
      </c>
      <c r="F303" s="146" t="s">
        <v>480</v>
      </c>
      <c r="H303" s="147">
        <v>9.1999999999999993</v>
      </c>
      <c r="I303" s="148"/>
      <c r="L303" s="143"/>
      <c r="M303" s="149"/>
      <c r="T303" s="150"/>
      <c r="AT303" s="145" t="s">
        <v>138</v>
      </c>
      <c r="AU303" s="145" t="s">
        <v>83</v>
      </c>
      <c r="AV303" s="12" t="s">
        <v>83</v>
      </c>
      <c r="AW303" s="12" t="s">
        <v>35</v>
      </c>
      <c r="AX303" s="12" t="s">
        <v>73</v>
      </c>
      <c r="AY303" s="145" t="s">
        <v>127</v>
      </c>
    </row>
    <row r="304" spans="2:65" s="12" customFormat="1">
      <c r="B304" s="143"/>
      <c r="D304" s="144" t="s">
        <v>138</v>
      </c>
      <c r="E304" s="145" t="s">
        <v>18</v>
      </c>
      <c r="F304" s="146" t="s">
        <v>481</v>
      </c>
      <c r="H304" s="147">
        <v>5.9</v>
      </c>
      <c r="I304" s="148"/>
      <c r="L304" s="143"/>
      <c r="M304" s="149"/>
      <c r="T304" s="150"/>
      <c r="AT304" s="145" t="s">
        <v>138</v>
      </c>
      <c r="AU304" s="145" t="s">
        <v>83</v>
      </c>
      <c r="AV304" s="12" t="s">
        <v>83</v>
      </c>
      <c r="AW304" s="12" t="s">
        <v>35</v>
      </c>
      <c r="AX304" s="12" t="s">
        <v>73</v>
      </c>
      <c r="AY304" s="145" t="s">
        <v>127</v>
      </c>
    </row>
    <row r="305" spans="2:65" s="13" customFormat="1">
      <c r="B305" s="151"/>
      <c r="D305" s="144" t="s">
        <v>138</v>
      </c>
      <c r="E305" s="152" t="s">
        <v>18</v>
      </c>
      <c r="F305" s="153" t="s">
        <v>171</v>
      </c>
      <c r="H305" s="154">
        <v>20.100000000000001</v>
      </c>
      <c r="I305" s="155"/>
      <c r="L305" s="151"/>
      <c r="M305" s="156"/>
      <c r="T305" s="157"/>
      <c r="AT305" s="152" t="s">
        <v>138</v>
      </c>
      <c r="AU305" s="152" t="s">
        <v>83</v>
      </c>
      <c r="AV305" s="13" t="s">
        <v>134</v>
      </c>
      <c r="AW305" s="13" t="s">
        <v>35</v>
      </c>
      <c r="AX305" s="13" t="s">
        <v>81</v>
      </c>
      <c r="AY305" s="152" t="s">
        <v>127</v>
      </c>
    </row>
    <row r="306" spans="2:65" s="1" customFormat="1" ht="16.5" customHeight="1">
      <c r="B306" s="32"/>
      <c r="C306" s="127" t="s">
        <v>482</v>
      </c>
      <c r="D306" s="127" t="s">
        <v>129</v>
      </c>
      <c r="E306" s="128" t="s">
        <v>483</v>
      </c>
      <c r="F306" s="129" t="s">
        <v>484</v>
      </c>
      <c r="G306" s="130" t="s">
        <v>165</v>
      </c>
      <c r="H306" s="131">
        <v>30.2</v>
      </c>
      <c r="I306" s="132"/>
      <c r="J306" s="131">
        <f>ROUND(I306*H306,2)</f>
        <v>0</v>
      </c>
      <c r="K306" s="129" t="s">
        <v>133</v>
      </c>
      <c r="L306" s="32"/>
      <c r="M306" s="133" t="s">
        <v>18</v>
      </c>
      <c r="N306" s="134" t="s">
        <v>44</v>
      </c>
      <c r="P306" s="135">
        <f>O306*H306</f>
        <v>0</v>
      </c>
      <c r="Q306" s="135">
        <v>2.0799999999999998E-3</v>
      </c>
      <c r="R306" s="135">
        <f>Q306*H306</f>
        <v>6.2815999999999997E-2</v>
      </c>
      <c r="S306" s="135">
        <v>0</v>
      </c>
      <c r="T306" s="136">
        <f>S306*H306</f>
        <v>0</v>
      </c>
      <c r="AR306" s="137" t="s">
        <v>134</v>
      </c>
      <c r="AT306" s="137" t="s">
        <v>129</v>
      </c>
      <c r="AU306" s="137" t="s">
        <v>83</v>
      </c>
      <c r="AY306" s="17" t="s">
        <v>127</v>
      </c>
      <c r="BE306" s="138">
        <f>IF(N306="základní",J306,0)</f>
        <v>0</v>
      </c>
      <c r="BF306" s="138">
        <f>IF(N306="snížená",J306,0)</f>
        <v>0</v>
      </c>
      <c r="BG306" s="138">
        <f>IF(N306="zákl. přenesená",J306,0)</f>
        <v>0</v>
      </c>
      <c r="BH306" s="138">
        <f>IF(N306="sníž. přenesená",J306,0)</f>
        <v>0</v>
      </c>
      <c r="BI306" s="138">
        <f>IF(N306="nulová",J306,0)</f>
        <v>0</v>
      </c>
      <c r="BJ306" s="17" t="s">
        <v>81</v>
      </c>
      <c r="BK306" s="138">
        <f>ROUND(I306*H306,2)</f>
        <v>0</v>
      </c>
      <c r="BL306" s="17" t="s">
        <v>134</v>
      </c>
      <c r="BM306" s="137" t="s">
        <v>485</v>
      </c>
    </row>
    <row r="307" spans="2:65" s="1" customFormat="1">
      <c r="B307" s="32"/>
      <c r="D307" s="139" t="s">
        <v>136</v>
      </c>
      <c r="F307" s="140" t="s">
        <v>486</v>
      </c>
      <c r="I307" s="141"/>
      <c r="L307" s="32"/>
      <c r="M307" s="142"/>
      <c r="T307" s="53"/>
      <c r="AT307" s="17" t="s">
        <v>136</v>
      </c>
      <c r="AU307" s="17" t="s">
        <v>83</v>
      </c>
    </row>
    <row r="308" spans="2:65" s="12" customFormat="1">
      <c r="B308" s="143"/>
      <c r="D308" s="144" t="s">
        <v>138</v>
      </c>
      <c r="E308" s="145" t="s">
        <v>18</v>
      </c>
      <c r="F308" s="146" t="s">
        <v>487</v>
      </c>
      <c r="H308" s="147">
        <v>8.8000000000000007</v>
      </c>
      <c r="I308" s="148"/>
      <c r="L308" s="143"/>
      <c r="M308" s="149"/>
      <c r="T308" s="150"/>
      <c r="AT308" s="145" t="s">
        <v>138</v>
      </c>
      <c r="AU308" s="145" t="s">
        <v>83</v>
      </c>
      <c r="AV308" s="12" t="s">
        <v>83</v>
      </c>
      <c r="AW308" s="12" t="s">
        <v>35</v>
      </c>
      <c r="AX308" s="12" t="s">
        <v>73</v>
      </c>
      <c r="AY308" s="145" t="s">
        <v>127</v>
      </c>
    </row>
    <row r="309" spans="2:65" s="12" customFormat="1">
      <c r="B309" s="143"/>
      <c r="D309" s="144" t="s">
        <v>138</v>
      </c>
      <c r="E309" s="145" t="s">
        <v>18</v>
      </c>
      <c r="F309" s="146" t="s">
        <v>488</v>
      </c>
      <c r="H309" s="147">
        <v>2.1</v>
      </c>
      <c r="I309" s="148"/>
      <c r="L309" s="143"/>
      <c r="M309" s="149"/>
      <c r="T309" s="150"/>
      <c r="AT309" s="145" t="s">
        <v>138</v>
      </c>
      <c r="AU309" s="145" t="s">
        <v>83</v>
      </c>
      <c r="AV309" s="12" t="s">
        <v>83</v>
      </c>
      <c r="AW309" s="12" t="s">
        <v>35</v>
      </c>
      <c r="AX309" s="12" t="s">
        <v>73</v>
      </c>
      <c r="AY309" s="145" t="s">
        <v>127</v>
      </c>
    </row>
    <row r="310" spans="2:65" s="12" customFormat="1">
      <c r="B310" s="143"/>
      <c r="D310" s="144" t="s">
        <v>138</v>
      </c>
      <c r="E310" s="145" t="s">
        <v>18</v>
      </c>
      <c r="F310" s="146" t="s">
        <v>489</v>
      </c>
      <c r="H310" s="147">
        <v>11.7</v>
      </c>
      <c r="I310" s="148"/>
      <c r="L310" s="143"/>
      <c r="M310" s="149"/>
      <c r="T310" s="150"/>
      <c r="AT310" s="145" t="s">
        <v>138</v>
      </c>
      <c r="AU310" s="145" t="s">
        <v>83</v>
      </c>
      <c r="AV310" s="12" t="s">
        <v>83</v>
      </c>
      <c r="AW310" s="12" t="s">
        <v>35</v>
      </c>
      <c r="AX310" s="12" t="s">
        <v>73</v>
      </c>
      <c r="AY310" s="145" t="s">
        <v>127</v>
      </c>
    </row>
    <row r="311" spans="2:65" s="12" customFormat="1">
      <c r="B311" s="143"/>
      <c r="D311" s="144" t="s">
        <v>138</v>
      </c>
      <c r="E311" s="145" t="s">
        <v>18</v>
      </c>
      <c r="F311" s="146" t="s">
        <v>490</v>
      </c>
      <c r="H311" s="147">
        <v>7.6</v>
      </c>
      <c r="I311" s="148"/>
      <c r="L311" s="143"/>
      <c r="M311" s="149"/>
      <c r="T311" s="150"/>
      <c r="AT311" s="145" t="s">
        <v>138</v>
      </c>
      <c r="AU311" s="145" t="s">
        <v>83</v>
      </c>
      <c r="AV311" s="12" t="s">
        <v>83</v>
      </c>
      <c r="AW311" s="12" t="s">
        <v>35</v>
      </c>
      <c r="AX311" s="12" t="s">
        <v>73</v>
      </c>
      <c r="AY311" s="145" t="s">
        <v>127</v>
      </c>
    </row>
    <row r="312" spans="2:65" s="13" customFormat="1">
      <c r="B312" s="151"/>
      <c r="D312" s="144" t="s">
        <v>138</v>
      </c>
      <c r="E312" s="152" t="s">
        <v>18</v>
      </c>
      <c r="F312" s="153" t="s">
        <v>171</v>
      </c>
      <c r="H312" s="154">
        <v>30.2</v>
      </c>
      <c r="I312" s="155"/>
      <c r="L312" s="151"/>
      <c r="M312" s="156"/>
      <c r="T312" s="157"/>
      <c r="AT312" s="152" t="s">
        <v>138</v>
      </c>
      <c r="AU312" s="152" t="s">
        <v>83</v>
      </c>
      <c r="AV312" s="13" t="s">
        <v>134</v>
      </c>
      <c r="AW312" s="13" t="s">
        <v>35</v>
      </c>
      <c r="AX312" s="13" t="s">
        <v>81</v>
      </c>
      <c r="AY312" s="152" t="s">
        <v>127</v>
      </c>
    </row>
    <row r="313" spans="2:65" s="1" customFormat="1" ht="21.75" customHeight="1">
      <c r="B313" s="32"/>
      <c r="C313" s="127" t="s">
        <v>491</v>
      </c>
      <c r="D313" s="127" t="s">
        <v>129</v>
      </c>
      <c r="E313" s="128" t="s">
        <v>492</v>
      </c>
      <c r="F313" s="129" t="s">
        <v>493</v>
      </c>
      <c r="G313" s="130" t="s">
        <v>165</v>
      </c>
      <c r="H313" s="131">
        <v>29.6</v>
      </c>
      <c r="I313" s="132"/>
      <c r="J313" s="131">
        <f>ROUND(I313*H313,2)</f>
        <v>0</v>
      </c>
      <c r="K313" s="129" t="s">
        <v>133</v>
      </c>
      <c r="L313" s="32"/>
      <c r="M313" s="133" t="s">
        <v>18</v>
      </c>
      <c r="N313" s="134" t="s">
        <v>44</v>
      </c>
      <c r="P313" s="135">
        <f>O313*H313</f>
        <v>0</v>
      </c>
      <c r="Q313" s="135">
        <v>1.7000000000000001E-4</v>
      </c>
      <c r="R313" s="135">
        <f>Q313*H313</f>
        <v>5.0320000000000009E-3</v>
      </c>
      <c r="S313" s="135">
        <v>0</v>
      </c>
      <c r="T313" s="136">
        <f>S313*H313</f>
        <v>0</v>
      </c>
      <c r="AR313" s="137" t="s">
        <v>134</v>
      </c>
      <c r="AT313" s="137" t="s">
        <v>129</v>
      </c>
      <c r="AU313" s="137" t="s">
        <v>83</v>
      </c>
      <c r="AY313" s="17" t="s">
        <v>127</v>
      </c>
      <c r="BE313" s="138">
        <f>IF(N313="základní",J313,0)</f>
        <v>0</v>
      </c>
      <c r="BF313" s="138">
        <f>IF(N313="snížená",J313,0)</f>
        <v>0</v>
      </c>
      <c r="BG313" s="138">
        <f>IF(N313="zákl. přenesená",J313,0)</f>
        <v>0</v>
      </c>
      <c r="BH313" s="138">
        <f>IF(N313="sníž. přenesená",J313,0)</f>
        <v>0</v>
      </c>
      <c r="BI313" s="138">
        <f>IF(N313="nulová",J313,0)</f>
        <v>0</v>
      </c>
      <c r="BJ313" s="17" t="s">
        <v>81</v>
      </c>
      <c r="BK313" s="138">
        <f>ROUND(I313*H313,2)</f>
        <v>0</v>
      </c>
      <c r="BL313" s="17" t="s">
        <v>134</v>
      </c>
      <c r="BM313" s="137" t="s">
        <v>494</v>
      </c>
    </row>
    <row r="314" spans="2:65" s="1" customFormat="1">
      <c r="B314" s="32"/>
      <c r="D314" s="139" t="s">
        <v>136</v>
      </c>
      <c r="F314" s="140" t="s">
        <v>495</v>
      </c>
      <c r="I314" s="141"/>
      <c r="L314" s="32"/>
      <c r="M314" s="142"/>
      <c r="T314" s="53"/>
      <c r="AT314" s="17" t="s">
        <v>136</v>
      </c>
      <c r="AU314" s="17" t="s">
        <v>83</v>
      </c>
    </row>
    <row r="315" spans="2:65" s="12" customFormat="1">
      <c r="B315" s="143"/>
      <c r="D315" s="144" t="s">
        <v>138</v>
      </c>
      <c r="E315" s="145" t="s">
        <v>18</v>
      </c>
      <c r="F315" s="146" t="s">
        <v>496</v>
      </c>
      <c r="H315" s="147">
        <v>8</v>
      </c>
      <c r="I315" s="148"/>
      <c r="L315" s="143"/>
      <c r="M315" s="149"/>
      <c r="T315" s="150"/>
      <c r="AT315" s="145" t="s">
        <v>138</v>
      </c>
      <c r="AU315" s="145" t="s">
        <v>83</v>
      </c>
      <c r="AV315" s="12" t="s">
        <v>83</v>
      </c>
      <c r="AW315" s="12" t="s">
        <v>35</v>
      </c>
      <c r="AX315" s="12" t="s">
        <v>73</v>
      </c>
      <c r="AY315" s="145" t="s">
        <v>127</v>
      </c>
    </row>
    <row r="316" spans="2:65" s="12" customFormat="1">
      <c r="B316" s="143"/>
      <c r="D316" s="144" t="s">
        <v>138</v>
      </c>
      <c r="E316" s="145" t="s">
        <v>18</v>
      </c>
      <c r="F316" s="146" t="s">
        <v>497</v>
      </c>
      <c r="H316" s="147">
        <v>2</v>
      </c>
      <c r="I316" s="148"/>
      <c r="L316" s="143"/>
      <c r="M316" s="149"/>
      <c r="T316" s="150"/>
      <c r="AT316" s="145" t="s">
        <v>138</v>
      </c>
      <c r="AU316" s="145" t="s">
        <v>83</v>
      </c>
      <c r="AV316" s="12" t="s">
        <v>83</v>
      </c>
      <c r="AW316" s="12" t="s">
        <v>35</v>
      </c>
      <c r="AX316" s="12" t="s">
        <v>73</v>
      </c>
      <c r="AY316" s="145" t="s">
        <v>127</v>
      </c>
    </row>
    <row r="317" spans="2:65" s="12" customFormat="1">
      <c r="B317" s="143"/>
      <c r="D317" s="144" t="s">
        <v>138</v>
      </c>
      <c r="E317" s="145" t="s">
        <v>18</v>
      </c>
      <c r="F317" s="146" t="s">
        <v>498</v>
      </c>
      <c r="H317" s="147">
        <v>12.9</v>
      </c>
      <c r="I317" s="148"/>
      <c r="L317" s="143"/>
      <c r="M317" s="149"/>
      <c r="T317" s="150"/>
      <c r="AT317" s="145" t="s">
        <v>138</v>
      </c>
      <c r="AU317" s="145" t="s">
        <v>83</v>
      </c>
      <c r="AV317" s="12" t="s">
        <v>83</v>
      </c>
      <c r="AW317" s="12" t="s">
        <v>35</v>
      </c>
      <c r="AX317" s="12" t="s">
        <v>73</v>
      </c>
      <c r="AY317" s="145" t="s">
        <v>127</v>
      </c>
    </row>
    <row r="318" spans="2:65" s="12" customFormat="1">
      <c r="B318" s="143"/>
      <c r="D318" s="144" t="s">
        <v>138</v>
      </c>
      <c r="E318" s="145" t="s">
        <v>18</v>
      </c>
      <c r="F318" s="146" t="s">
        <v>499</v>
      </c>
      <c r="H318" s="147">
        <v>6.7</v>
      </c>
      <c r="I318" s="148"/>
      <c r="L318" s="143"/>
      <c r="M318" s="149"/>
      <c r="T318" s="150"/>
      <c r="AT318" s="145" t="s">
        <v>138</v>
      </c>
      <c r="AU318" s="145" t="s">
        <v>83</v>
      </c>
      <c r="AV318" s="12" t="s">
        <v>83</v>
      </c>
      <c r="AW318" s="12" t="s">
        <v>35</v>
      </c>
      <c r="AX318" s="12" t="s">
        <v>73</v>
      </c>
      <c r="AY318" s="145" t="s">
        <v>127</v>
      </c>
    </row>
    <row r="319" spans="2:65" s="13" customFormat="1">
      <c r="B319" s="151"/>
      <c r="D319" s="144" t="s">
        <v>138</v>
      </c>
      <c r="E319" s="152" t="s">
        <v>18</v>
      </c>
      <c r="F319" s="153" t="s">
        <v>171</v>
      </c>
      <c r="H319" s="154">
        <v>29.6</v>
      </c>
      <c r="I319" s="155"/>
      <c r="L319" s="151"/>
      <c r="M319" s="156"/>
      <c r="T319" s="157"/>
      <c r="AT319" s="152" t="s">
        <v>138</v>
      </c>
      <c r="AU319" s="152" t="s">
        <v>83</v>
      </c>
      <c r="AV319" s="13" t="s">
        <v>134</v>
      </c>
      <c r="AW319" s="13" t="s">
        <v>35</v>
      </c>
      <c r="AX319" s="13" t="s">
        <v>81</v>
      </c>
      <c r="AY319" s="152" t="s">
        <v>127</v>
      </c>
    </row>
    <row r="320" spans="2:65" s="1" customFormat="1" ht="33" customHeight="1">
      <c r="B320" s="32"/>
      <c r="C320" s="127" t="s">
        <v>500</v>
      </c>
      <c r="D320" s="127" t="s">
        <v>129</v>
      </c>
      <c r="E320" s="128" t="s">
        <v>501</v>
      </c>
      <c r="F320" s="129" t="s">
        <v>502</v>
      </c>
      <c r="G320" s="130" t="s">
        <v>165</v>
      </c>
      <c r="H320" s="131">
        <v>56.85</v>
      </c>
      <c r="I320" s="132"/>
      <c r="J320" s="131">
        <f>ROUND(I320*H320,2)</f>
        <v>0</v>
      </c>
      <c r="K320" s="129" t="s">
        <v>133</v>
      </c>
      <c r="L320" s="32"/>
      <c r="M320" s="133" t="s">
        <v>18</v>
      </c>
      <c r="N320" s="134" t="s">
        <v>44</v>
      </c>
      <c r="P320" s="135">
        <f>O320*H320</f>
        <v>0</v>
      </c>
      <c r="Q320" s="135">
        <v>1.2199999999999999E-3</v>
      </c>
      <c r="R320" s="135">
        <f>Q320*H320</f>
        <v>6.9357000000000002E-2</v>
      </c>
      <c r="S320" s="135">
        <v>0</v>
      </c>
      <c r="T320" s="136">
        <f>S320*H320</f>
        <v>0</v>
      </c>
      <c r="AR320" s="137" t="s">
        <v>134</v>
      </c>
      <c r="AT320" s="137" t="s">
        <v>129</v>
      </c>
      <c r="AU320" s="137" t="s">
        <v>83</v>
      </c>
      <c r="AY320" s="17" t="s">
        <v>127</v>
      </c>
      <c r="BE320" s="138">
        <f>IF(N320="základní",J320,0)</f>
        <v>0</v>
      </c>
      <c r="BF320" s="138">
        <f>IF(N320="snížená",J320,0)</f>
        <v>0</v>
      </c>
      <c r="BG320" s="138">
        <f>IF(N320="zákl. přenesená",J320,0)</f>
        <v>0</v>
      </c>
      <c r="BH320" s="138">
        <f>IF(N320="sníž. přenesená",J320,0)</f>
        <v>0</v>
      </c>
      <c r="BI320" s="138">
        <f>IF(N320="nulová",J320,0)</f>
        <v>0</v>
      </c>
      <c r="BJ320" s="17" t="s">
        <v>81</v>
      </c>
      <c r="BK320" s="138">
        <f>ROUND(I320*H320,2)</f>
        <v>0</v>
      </c>
      <c r="BL320" s="17" t="s">
        <v>134</v>
      </c>
      <c r="BM320" s="137" t="s">
        <v>503</v>
      </c>
    </row>
    <row r="321" spans="2:65" s="1" customFormat="1">
      <c r="B321" s="32"/>
      <c r="D321" s="139" t="s">
        <v>136</v>
      </c>
      <c r="F321" s="140" t="s">
        <v>504</v>
      </c>
      <c r="I321" s="141"/>
      <c r="L321" s="32"/>
      <c r="M321" s="142"/>
      <c r="T321" s="53"/>
      <c r="AT321" s="17" t="s">
        <v>136</v>
      </c>
      <c r="AU321" s="17" t="s">
        <v>83</v>
      </c>
    </row>
    <row r="322" spans="2:65" s="12" customFormat="1">
      <c r="B322" s="143"/>
      <c r="D322" s="144" t="s">
        <v>138</v>
      </c>
      <c r="E322" s="145" t="s">
        <v>18</v>
      </c>
      <c r="F322" s="146" t="s">
        <v>331</v>
      </c>
      <c r="H322" s="147">
        <v>28</v>
      </c>
      <c r="I322" s="148"/>
      <c r="L322" s="143"/>
      <c r="M322" s="149"/>
      <c r="T322" s="150"/>
      <c r="AT322" s="145" t="s">
        <v>138</v>
      </c>
      <c r="AU322" s="145" t="s">
        <v>83</v>
      </c>
      <c r="AV322" s="12" t="s">
        <v>83</v>
      </c>
      <c r="AW322" s="12" t="s">
        <v>35</v>
      </c>
      <c r="AX322" s="12" t="s">
        <v>73</v>
      </c>
      <c r="AY322" s="145" t="s">
        <v>127</v>
      </c>
    </row>
    <row r="323" spans="2:65" s="12" customFormat="1">
      <c r="B323" s="143"/>
      <c r="D323" s="144" t="s">
        <v>138</v>
      </c>
      <c r="E323" s="145" t="s">
        <v>18</v>
      </c>
      <c r="F323" s="146" t="s">
        <v>204</v>
      </c>
      <c r="H323" s="147">
        <v>11.5</v>
      </c>
      <c r="I323" s="148"/>
      <c r="L323" s="143"/>
      <c r="M323" s="149"/>
      <c r="T323" s="150"/>
      <c r="AT323" s="145" t="s">
        <v>138</v>
      </c>
      <c r="AU323" s="145" t="s">
        <v>83</v>
      </c>
      <c r="AV323" s="12" t="s">
        <v>83</v>
      </c>
      <c r="AW323" s="12" t="s">
        <v>35</v>
      </c>
      <c r="AX323" s="12" t="s">
        <v>73</v>
      </c>
      <c r="AY323" s="145" t="s">
        <v>127</v>
      </c>
    </row>
    <row r="324" spans="2:65" s="12" customFormat="1">
      <c r="B324" s="143"/>
      <c r="D324" s="144" t="s">
        <v>138</v>
      </c>
      <c r="E324" s="145" t="s">
        <v>18</v>
      </c>
      <c r="F324" s="146" t="s">
        <v>505</v>
      </c>
      <c r="H324" s="147">
        <v>8.35</v>
      </c>
      <c r="I324" s="148"/>
      <c r="L324" s="143"/>
      <c r="M324" s="149"/>
      <c r="T324" s="150"/>
      <c r="AT324" s="145" t="s">
        <v>138</v>
      </c>
      <c r="AU324" s="145" t="s">
        <v>83</v>
      </c>
      <c r="AV324" s="12" t="s">
        <v>83</v>
      </c>
      <c r="AW324" s="12" t="s">
        <v>35</v>
      </c>
      <c r="AX324" s="12" t="s">
        <v>73</v>
      </c>
      <c r="AY324" s="145" t="s">
        <v>127</v>
      </c>
    </row>
    <row r="325" spans="2:65" s="12" customFormat="1">
      <c r="B325" s="143"/>
      <c r="D325" s="144" t="s">
        <v>138</v>
      </c>
      <c r="E325" s="145" t="s">
        <v>18</v>
      </c>
      <c r="F325" s="146" t="s">
        <v>506</v>
      </c>
      <c r="H325" s="147">
        <v>9</v>
      </c>
      <c r="I325" s="148"/>
      <c r="L325" s="143"/>
      <c r="M325" s="149"/>
      <c r="T325" s="150"/>
      <c r="AT325" s="145" t="s">
        <v>138</v>
      </c>
      <c r="AU325" s="145" t="s">
        <v>83</v>
      </c>
      <c r="AV325" s="12" t="s">
        <v>83</v>
      </c>
      <c r="AW325" s="12" t="s">
        <v>35</v>
      </c>
      <c r="AX325" s="12" t="s">
        <v>73</v>
      </c>
      <c r="AY325" s="145" t="s">
        <v>127</v>
      </c>
    </row>
    <row r="326" spans="2:65" s="13" customFormat="1">
      <c r="B326" s="151"/>
      <c r="D326" s="144" t="s">
        <v>138</v>
      </c>
      <c r="E326" s="152" t="s">
        <v>18</v>
      </c>
      <c r="F326" s="153" t="s">
        <v>171</v>
      </c>
      <c r="H326" s="154">
        <v>56.85</v>
      </c>
      <c r="I326" s="155"/>
      <c r="L326" s="151"/>
      <c r="M326" s="156"/>
      <c r="T326" s="157"/>
      <c r="AT326" s="152" t="s">
        <v>138</v>
      </c>
      <c r="AU326" s="152" t="s">
        <v>83</v>
      </c>
      <c r="AV326" s="13" t="s">
        <v>134</v>
      </c>
      <c r="AW326" s="13" t="s">
        <v>35</v>
      </c>
      <c r="AX326" s="13" t="s">
        <v>81</v>
      </c>
      <c r="AY326" s="152" t="s">
        <v>127</v>
      </c>
    </row>
    <row r="327" spans="2:65" s="1" customFormat="1" ht="16.5" customHeight="1">
      <c r="B327" s="32"/>
      <c r="C327" s="127" t="s">
        <v>507</v>
      </c>
      <c r="D327" s="127" t="s">
        <v>129</v>
      </c>
      <c r="E327" s="128" t="s">
        <v>508</v>
      </c>
      <c r="F327" s="129" t="s">
        <v>509</v>
      </c>
      <c r="G327" s="130" t="s">
        <v>175</v>
      </c>
      <c r="H327" s="131">
        <v>17.93</v>
      </c>
      <c r="I327" s="132"/>
      <c r="J327" s="131">
        <f>ROUND(I327*H327,2)</f>
        <v>0</v>
      </c>
      <c r="K327" s="129" t="s">
        <v>133</v>
      </c>
      <c r="L327" s="32"/>
      <c r="M327" s="133" t="s">
        <v>18</v>
      </c>
      <c r="N327" s="134" t="s">
        <v>44</v>
      </c>
      <c r="P327" s="135">
        <f>O327*H327</f>
        <v>0</v>
      </c>
      <c r="Q327" s="135">
        <v>0.12</v>
      </c>
      <c r="R327" s="135">
        <f>Q327*H327</f>
        <v>2.1515999999999997</v>
      </c>
      <c r="S327" s="135">
        <v>2.2000000000000002</v>
      </c>
      <c r="T327" s="136">
        <f>S327*H327</f>
        <v>39.446000000000005</v>
      </c>
      <c r="AR327" s="137" t="s">
        <v>134</v>
      </c>
      <c r="AT327" s="137" t="s">
        <v>129</v>
      </c>
      <c r="AU327" s="137" t="s">
        <v>83</v>
      </c>
      <c r="AY327" s="17" t="s">
        <v>127</v>
      </c>
      <c r="BE327" s="138">
        <f>IF(N327="základní",J327,0)</f>
        <v>0</v>
      </c>
      <c r="BF327" s="138">
        <f>IF(N327="snížená",J327,0)</f>
        <v>0</v>
      </c>
      <c r="BG327" s="138">
        <f>IF(N327="zákl. přenesená",J327,0)</f>
        <v>0</v>
      </c>
      <c r="BH327" s="138">
        <f>IF(N327="sníž. přenesená",J327,0)</f>
        <v>0</v>
      </c>
      <c r="BI327" s="138">
        <f>IF(N327="nulová",J327,0)</f>
        <v>0</v>
      </c>
      <c r="BJ327" s="17" t="s">
        <v>81</v>
      </c>
      <c r="BK327" s="138">
        <f>ROUND(I327*H327,2)</f>
        <v>0</v>
      </c>
      <c r="BL327" s="17" t="s">
        <v>134</v>
      </c>
      <c r="BM327" s="137" t="s">
        <v>510</v>
      </c>
    </row>
    <row r="328" spans="2:65" s="1" customFormat="1">
      <c r="B328" s="32"/>
      <c r="D328" s="139" t="s">
        <v>136</v>
      </c>
      <c r="F328" s="140" t="s">
        <v>511</v>
      </c>
      <c r="I328" s="141"/>
      <c r="L328" s="32"/>
      <c r="M328" s="142"/>
      <c r="T328" s="53"/>
      <c r="AT328" s="17" t="s">
        <v>136</v>
      </c>
      <c r="AU328" s="17" t="s">
        <v>83</v>
      </c>
    </row>
    <row r="329" spans="2:65" s="12" customFormat="1">
      <c r="B329" s="143"/>
      <c r="D329" s="144" t="s">
        <v>138</v>
      </c>
      <c r="E329" s="145" t="s">
        <v>18</v>
      </c>
      <c r="F329" s="146" t="s">
        <v>512</v>
      </c>
      <c r="H329" s="147">
        <v>1.4</v>
      </c>
      <c r="I329" s="148"/>
      <c r="L329" s="143"/>
      <c r="M329" s="149"/>
      <c r="T329" s="150"/>
      <c r="AT329" s="145" t="s">
        <v>138</v>
      </c>
      <c r="AU329" s="145" t="s">
        <v>83</v>
      </c>
      <c r="AV329" s="12" t="s">
        <v>83</v>
      </c>
      <c r="AW329" s="12" t="s">
        <v>35</v>
      </c>
      <c r="AX329" s="12" t="s">
        <v>73</v>
      </c>
      <c r="AY329" s="145" t="s">
        <v>127</v>
      </c>
    </row>
    <row r="330" spans="2:65" s="12" customFormat="1">
      <c r="B330" s="143"/>
      <c r="D330" s="144" t="s">
        <v>138</v>
      </c>
      <c r="E330" s="145" t="s">
        <v>18</v>
      </c>
      <c r="F330" s="146" t="s">
        <v>513</v>
      </c>
      <c r="H330" s="147">
        <v>0.52</v>
      </c>
      <c r="I330" s="148"/>
      <c r="L330" s="143"/>
      <c r="M330" s="149"/>
      <c r="T330" s="150"/>
      <c r="AT330" s="145" t="s">
        <v>138</v>
      </c>
      <c r="AU330" s="145" t="s">
        <v>83</v>
      </c>
      <c r="AV330" s="12" t="s">
        <v>83</v>
      </c>
      <c r="AW330" s="12" t="s">
        <v>35</v>
      </c>
      <c r="AX330" s="12" t="s">
        <v>73</v>
      </c>
      <c r="AY330" s="145" t="s">
        <v>127</v>
      </c>
    </row>
    <row r="331" spans="2:65" s="12" customFormat="1">
      <c r="B331" s="143"/>
      <c r="D331" s="144" t="s">
        <v>138</v>
      </c>
      <c r="E331" s="145" t="s">
        <v>18</v>
      </c>
      <c r="F331" s="146" t="s">
        <v>514</v>
      </c>
      <c r="H331" s="147">
        <v>6.99</v>
      </c>
      <c r="I331" s="148"/>
      <c r="L331" s="143"/>
      <c r="M331" s="149"/>
      <c r="T331" s="150"/>
      <c r="AT331" s="145" t="s">
        <v>138</v>
      </c>
      <c r="AU331" s="145" t="s">
        <v>83</v>
      </c>
      <c r="AV331" s="12" t="s">
        <v>83</v>
      </c>
      <c r="AW331" s="12" t="s">
        <v>35</v>
      </c>
      <c r="AX331" s="12" t="s">
        <v>73</v>
      </c>
      <c r="AY331" s="145" t="s">
        <v>127</v>
      </c>
    </row>
    <row r="332" spans="2:65" s="12" customFormat="1">
      <c r="B332" s="143"/>
      <c r="D332" s="144" t="s">
        <v>138</v>
      </c>
      <c r="E332" s="145" t="s">
        <v>18</v>
      </c>
      <c r="F332" s="146" t="s">
        <v>515</v>
      </c>
      <c r="H332" s="147">
        <v>9.02</v>
      </c>
      <c r="I332" s="148"/>
      <c r="L332" s="143"/>
      <c r="M332" s="149"/>
      <c r="T332" s="150"/>
      <c r="AT332" s="145" t="s">
        <v>138</v>
      </c>
      <c r="AU332" s="145" t="s">
        <v>83</v>
      </c>
      <c r="AV332" s="12" t="s">
        <v>83</v>
      </c>
      <c r="AW332" s="12" t="s">
        <v>35</v>
      </c>
      <c r="AX332" s="12" t="s">
        <v>73</v>
      </c>
      <c r="AY332" s="145" t="s">
        <v>127</v>
      </c>
    </row>
    <row r="333" spans="2:65" s="13" customFormat="1">
      <c r="B333" s="151"/>
      <c r="D333" s="144" t="s">
        <v>138</v>
      </c>
      <c r="E333" s="152" t="s">
        <v>18</v>
      </c>
      <c r="F333" s="153" t="s">
        <v>171</v>
      </c>
      <c r="H333" s="154">
        <v>17.93</v>
      </c>
      <c r="I333" s="155"/>
      <c r="L333" s="151"/>
      <c r="M333" s="156"/>
      <c r="T333" s="157"/>
      <c r="AT333" s="152" t="s">
        <v>138</v>
      </c>
      <c r="AU333" s="152" t="s">
        <v>83</v>
      </c>
      <c r="AV333" s="13" t="s">
        <v>134</v>
      </c>
      <c r="AW333" s="13" t="s">
        <v>35</v>
      </c>
      <c r="AX333" s="13" t="s">
        <v>81</v>
      </c>
      <c r="AY333" s="152" t="s">
        <v>127</v>
      </c>
    </row>
    <row r="334" spans="2:65" s="1" customFormat="1" ht="16.5" customHeight="1">
      <c r="B334" s="32"/>
      <c r="C334" s="127" t="s">
        <v>516</v>
      </c>
      <c r="D334" s="127" t="s">
        <v>129</v>
      </c>
      <c r="E334" s="128" t="s">
        <v>517</v>
      </c>
      <c r="F334" s="129" t="s">
        <v>518</v>
      </c>
      <c r="G334" s="130" t="s">
        <v>175</v>
      </c>
      <c r="H334" s="131">
        <v>17.93</v>
      </c>
      <c r="I334" s="132"/>
      <c r="J334" s="131">
        <f>ROUND(I334*H334,2)</f>
        <v>0</v>
      </c>
      <c r="K334" s="129" t="s">
        <v>133</v>
      </c>
      <c r="L334" s="32"/>
      <c r="M334" s="133" t="s">
        <v>18</v>
      </c>
      <c r="N334" s="134" t="s">
        <v>44</v>
      </c>
      <c r="P334" s="135">
        <f>O334*H334</f>
        <v>0</v>
      </c>
      <c r="Q334" s="135">
        <v>0.12</v>
      </c>
      <c r="R334" s="135">
        <f>Q334*H334</f>
        <v>2.1515999999999997</v>
      </c>
      <c r="S334" s="135">
        <v>2.1</v>
      </c>
      <c r="T334" s="136">
        <f>S334*H334</f>
        <v>37.652999999999999</v>
      </c>
      <c r="AR334" s="137" t="s">
        <v>134</v>
      </c>
      <c r="AT334" s="137" t="s">
        <v>129</v>
      </c>
      <c r="AU334" s="137" t="s">
        <v>83</v>
      </c>
      <c r="AY334" s="17" t="s">
        <v>127</v>
      </c>
      <c r="BE334" s="138">
        <f>IF(N334="základní",J334,0)</f>
        <v>0</v>
      </c>
      <c r="BF334" s="138">
        <f>IF(N334="snížená",J334,0)</f>
        <v>0</v>
      </c>
      <c r="BG334" s="138">
        <f>IF(N334="zákl. přenesená",J334,0)</f>
        <v>0</v>
      </c>
      <c r="BH334" s="138">
        <f>IF(N334="sníž. přenesená",J334,0)</f>
        <v>0</v>
      </c>
      <c r="BI334" s="138">
        <f>IF(N334="nulová",J334,0)</f>
        <v>0</v>
      </c>
      <c r="BJ334" s="17" t="s">
        <v>81</v>
      </c>
      <c r="BK334" s="138">
        <f>ROUND(I334*H334,2)</f>
        <v>0</v>
      </c>
      <c r="BL334" s="17" t="s">
        <v>134</v>
      </c>
      <c r="BM334" s="137" t="s">
        <v>519</v>
      </c>
    </row>
    <row r="335" spans="2:65" s="1" customFormat="1">
      <c r="B335" s="32"/>
      <c r="D335" s="139" t="s">
        <v>136</v>
      </c>
      <c r="F335" s="140" t="s">
        <v>520</v>
      </c>
      <c r="I335" s="141"/>
      <c r="L335" s="32"/>
      <c r="M335" s="142"/>
      <c r="T335" s="53"/>
      <c r="AT335" s="17" t="s">
        <v>136</v>
      </c>
      <c r="AU335" s="17" t="s">
        <v>83</v>
      </c>
    </row>
    <row r="336" spans="2:65" s="12" customFormat="1">
      <c r="B336" s="143"/>
      <c r="D336" s="144" t="s">
        <v>138</v>
      </c>
      <c r="E336" s="145" t="s">
        <v>18</v>
      </c>
      <c r="F336" s="146" t="s">
        <v>512</v>
      </c>
      <c r="H336" s="147">
        <v>1.4</v>
      </c>
      <c r="I336" s="148"/>
      <c r="L336" s="143"/>
      <c r="M336" s="149"/>
      <c r="T336" s="150"/>
      <c r="AT336" s="145" t="s">
        <v>138</v>
      </c>
      <c r="AU336" s="145" t="s">
        <v>83</v>
      </c>
      <c r="AV336" s="12" t="s">
        <v>83</v>
      </c>
      <c r="AW336" s="12" t="s">
        <v>35</v>
      </c>
      <c r="AX336" s="12" t="s">
        <v>73</v>
      </c>
      <c r="AY336" s="145" t="s">
        <v>127</v>
      </c>
    </row>
    <row r="337" spans="2:65" s="12" customFormat="1">
      <c r="B337" s="143"/>
      <c r="D337" s="144" t="s">
        <v>138</v>
      </c>
      <c r="E337" s="145" t="s">
        <v>18</v>
      </c>
      <c r="F337" s="146" t="s">
        <v>521</v>
      </c>
      <c r="H337" s="147">
        <v>0.52</v>
      </c>
      <c r="I337" s="148"/>
      <c r="L337" s="143"/>
      <c r="M337" s="149"/>
      <c r="T337" s="150"/>
      <c r="AT337" s="145" t="s">
        <v>138</v>
      </c>
      <c r="AU337" s="145" t="s">
        <v>83</v>
      </c>
      <c r="AV337" s="12" t="s">
        <v>83</v>
      </c>
      <c r="AW337" s="12" t="s">
        <v>35</v>
      </c>
      <c r="AX337" s="12" t="s">
        <v>73</v>
      </c>
      <c r="AY337" s="145" t="s">
        <v>127</v>
      </c>
    </row>
    <row r="338" spans="2:65" s="12" customFormat="1">
      <c r="B338" s="143"/>
      <c r="D338" s="144" t="s">
        <v>138</v>
      </c>
      <c r="E338" s="145" t="s">
        <v>18</v>
      </c>
      <c r="F338" s="146" t="s">
        <v>514</v>
      </c>
      <c r="H338" s="147">
        <v>6.99</v>
      </c>
      <c r="I338" s="148"/>
      <c r="L338" s="143"/>
      <c r="M338" s="149"/>
      <c r="T338" s="150"/>
      <c r="AT338" s="145" t="s">
        <v>138</v>
      </c>
      <c r="AU338" s="145" t="s">
        <v>83</v>
      </c>
      <c r="AV338" s="12" t="s">
        <v>83</v>
      </c>
      <c r="AW338" s="12" t="s">
        <v>35</v>
      </c>
      <c r="AX338" s="12" t="s">
        <v>73</v>
      </c>
      <c r="AY338" s="145" t="s">
        <v>127</v>
      </c>
    </row>
    <row r="339" spans="2:65" s="12" customFormat="1">
      <c r="B339" s="143"/>
      <c r="D339" s="144" t="s">
        <v>138</v>
      </c>
      <c r="E339" s="145" t="s">
        <v>18</v>
      </c>
      <c r="F339" s="146" t="s">
        <v>515</v>
      </c>
      <c r="H339" s="147">
        <v>9.02</v>
      </c>
      <c r="I339" s="148"/>
      <c r="L339" s="143"/>
      <c r="M339" s="149"/>
      <c r="T339" s="150"/>
      <c r="AT339" s="145" t="s">
        <v>138</v>
      </c>
      <c r="AU339" s="145" t="s">
        <v>83</v>
      </c>
      <c r="AV339" s="12" t="s">
        <v>83</v>
      </c>
      <c r="AW339" s="12" t="s">
        <v>35</v>
      </c>
      <c r="AX339" s="12" t="s">
        <v>73</v>
      </c>
      <c r="AY339" s="145" t="s">
        <v>127</v>
      </c>
    </row>
    <row r="340" spans="2:65" s="13" customFormat="1">
      <c r="B340" s="151"/>
      <c r="D340" s="144" t="s">
        <v>138</v>
      </c>
      <c r="E340" s="152" t="s">
        <v>18</v>
      </c>
      <c r="F340" s="153" t="s">
        <v>171</v>
      </c>
      <c r="H340" s="154">
        <v>17.93</v>
      </c>
      <c r="I340" s="155"/>
      <c r="L340" s="151"/>
      <c r="M340" s="156"/>
      <c r="T340" s="157"/>
      <c r="AT340" s="152" t="s">
        <v>138</v>
      </c>
      <c r="AU340" s="152" t="s">
        <v>83</v>
      </c>
      <c r="AV340" s="13" t="s">
        <v>134</v>
      </c>
      <c r="AW340" s="13" t="s">
        <v>35</v>
      </c>
      <c r="AX340" s="13" t="s">
        <v>81</v>
      </c>
      <c r="AY340" s="152" t="s">
        <v>127</v>
      </c>
    </row>
    <row r="341" spans="2:65" s="1" customFormat="1" ht="16.5" customHeight="1">
      <c r="B341" s="32"/>
      <c r="C341" s="127" t="s">
        <v>522</v>
      </c>
      <c r="D341" s="127" t="s">
        <v>129</v>
      </c>
      <c r="E341" s="128" t="s">
        <v>523</v>
      </c>
      <c r="F341" s="129" t="s">
        <v>524</v>
      </c>
      <c r="G341" s="130" t="s">
        <v>132</v>
      </c>
      <c r="H341" s="131">
        <v>99</v>
      </c>
      <c r="I341" s="132"/>
      <c r="J341" s="131">
        <f>ROUND(I341*H341,2)</f>
        <v>0</v>
      </c>
      <c r="K341" s="129" t="s">
        <v>133</v>
      </c>
      <c r="L341" s="32"/>
      <c r="M341" s="133" t="s">
        <v>18</v>
      </c>
      <c r="N341" s="134" t="s">
        <v>44</v>
      </c>
      <c r="P341" s="135">
        <f>O341*H341</f>
        <v>0</v>
      </c>
      <c r="Q341" s="135">
        <v>3.0000000000000001E-5</v>
      </c>
      <c r="R341" s="135">
        <f>Q341*H341</f>
        <v>2.97E-3</v>
      </c>
      <c r="S341" s="135">
        <v>0</v>
      </c>
      <c r="T341" s="136">
        <f>S341*H341</f>
        <v>0</v>
      </c>
      <c r="AR341" s="137" t="s">
        <v>134</v>
      </c>
      <c r="AT341" s="137" t="s">
        <v>129</v>
      </c>
      <c r="AU341" s="137" t="s">
        <v>83</v>
      </c>
      <c r="AY341" s="17" t="s">
        <v>127</v>
      </c>
      <c r="BE341" s="138">
        <f>IF(N341="základní",J341,0)</f>
        <v>0</v>
      </c>
      <c r="BF341" s="138">
        <f>IF(N341="snížená",J341,0)</f>
        <v>0</v>
      </c>
      <c r="BG341" s="138">
        <f>IF(N341="zákl. přenesená",J341,0)</f>
        <v>0</v>
      </c>
      <c r="BH341" s="138">
        <f>IF(N341="sníž. přenesená",J341,0)</f>
        <v>0</v>
      </c>
      <c r="BI341" s="138">
        <f>IF(N341="nulová",J341,0)</f>
        <v>0</v>
      </c>
      <c r="BJ341" s="17" t="s">
        <v>81</v>
      </c>
      <c r="BK341" s="138">
        <f>ROUND(I341*H341,2)</f>
        <v>0</v>
      </c>
      <c r="BL341" s="17" t="s">
        <v>134</v>
      </c>
      <c r="BM341" s="137" t="s">
        <v>525</v>
      </c>
    </row>
    <row r="342" spans="2:65" s="1" customFormat="1">
      <c r="B342" s="32"/>
      <c r="D342" s="139" t="s">
        <v>136</v>
      </c>
      <c r="F342" s="140" t="s">
        <v>526</v>
      </c>
      <c r="I342" s="141"/>
      <c r="L342" s="32"/>
      <c r="M342" s="142"/>
      <c r="T342" s="53"/>
      <c r="AT342" s="17" t="s">
        <v>136</v>
      </c>
      <c r="AU342" s="17" t="s">
        <v>83</v>
      </c>
    </row>
    <row r="343" spans="2:65" s="12" customFormat="1">
      <c r="B343" s="143"/>
      <c r="D343" s="144" t="s">
        <v>138</v>
      </c>
      <c r="E343" s="145" t="s">
        <v>18</v>
      </c>
      <c r="F343" s="146" t="s">
        <v>527</v>
      </c>
      <c r="H343" s="147">
        <v>70</v>
      </c>
      <c r="I343" s="148"/>
      <c r="L343" s="143"/>
      <c r="M343" s="149"/>
      <c r="T343" s="150"/>
      <c r="AT343" s="145" t="s">
        <v>138</v>
      </c>
      <c r="AU343" s="145" t="s">
        <v>83</v>
      </c>
      <c r="AV343" s="12" t="s">
        <v>83</v>
      </c>
      <c r="AW343" s="12" t="s">
        <v>35</v>
      </c>
      <c r="AX343" s="12" t="s">
        <v>73</v>
      </c>
      <c r="AY343" s="145" t="s">
        <v>127</v>
      </c>
    </row>
    <row r="344" spans="2:65" s="12" customFormat="1">
      <c r="B344" s="143"/>
      <c r="D344" s="144" t="s">
        <v>138</v>
      </c>
      <c r="E344" s="145" t="s">
        <v>18</v>
      </c>
      <c r="F344" s="146" t="s">
        <v>528</v>
      </c>
      <c r="H344" s="147">
        <v>29</v>
      </c>
      <c r="I344" s="148"/>
      <c r="L344" s="143"/>
      <c r="M344" s="149"/>
      <c r="T344" s="150"/>
      <c r="AT344" s="145" t="s">
        <v>138</v>
      </c>
      <c r="AU344" s="145" t="s">
        <v>83</v>
      </c>
      <c r="AV344" s="12" t="s">
        <v>83</v>
      </c>
      <c r="AW344" s="12" t="s">
        <v>35</v>
      </c>
      <c r="AX344" s="12" t="s">
        <v>73</v>
      </c>
      <c r="AY344" s="145" t="s">
        <v>127</v>
      </c>
    </row>
    <row r="345" spans="2:65" s="13" customFormat="1">
      <c r="B345" s="151"/>
      <c r="D345" s="144" t="s">
        <v>138</v>
      </c>
      <c r="E345" s="152" t="s">
        <v>18</v>
      </c>
      <c r="F345" s="153" t="s">
        <v>171</v>
      </c>
      <c r="H345" s="154">
        <v>99</v>
      </c>
      <c r="I345" s="155"/>
      <c r="L345" s="151"/>
      <c r="M345" s="156"/>
      <c r="T345" s="157"/>
      <c r="AT345" s="152" t="s">
        <v>138</v>
      </c>
      <c r="AU345" s="152" t="s">
        <v>83</v>
      </c>
      <c r="AV345" s="13" t="s">
        <v>134</v>
      </c>
      <c r="AW345" s="13" t="s">
        <v>35</v>
      </c>
      <c r="AX345" s="13" t="s">
        <v>81</v>
      </c>
      <c r="AY345" s="152" t="s">
        <v>127</v>
      </c>
    </row>
    <row r="346" spans="2:65" s="1" customFormat="1" ht="16.5" customHeight="1">
      <c r="B346" s="32"/>
      <c r="C346" s="127" t="s">
        <v>529</v>
      </c>
      <c r="D346" s="127" t="s">
        <v>129</v>
      </c>
      <c r="E346" s="128" t="s">
        <v>530</v>
      </c>
      <c r="F346" s="129" t="s">
        <v>531</v>
      </c>
      <c r="G346" s="130" t="s">
        <v>132</v>
      </c>
      <c r="H346" s="131">
        <v>1</v>
      </c>
      <c r="I346" s="132"/>
      <c r="J346" s="131">
        <f>ROUND(I346*H346,2)</f>
        <v>0</v>
      </c>
      <c r="K346" s="129" t="s">
        <v>133</v>
      </c>
      <c r="L346" s="32"/>
      <c r="M346" s="133" t="s">
        <v>18</v>
      </c>
      <c r="N346" s="134" t="s">
        <v>44</v>
      </c>
      <c r="P346" s="135">
        <f>O346*H346</f>
        <v>0</v>
      </c>
      <c r="Q346" s="135">
        <v>1.2999999999999999E-4</v>
      </c>
      <c r="R346" s="135">
        <f>Q346*H346</f>
        <v>1.2999999999999999E-4</v>
      </c>
      <c r="S346" s="135">
        <v>0</v>
      </c>
      <c r="T346" s="136">
        <f>S346*H346</f>
        <v>0</v>
      </c>
      <c r="AR346" s="137" t="s">
        <v>134</v>
      </c>
      <c r="AT346" s="137" t="s">
        <v>129</v>
      </c>
      <c r="AU346" s="137" t="s">
        <v>83</v>
      </c>
      <c r="AY346" s="17" t="s">
        <v>127</v>
      </c>
      <c r="BE346" s="138">
        <f>IF(N346="základní",J346,0)</f>
        <v>0</v>
      </c>
      <c r="BF346" s="138">
        <f>IF(N346="snížená",J346,0)</f>
        <v>0</v>
      </c>
      <c r="BG346" s="138">
        <f>IF(N346="zákl. přenesená",J346,0)</f>
        <v>0</v>
      </c>
      <c r="BH346" s="138">
        <f>IF(N346="sníž. přenesená",J346,0)</f>
        <v>0</v>
      </c>
      <c r="BI346" s="138">
        <f>IF(N346="nulová",J346,0)</f>
        <v>0</v>
      </c>
      <c r="BJ346" s="17" t="s">
        <v>81</v>
      </c>
      <c r="BK346" s="138">
        <f>ROUND(I346*H346,2)</f>
        <v>0</v>
      </c>
      <c r="BL346" s="17" t="s">
        <v>134</v>
      </c>
      <c r="BM346" s="137" t="s">
        <v>532</v>
      </c>
    </row>
    <row r="347" spans="2:65" s="1" customFormat="1">
      <c r="B347" s="32"/>
      <c r="D347" s="139" t="s">
        <v>136</v>
      </c>
      <c r="F347" s="140" t="s">
        <v>533</v>
      </c>
      <c r="I347" s="141"/>
      <c r="L347" s="32"/>
      <c r="M347" s="142"/>
      <c r="T347" s="53"/>
      <c r="AT347" s="17" t="s">
        <v>136</v>
      </c>
      <c r="AU347" s="17" t="s">
        <v>83</v>
      </c>
    </row>
    <row r="348" spans="2:65" s="1" customFormat="1" ht="33" customHeight="1">
      <c r="B348" s="32"/>
      <c r="C348" s="127" t="s">
        <v>534</v>
      </c>
      <c r="D348" s="127" t="s">
        <v>129</v>
      </c>
      <c r="E348" s="128" t="s">
        <v>535</v>
      </c>
      <c r="F348" s="129" t="s">
        <v>536</v>
      </c>
      <c r="G348" s="130" t="s">
        <v>158</v>
      </c>
      <c r="H348" s="131">
        <v>29</v>
      </c>
      <c r="I348" s="132"/>
      <c r="J348" s="131">
        <f>ROUND(I348*H348,2)</f>
        <v>0</v>
      </c>
      <c r="K348" s="129" t="s">
        <v>133</v>
      </c>
      <c r="L348" s="32"/>
      <c r="M348" s="133" t="s">
        <v>18</v>
      </c>
      <c r="N348" s="134" t="s">
        <v>44</v>
      </c>
      <c r="P348" s="135">
        <f>O348*H348</f>
        <v>0</v>
      </c>
      <c r="Q348" s="135">
        <v>0</v>
      </c>
      <c r="R348" s="135">
        <f>Q348*H348</f>
        <v>0</v>
      </c>
      <c r="S348" s="135">
        <v>0</v>
      </c>
      <c r="T348" s="136">
        <f>S348*H348</f>
        <v>0</v>
      </c>
      <c r="AR348" s="137" t="s">
        <v>134</v>
      </c>
      <c r="AT348" s="137" t="s">
        <v>129</v>
      </c>
      <c r="AU348" s="137" t="s">
        <v>83</v>
      </c>
      <c r="AY348" s="17" t="s">
        <v>127</v>
      </c>
      <c r="BE348" s="138">
        <f>IF(N348="základní",J348,0)</f>
        <v>0</v>
      </c>
      <c r="BF348" s="138">
        <f>IF(N348="snížená",J348,0)</f>
        <v>0</v>
      </c>
      <c r="BG348" s="138">
        <f>IF(N348="zákl. přenesená",J348,0)</f>
        <v>0</v>
      </c>
      <c r="BH348" s="138">
        <f>IF(N348="sníž. přenesená",J348,0)</f>
        <v>0</v>
      </c>
      <c r="BI348" s="138">
        <f>IF(N348="nulová",J348,0)</f>
        <v>0</v>
      </c>
      <c r="BJ348" s="17" t="s">
        <v>81</v>
      </c>
      <c r="BK348" s="138">
        <f>ROUND(I348*H348,2)</f>
        <v>0</v>
      </c>
      <c r="BL348" s="17" t="s">
        <v>134</v>
      </c>
      <c r="BM348" s="137" t="s">
        <v>537</v>
      </c>
    </row>
    <row r="349" spans="2:65" s="1" customFormat="1">
      <c r="B349" s="32"/>
      <c r="D349" s="139" t="s">
        <v>136</v>
      </c>
      <c r="F349" s="140" t="s">
        <v>538</v>
      </c>
      <c r="I349" s="141"/>
      <c r="L349" s="32"/>
      <c r="M349" s="142"/>
      <c r="T349" s="53"/>
      <c r="AT349" s="17" t="s">
        <v>136</v>
      </c>
      <c r="AU349" s="17" t="s">
        <v>83</v>
      </c>
    </row>
    <row r="350" spans="2:65" s="1" customFormat="1" ht="16.5" customHeight="1">
      <c r="B350" s="32"/>
      <c r="C350" s="127" t="s">
        <v>539</v>
      </c>
      <c r="D350" s="127" t="s">
        <v>129</v>
      </c>
      <c r="E350" s="128" t="s">
        <v>540</v>
      </c>
      <c r="F350" s="129" t="s">
        <v>541</v>
      </c>
      <c r="G350" s="130" t="s">
        <v>158</v>
      </c>
      <c r="H350" s="131">
        <v>88.7</v>
      </c>
      <c r="I350" s="132"/>
      <c r="J350" s="131">
        <f>ROUND(I350*H350,2)</f>
        <v>0</v>
      </c>
      <c r="K350" s="129" t="s">
        <v>133</v>
      </c>
      <c r="L350" s="32"/>
      <c r="M350" s="133" t="s">
        <v>18</v>
      </c>
      <c r="N350" s="134" t="s">
        <v>44</v>
      </c>
      <c r="P350" s="135">
        <f>O350*H350</f>
        <v>0</v>
      </c>
      <c r="Q350" s="135">
        <v>0</v>
      </c>
      <c r="R350" s="135">
        <f>Q350*H350</f>
        <v>0</v>
      </c>
      <c r="S350" s="135">
        <v>0</v>
      </c>
      <c r="T350" s="136">
        <f>S350*H350</f>
        <v>0</v>
      </c>
      <c r="AR350" s="137" t="s">
        <v>134</v>
      </c>
      <c r="AT350" s="137" t="s">
        <v>129</v>
      </c>
      <c r="AU350" s="137" t="s">
        <v>83</v>
      </c>
      <c r="AY350" s="17" t="s">
        <v>127</v>
      </c>
      <c r="BE350" s="138">
        <f>IF(N350="základní",J350,0)</f>
        <v>0</v>
      </c>
      <c r="BF350" s="138">
        <f>IF(N350="snížená",J350,0)</f>
        <v>0</v>
      </c>
      <c r="BG350" s="138">
        <f>IF(N350="zákl. přenesená",J350,0)</f>
        <v>0</v>
      </c>
      <c r="BH350" s="138">
        <f>IF(N350="sníž. přenesená",J350,0)</f>
        <v>0</v>
      </c>
      <c r="BI350" s="138">
        <f>IF(N350="nulová",J350,0)</f>
        <v>0</v>
      </c>
      <c r="BJ350" s="17" t="s">
        <v>81</v>
      </c>
      <c r="BK350" s="138">
        <f>ROUND(I350*H350,2)</f>
        <v>0</v>
      </c>
      <c r="BL350" s="17" t="s">
        <v>134</v>
      </c>
      <c r="BM350" s="137" t="s">
        <v>542</v>
      </c>
    </row>
    <row r="351" spans="2:65" s="1" customFormat="1">
      <c r="B351" s="32"/>
      <c r="D351" s="139" t="s">
        <v>136</v>
      </c>
      <c r="F351" s="140" t="s">
        <v>543</v>
      </c>
      <c r="I351" s="141"/>
      <c r="L351" s="32"/>
      <c r="M351" s="142"/>
      <c r="T351" s="53"/>
      <c r="AT351" s="17" t="s">
        <v>136</v>
      </c>
      <c r="AU351" s="17" t="s">
        <v>83</v>
      </c>
    </row>
    <row r="352" spans="2:65" s="12" customFormat="1">
      <c r="B352" s="143"/>
      <c r="D352" s="144" t="s">
        <v>138</v>
      </c>
      <c r="E352" s="145" t="s">
        <v>18</v>
      </c>
      <c r="F352" s="146" t="s">
        <v>544</v>
      </c>
      <c r="H352" s="147">
        <v>58.8</v>
      </c>
      <c r="I352" s="148"/>
      <c r="L352" s="143"/>
      <c r="M352" s="149"/>
      <c r="T352" s="150"/>
      <c r="AT352" s="145" t="s">
        <v>138</v>
      </c>
      <c r="AU352" s="145" t="s">
        <v>83</v>
      </c>
      <c r="AV352" s="12" t="s">
        <v>83</v>
      </c>
      <c r="AW352" s="12" t="s">
        <v>35</v>
      </c>
      <c r="AX352" s="12" t="s">
        <v>73</v>
      </c>
      <c r="AY352" s="145" t="s">
        <v>127</v>
      </c>
    </row>
    <row r="353" spans="2:65" s="12" customFormat="1">
      <c r="B353" s="143"/>
      <c r="D353" s="144" t="s">
        <v>138</v>
      </c>
      <c r="E353" s="145" t="s">
        <v>18</v>
      </c>
      <c r="F353" s="146" t="s">
        <v>437</v>
      </c>
      <c r="H353" s="147">
        <v>29.9</v>
      </c>
      <c r="I353" s="148"/>
      <c r="L353" s="143"/>
      <c r="M353" s="149"/>
      <c r="T353" s="150"/>
      <c r="AT353" s="145" t="s">
        <v>138</v>
      </c>
      <c r="AU353" s="145" t="s">
        <v>83</v>
      </c>
      <c r="AV353" s="12" t="s">
        <v>83</v>
      </c>
      <c r="AW353" s="12" t="s">
        <v>35</v>
      </c>
      <c r="AX353" s="12" t="s">
        <v>73</v>
      </c>
      <c r="AY353" s="145" t="s">
        <v>127</v>
      </c>
    </row>
    <row r="354" spans="2:65" s="13" customFormat="1">
      <c r="B354" s="151"/>
      <c r="D354" s="144" t="s">
        <v>138</v>
      </c>
      <c r="E354" s="152" t="s">
        <v>18</v>
      </c>
      <c r="F354" s="153" t="s">
        <v>171</v>
      </c>
      <c r="H354" s="154">
        <v>88.7</v>
      </c>
      <c r="I354" s="155"/>
      <c r="L354" s="151"/>
      <c r="M354" s="156"/>
      <c r="T354" s="157"/>
      <c r="AT354" s="152" t="s">
        <v>138</v>
      </c>
      <c r="AU354" s="152" t="s">
        <v>83</v>
      </c>
      <c r="AV354" s="13" t="s">
        <v>134</v>
      </c>
      <c r="AW354" s="13" t="s">
        <v>35</v>
      </c>
      <c r="AX354" s="13" t="s">
        <v>81</v>
      </c>
      <c r="AY354" s="152" t="s">
        <v>127</v>
      </c>
    </row>
    <row r="355" spans="2:65" s="1" customFormat="1" ht="16.5" customHeight="1">
      <c r="B355" s="32"/>
      <c r="C355" s="127" t="s">
        <v>545</v>
      </c>
      <c r="D355" s="127" t="s">
        <v>129</v>
      </c>
      <c r="E355" s="128" t="s">
        <v>546</v>
      </c>
      <c r="F355" s="129" t="s">
        <v>547</v>
      </c>
      <c r="G355" s="130" t="s">
        <v>175</v>
      </c>
      <c r="H355" s="131">
        <v>1.25</v>
      </c>
      <c r="I355" s="132"/>
      <c r="J355" s="131">
        <f>ROUND(I355*H355,2)</f>
        <v>0</v>
      </c>
      <c r="K355" s="129" t="s">
        <v>133</v>
      </c>
      <c r="L355" s="32"/>
      <c r="M355" s="133" t="s">
        <v>18</v>
      </c>
      <c r="N355" s="134" t="s">
        <v>44</v>
      </c>
      <c r="P355" s="135">
        <f>O355*H355</f>
        <v>0</v>
      </c>
      <c r="Q355" s="135">
        <v>0</v>
      </c>
      <c r="R355" s="135">
        <f>Q355*H355</f>
        <v>0</v>
      </c>
      <c r="S355" s="135">
        <v>2.5</v>
      </c>
      <c r="T355" s="136">
        <f>S355*H355</f>
        <v>3.125</v>
      </c>
      <c r="AR355" s="137" t="s">
        <v>134</v>
      </c>
      <c r="AT355" s="137" t="s">
        <v>129</v>
      </c>
      <c r="AU355" s="137" t="s">
        <v>83</v>
      </c>
      <c r="AY355" s="17" t="s">
        <v>127</v>
      </c>
      <c r="BE355" s="138">
        <f>IF(N355="základní",J355,0)</f>
        <v>0</v>
      </c>
      <c r="BF355" s="138">
        <f>IF(N355="snížená",J355,0)</f>
        <v>0</v>
      </c>
      <c r="BG355" s="138">
        <f>IF(N355="zákl. přenesená",J355,0)</f>
        <v>0</v>
      </c>
      <c r="BH355" s="138">
        <f>IF(N355="sníž. přenesená",J355,0)</f>
        <v>0</v>
      </c>
      <c r="BI355" s="138">
        <f>IF(N355="nulová",J355,0)</f>
        <v>0</v>
      </c>
      <c r="BJ355" s="17" t="s">
        <v>81</v>
      </c>
      <c r="BK355" s="138">
        <f>ROUND(I355*H355,2)</f>
        <v>0</v>
      </c>
      <c r="BL355" s="17" t="s">
        <v>134</v>
      </c>
      <c r="BM355" s="137" t="s">
        <v>548</v>
      </c>
    </row>
    <row r="356" spans="2:65" s="1" customFormat="1">
      <c r="B356" s="32"/>
      <c r="D356" s="139" t="s">
        <v>136</v>
      </c>
      <c r="F356" s="140" t="s">
        <v>549</v>
      </c>
      <c r="I356" s="141"/>
      <c r="L356" s="32"/>
      <c r="M356" s="142"/>
      <c r="T356" s="53"/>
      <c r="AT356" s="17" t="s">
        <v>136</v>
      </c>
      <c r="AU356" s="17" t="s">
        <v>83</v>
      </c>
    </row>
    <row r="357" spans="2:65" s="14" customFormat="1">
      <c r="B357" s="167"/>
      <c r="D357" s="144" t="s">
        <v>138</v>
      </c>
      <c r="E357" s="168" t="s">
        <v>18</v>
      </c>
      <c r="F357" s="169" t="s">
        <v>550</v>
      </c>
      <c r="H357" s="168" t="s">
        <v>18</v>
      </c>
      <c r="I357" s="170"/>
      <c r="L357" s="167"/>
      <c r="M357" s="171"/>
      <c r="T357" s="172"/>
      <c r="AT357" s="168" t="s">
        <v>138</v>
      </c>
      <c r="AU357" s="168" t="s">
        <v>83</v>
      </c>
      <c r="AV357" s="14" t="s">
        <v>81</v>
      </c>
      <c r="AW357" s="14" t="s">
        <v>35</v>
      </c>
      <c r="AX357" s="14" t="s">
        <v>73</v>
      </c>
      <c r="AY357" s="168" t="s">
        <v>127</v>
      </c>
    </row>
    <row r="358" spans="2:65" s="12" customFormat="1">
      <c r="B358" s="143"/>
      <c r="D358" s="144" t="s">
        <v>138</v>
      </c>
      <c r="E358" s="145" t="s">
        <v>18</v>
      </c>
      <c r="F358" s="146" t="s">
        <v>551</v>
      </c>
      <c r="H358" s="147">
        <v>1.25</v>
      </c>
      <c r="I358" s="148"/>
      <c r="L358" s="143"/>
      <c r="M358" s="149"/>
      <c r="T358" s="150"/>
      <c r="AT358" s="145" t="s">
        <v>138</v>
      </c>
      <c r="AU358" s="145" t="s">
        <v>83</v>
      </c>
      <c r="AV358" s="12" t="s">
        <v>83</v>
      </c>
      <c r="AW358" s="12" t="s">
        <v>35</v>
      </c>
      <c r="AX358" s="12" t="s">
        <v>81</v>
      </c>
      <c r="AY358" s="145" t="s">
        <v>127</v>
      </c>
    </row>
    <row r="359" spans="2:65" s="1" customFormat="1" ht="16.5" customHeight="1">
      <c r="B359" s="32"/>
      <c r="C359" s="127" t="s">
        <v>552</v>
      </c>
      <c r="D359" s="127" t="s">
        <v>129</v>
      </c>
      <c r="E359" s="128" t="s">
        <v>553</v>
      </c>
      <c r="F359" s="129" t="s">
        <v>554</v>
      </c>
      <c r="G359" s="130" t="s">
        <v>165</v>
      </c>
      <c r="H359" s="131">
        <v>39.5</v>
      </c>
      <c r="I359" s="132"/>
      <c r="J359" s="131">
        <f>ROUND(I359*H359,2)</f>
        <v>0</v>
      </c>
      <c r="K359" s="129" t="s">
        <v>18</v>
      </c>
      <c r="L359" s="32"/>
      <c r="M359" s="133" t="s">
        <v>18</v>
      </c>
      <c r="N359" s="134" t="s">
        <v>44</v>
      </c>
      <c r="P359" s="135">
        <f>O359*H359</f>
        <v>0</v>
      </c>
      <c r="Q359" s="135">
        <v>0</v>
      </c>
      <c r="R359" s="135">
        <f>Q359*H359</f>
        <v>0</v>
      </c>
      <c r="S359" s="135">
        <v>0</v>
      </c>
      <c r="T359" s="136">
        <f>S359*H359</f>
        <v>0</v>
      </c>
      <c r="AR359" s="137" t="s">
        <v>134</v>
      </c>
      <c r="AT359" s="137" t="s">
        <v>129</v>
      </c>
      <c r="AU359" s="137" t="s">
        <v>83</v>
      </c>
      <c r="AY359" s="17" t="s">
        <v>127</v>
      </c>
      <c r="BE359" s="138">
        <f>IF(N359="základní",J359,0)</f>
        <v>0</v>
      </c>
      <c r="BF359" s="138">
        <f>IF(N359="snížená",J359,0)</f>
        <v>0</v>
      </c>
      <c r="BG359" s="138">
        <f>IF(N359="zákl. přenesená",J359,0)</f>
        <v>0</v>
      </c>
      <c r="BH359" s="138">
        <f>IF(N359="sníž. přenesená",J359,0)</f>
        <v>0</v>
      </c>
      <c r="BI359" s="138">
        <f>IF(N359="nulová",J359,0)</f>
        <v>0</v>
      </c>
      <c r="BJ359" s="17" t="s">
        <v>81</v>
      </c>
      <c r="BK359" s="138">
        <f>ROUND(I359*H359,2)</f>
        <v>0</v>
      </c>
      <c r="BL359" s="17" t="s">
        <v>134</v>
      </c>
      <c r="BM359" s="137" t="s">
        <v>555</v>
      </c>
    </row>
    <row r="360" spans="2:65" s="14" customFormat="1">
      <c r="B360" s="167"/>
      <c r="D360" s="144" t="s">
        <v>138</v>
      </c>
      <c r="E360" s="168" t="s">
        <v>18</v>
      </c>
      <c r="F360" s="169" t="s">
        <v>556</v>
      </c>
      <c r="H360" s="168" t="s">
        <v>18</v>
      </c>
      <c r="I360" s="170"/>
      <c r="L360" s="167"/>
      <c r="M360" s="171"/>
      <c r="T360" s="172"/>
      <c r="AT360" s="168" t="s">
        <v>138</v>
      </c>
      <c r="AU360" s="168" t="s">
        <v>83</v>
      </c>
      <c r="AV360" s="14" t="s">
        <v>81</v>
      </c>
      <c r="AW360" s="14" t="s">
        <v>35</v>
      </c>
      <c r="AX360" s="14" t="s">
        <v>73</v>
      </c>
      <c r="AY360" s="168" t="s">
        <v>127</v>
      </c>
    </row>
    <row r="361" spans="2:65" s="12" customFormat="1">
      <c r="B361" s="143"/>
      <c r="D361" s="144" t="s">
        <v>138</v>
      </c>
      <c r="E361" s="145" t="s">
        <v>18</v>
      </c>
      <c r="F361" s="146" t="s">
        <v>331</v>
      </c>
      <c r="H361" s="147">
        <v>28</v>
      </c>
      <c r="I361" s="148"/>
      <c r="L361" s="143"/>
      <c r="M361" s="149"/>
      <c r="T361" s="150"/>
      <c r="AT361" s="145" t="s">
        <v>138</v>
      </c>
      <c r="AU361" s="145" t="s">
        <v>83</v>
      </c>
      <c r="AV361" s="12" t="s">
        <v>83</v>
      </c>
      <c r="AW361" s="12" t="s">
        <v>35</v>
      </c>
      <c r="AX361" s="12" t="s">
        <v>73</v>
      </c>
      <c r="AY361" s="145" t="s">
        <v>127</v>
      </c>
    </row>
    <row r="362" spans="2:65" s="12" customFormat="1">
      <c r="B362" s="143"/>
      <c r="D362" s="144" t="s">
        <v>138</v>
      </c>
      <c r="E362" s="145" t="s">
        <v>18</v>
      </c>
      <c r="F362" s="146" t="s">
        <v>204</v>
      </c>
      <c r="H362" s="147">
        <v>11.5</v>
      </c>
      <c r="I362" s="148"/>
      <c r="L362" s="143"/>
      <c r="M362" s="149"/>
      <c r="T362" s="150"/>
      <c r="AT362" s="145" t="s">
        <v>138</v>
      </c>
      <c r="AU362" s="145" t="s">
        <v>83</v>
      </c>
      <c r="AV362" s="12" t="s">
        <v>83</v>
      </c>
      <c r="AW362" s="12" t="s">
        <v>35</v>
      </c>
      <c r="AX362" s="12" t="s">
        <v>73</v>
      </c>
      <c r="AY362" s="145" t="s">
        <v>127</v>
      </c>
    </row>
    <row r="363" spans="2:65" s="13" customFormat="1">
      <c r="B363" s="151"/>
      <c r="D363" s="144" t="s">
        <v>138</v>
      </c>
      <c r="E363" s="152" t="s">
        <v>18</v>
      </c>
      <c r="F363" s="153" t="s">
        <v>171</v>
      </c>
      <c r="H363" s="154">
        <v>39.5</v>
      </c>
      <c r="I363" s="155"/>
      <c r="L363" s="151"/>
      <c r="M363" s="156"/>
      <c r="T363" s="157"/>
      <c r="AT363" s="152" t="s">
        <v>138</v>
      </c>
      <c r="AU363" s="152" t="s">
        <v>83</v>
      </c>
      <c r="AV363" s="13" t="s">
        <v>134</v>
      </c>
      <c r="AW363" s="13" t="s">
        <v>35</v>
      </c>
      <c r="AX363" s="13" t="s">
        <v>81</v>
      </c>
      <c r="AY363" s="152" t="s">
        <v>127</v>
      </c>
    </row>
    <row r="364" spans="2:65" s="1" customFormat="1" ht="16.5" customHeight="1">
      <c r="B364" s="32"/>
      <c r="C364" s="127" t="s">
        <v>557</v>
      </c>
      <c r="D364" s="127" t="s">
        <v>129</v>
      </c>
      <c r="E364" s="128" t="s">
        <v>558</v>
      </c>
      <c r="F364" s="129" t="s">
        <v>559</v>
      </c>
      <c r="G364" s="130" t="s">
        <v>298</v>
      </c>
      <c r="H364" s="131">
        <v>1</v>
      </c>
      <c r="I364" s="132"/>
      <c r="J364" s="131">
        <f>ROUND(I364*H364,2)</f>
        <v>0</v>
      </c>
      <c r="K364" s="129" t="s">
        <v>18</v>
      </c>
      <c r="L364" s="32"/>
      <c r="M364" s="133" t="s">
        <v>18</v>
      </c>
      <c r="N364" s="134" t="s">
        <v>44</v>
      </c>
      <c r="P364" s="135">
        <f>O364*H364</f>
        <v>0</v>
      </c>
      <c r="Q364" s="135">
        <v>0</v>
      </c>
      <c r="R364" s="135">
        <f>Q364*H364</f>
        <v>0</v>
      </c>
      <c r="S364" s="135">
        <v>0</v>
      </c>
      <c r="T364" s="136">
        <f>S364*H364</f>
        <v>0</v>
      </c>
      <c r="AR364" s="137" t="s">
        <v>134</v>
      </c>
      <c r="AT364" s="137" t="s">
        <v>129</v>
      </c>
      <c r="AU364" s="137" t="s">
        <v>83</v>
      </c>
      <c r="AY364" s="17" t="s">
        <v>127</v>
      </c>
      <c r="BE364" s="138">
        <f>IF(N364="základní",J364,0)</f>
        <v>0</v>
      </c>
      <c r="BF364" s="138">
        <f>IF(N364="snížená",J364,0)</f>
        <v>0</v>
      </c>
      <c r="BG364" s="138">
        <f>IF(N364="zákl. přenesená",J364,0)</f>
        <v>0</v>
      </c>
      <c r="BH364" s="138">
        <f>IF(N364="sníž. přenesená",J364,0)</f>
        <v>0</v>
      </c>
      <c r="BI364" s="138">
        <f>IF(N364="nulová",J364,0)</f>
        <v>0</v>
      </c>
      <c r="BJ364" s="17" t="s">
        <v>81</v>
      </c>
      <c r="BK364" s="138">
        <f>ROUND(I364*H364,2)</f>
        <v>0</v>
      </c>
      <c r="BL364" s="17" t="s">
        <v>134</v>
      </c>
      <c r="BM364" s="137" t="s">
        <v>560</v>
      </c>
    </row>
    <row r="365" spans="2:65" s="14" customFormat="1">
      <c r="B365" s="167"/>
      <c r="D365" s="144" t="s">
        <v>138</v>
      </c>
      <c r="E365" s="168" t="s">
        <v>18</v>
      </c>
      <c r="F365" s="169" t="s">
        <v>561</v>
      </c>
      <c r="H365" s="168" t="s">
        <v>18</v>
      </c>
      <c r="I365" s="170"/>
      <c r="L365" s="167"/>
      <c r="M365" s="171"/>
      <c r="T365" s="172"/>
      <c r="AT365" s="168" t="s">
        <v>138</v>
      </c>
      <c r="AU365" s="168" t="s">
        <v>83</v>
      </c>
      <c r="AV365" s="14" t="s">
        <v>81</v>
      </c>
      <c r="AW365" s="14" t="s">
        <v>35</v>
      </c>
      <c r="AX365" s="14" t="s">
        <v>73</v>
      </c>
      <c r="AY365" s="168" t="s">
        <v>127</v>
      </c>
    </row>
    <row r="366" spans="2:65" s="14" customFormat="1">
      <c r="B366" s="167"/>
      <c r="D366" s="144" t="s">
        <v>138</v>
      </c>
      <c r="E366" s="168" t="s">
        <v>18</v>
      </c>
      <c r="F366" s="169" t="s">
        <v>562</v>
      </c>
      <c r="H366" s="168" t="s">
        <v>18</v>
      </c>
      <c r="I366" s="170"/>
      <c r="L366" s="167"/>
      <c r="M366" s="171"/>
      <c r="T366" s="172"/>
      <c r="AT366" s="168" t="s">
        <v>138</v>
      </c>
      <c r="AU366" s="168" t="s">
        <v>83</v>
      </c>
      <c r="AV366" s="14" t="s">
        <v>81</v>
      </c>
      <c r="AW366" s="14" t="s">
        <v>35</v>
      </c>
      <c r="AX366" s="14" t="s">
        <v>73</v>
      </c>
      <c r="AY366" s="168" t="s">
        <v>127</v>
      </c>
    </row>
    <row r="367" spans="2:65" s="14" customFormat="1">
      <c r="B367" s="167"/>
      <c r="D367" s="144" t="s">
        <v>138</v>
      </c>
      <c r="E367" s="168" t="s">
        <v>18</v>
      </c>
      <c r="F367" s="169" t="s">
        <v>563</v>
      </c>
      <c r="H367" s="168" t="s">
        <v>18</v>
      </c>
      <c r="I367" s="170"/>
      <c r="L367" s="167"/>
      <c r="M367" s="171"/>
      <c r="T367" s="172"/>
      <c r="AT367" s="168" t="s">
        <v>138</v>
      </c>
      <c r="AU367" s="168" t="s">
        <v>83</v>
      </c>
      <c r="AV367" s="14" t="s">
        <v>81</v>
      </c>
      <c r="AW367" s="14" t="s">
        <v>35</v>
      </c>
      <c r="AX367" s="14" t="s">
        <v>73</v>
      </c>
      <c r="AY367" s="168" t="s">
        <v>127</v>
      </c>
    </row>
    <row r="368" spans="2:65" s="12" customFormat="1">
      <c r="B368" s="143"/>
      <c r="D368" s="144" t="s">
        <v>138</v>
      </c>
      <c r="E368" s="145" t="s">
        <v>18</v>
      </c>
      <c r="F368" s="146" t="s">
        <v>81</v>
      </c>
      <c r="H368" s="147">
        <v>1</v>
      </c>
      <c r="I368" s="148"/>
      <c r="L368" s="143"/>
      <c r="M368" s="149"/>
      <c r="T368" s="150"/>
      <c r="AT368" s="145" t="s">
        <v>138</v>
      </c>
      <c r="AU368" s="145" t="s">
        <v>83</v>
      </c>
      <c r="AV368" s="12" t="s">
        <v>83</v>
      </c>
      <c r="AW368" s="12" t="s">
        <v>35</v>
      </c>
      <c r="AX368" s="12" t="s">
        <v>81</v>
      </c>
      <c r="AY368" s="145" t="s">
        <v>127</v>
      </c>
    </row>
    <row r="369" spans="2:65" s="1" customFormat="1" ht="16.5" customHeight="1">
      <c r="B369" s="32"/>
      <c r="C369" s="127" t="s">
        <v>564</v>
      </c>
      <c r="D369" s="127" t="s">
        <v>129</v>
      </c>
      <c r="E369" s="128" t="s">
        <v>565</v>
      </c>
      <c r="F369" s="129" t="s">
        <v>566</v>
      </c>
      <c r="G369" s="130" t="s">
        <v>298</v>
      </c>
      <c r="H369" s="131">
        <v>1</v>
      </c>
      <c r="I369" s="132"/>
      <c r="J369" s="131">
        <f>ROUND(I369*H369,2)</f>
        <v>0</v>
      </c>
      <c r="K369" s="129" t="s">
        <v>18</v>
      </c>
      <c r="L369" s="32"/>
      <c r="M369" s="133" t="s">
        <v>18</v>
      </c>
      <c r="N369" s="134" t="s">
        <v>44</v>
      </c>
      <c r="P369" s="135">
        <f>O369*H369</f>
        <v>0</v>
      </c>
      <c r="Q369" s="135">
        <v>0</v>
      </c>
      <c r="R369" s="135">
        <f>Q369*H369</f>
        <v>0</v>
      </c>
      <c r="S369" s="135">
        <v>0</v>
      </c>
      <c r="T369" s="136">
        <f>S369*H369</f>
        <v>0</v>
      </c>
      <c r="AR369" s="137" t="s">
        <v>134</v>
      </c>
      <c r="AT369" s="137" t="s">
        <v>129</v>
      </c>
      <c r="AU369" s="137" t="s">
        <v>83</v>
      </c>
      <c r="AY369" s="17" t="s">
        <v>127</v>
      </c>
      <c r="BE369" s="138">
        <f>IF(N369="základní",J369,0)</f>
        <v>0</v>
      </c>
      <c r="BF369" s="138">
        <f>IF(N369="snížená",J369,0)</f>
        <v>0</v>
      </c>
      <c r="BG369" s="138">
        <f>IF(N369="zákl. přenesená",J369,0)</f>
        <v>0</v>
      </c>
      <c r="BH369" s="138">
        <f>IF(N369="sníž. přenesená",J369,0)</f>
        <v>0</v>
      </c>
      <c r="BI369" s="138">
        <f>IF(N369="nulová",J369,0)</f>
        <v>0</v>
      </c>
      <c r="BJ369" s="17" t="s">
        <v>81</v>
      </c>
      <c r="BK369" s="138">
        <f>ROUND(I369*H369,2)</f>
        <v>0</v>
      </c>
      <c r="BL369" s="17" t="s">
        <v>134</v>
      </c>
      <c r="BM369" s="137" t="s">
        <v>567</v>
      </c>
    </row>
    <row r="370" spans="2:65" s="14" customFormat="1">
      <c r="B370" s="167"/>
      <c r="D370" s="144" t="s">
        <v>138</v>
      </c>
      <c r="E370" s="168" t="s">
        <v>18</v>
      </c>
      <c r="F370" s="169" t="s">
        <v>568</v>
      </c>
      <c r="H370" s="168" t="s">
        <v>18</v>
      </c>
      <c r="I370" s="170"/>
      <c r="L370" s="167"/>
      <c r="M370" s="171"/>
      <c r="T370" s="172"/>
      <c r="AT370" s="168" t="s">
        <v>138</v>
      </c>
      <c r="AU370" s="168" t="s">
        <v>83</v>
      </c>
      <c r="AV370" s="14" t="s">
        <v>81</v>
      </c>
      <c r="AW370" s="14" t="s">
        <v>35</v>
      </c>
      <c r="AX370" s="14" t="s">
        <v>73</v>
      </c>
      <c r="AY370" s="168" t="s">
        <v>127</v>
      </c>
    </row>
    <row r="371" spans="2:65" s="14" customFormat="1">
      <c r="B371" s="167"/>
      <c r="D371" s="144" t="s">
        <v>138</v>
      </c>
      <c r="E371" s="168" t="s">
        <v>18</v>
      </c>
      <c r="F371" s="169" t="s">
        <v>569</v>
      </c>
      <c r="H371" s="168" t="s">
        <v>18</v>
      </c>
      <c r="I371" s="170"/>
      <c r="L371" s="167"/>
      <c r="M371" s="171"/>
      <c r="T371" s="172"/>
      <c r="AT371" s="168" t="s">
        <v>138</v>
      </c>
      <c r="AU371" s="168" t="s">
        <v>83</v>
      </c>
      <c r="AV371" s="14" t="s">
        <v>81</v>
      </c>
      <c r="AW371" s="14" t="s">
        <v>35</v>
      </c>
      <c r="AX371" s="14" t="s">
        <v>73</v>
      </c>
      <c r="AY371" s="168" t="s">
        <v>127</v>
      </c>
    </row>
    <row r="372" spans="2:65" s="12" customFormat="1">
      <c r="B372" s="143"/>
      <c r="D372" s="144" t="s">
        <v>138</v>
      </c>
      <c r="E372" s="145" t="s">
        <v>18</v>
      </c>
      <c r="F372" s="146" t="s">
        <v>81</v>
      </c>
      <c r="H372" s="147">
        <v>1</v>
      </c>
      <c r="I372" s="148"/>
      <c r="L372" s="143"/>
      <c r="M372" s="149"/>
      <c r="T372" s="150"/>
      <c r="AT372" s="145" t="s">
        <v>138</v>
      </c>
      <c r="AU372" s="145" t="s">
        <v>83</v>
      </c>
      <c r="AV372" s="12" t="s">
        <v>83</v>
      </c>
      <c r="AW372" s="12" t="s">
        <v>35</v>
      </c>
      <c r="AX372" s="12" t="s">
        <v>81</v>
      </c>
      <c r="AY372" s="145" t="s">
        <v>127</v>
      </c>
    </row>
    <row r="373" spans="2:65" s="11" customFormat="1" ht="22.9" customHeight="1">
      <c r="B373" s="115"/>
      <c r="D373" s="116" t="s">
        <v>72</v>
      </c>
      <c r="E373" s="125" t="s">
        <v>570</v>
      </c>
      <c r="F373" s="125" t="s">
        <v>571</v>
      </c>
      <c r="I373" s="118"/>
      <c r="J373" s="126">
        <f>BK373</f>
        <v>0</v>
      </c>
      <c r="L373" s="115"/>
      <c r="M373" s="120"/>
      <c r="P373" s="121">
        <f>SUM(P374:P381)</f>
        <v>0</v>
      </c>
      <c r="R373" s="121">
        <f>SUM(R374:R381)</f>
        <v>0</v>
      </c>
      <c r="T373" s="122">
        <f>SUM(T374:T381)</f>
        <v>0</v>
      </c>
      <c r="AR373" s="116" t="s">
        <v>81</v>
      </c>
      <c r="AT373" s="123" t="s">
        <v>72</v>
      </c>
      <c r="AU373" s="123" t="s">
        <v>81</v>
      </c>
      <c r="AY373" s="116" t="s">
        <v>127</v>
      </c>
      <c r="BK373" s="124">
        <f>SUM(BK374:BK381)</f>
        <v>0</v>
      </c>
    </row>
    <row r="374" spans="2:65" s="1" customFormat="1" ht="16.5" customHeight="1">
      <c r="B374" s="32"/>
      <c r="C374" s="127" t="s">
        <v>572</v>
      </c>
      <c r="D374" s="127" t="s">
        <v>129</v>
      </c>
      <c r="E374" s="128" t="s">
        <v>573</v>
      </c>
      <c r="F374" s="129" t="s">
        <v>574</v>
      </c>
      <c r="G374" s="130" t="s">
        <v>352</v>
      </c>
      <c r="H374" s="131">
        <v>86.34</v>
      </c>
      <c r="I374" s="132"/>
      <c r="J374" s="131">
        <f>ROUND(I374*H374,2)</f>
        <v>0</v>
      </c>
      <c r="K374" s="129" t="s">
        <v>18</v>
      </c>
      <c r="L374" s="32"/>
      <c r="M374" s="133" t="s">
        <v>18</v>
      </c>
      <c r="N374" s="134" t="s">
        <v>44</v>
      </c>
      <c r="P374" s="135">
        <f>O374*H374</f>
        <v>0</v>
      </c>
      <c r="Q374" s="135">
        <v>0</v>
      </c>
      <c r="R374" s="135">
        <f>Q374*H374</f>
        <v>0</v>
      </c>
      <c r="S374" s="135">
        <v>0</v>
      </c>
      <c r="T374" s="136">
        <f>S374*H374</f>
        <v>0</v>
      </c>
      <c r="AR374" s="137" t="s">
        <v>134</v>
      </c>
      <c r="AT374" s="137" t="s">
        <v>129</v>
      </c>
      <c r="AU374" s="137" t="s">
        <v>83</v>
      </c>
      <c r="AY374" s="17" t="s">
        <v>127</v>
      </c>
      <c r="BE374" s="138">
        <f>IF(N374="základní",J374,0)</f>
        <v>0</v>
      </c>
      <c r="BF374" s="138">
        <f>IF(N374="snížená",J374,0)</f>
        <v>0</v>
      </c>
      <c r="BG374" s="138">
        <f>IF(N374="zákl. přenesená",J374,0)</f>
        <v>0</v>
      </c>
      <c r="BH374" s="138">
        <f>IF(N374="sníž. přenesená",J374,0)</f>
        <v>0</v>
      </c>
      <c r="BI374" s="138">
        <f>IF(N374="nulová",J374,0)</f>
        <v>0</v>
      </c>
      <c r="BJ374" s="17" t="s">
        <v>81</v>
      </c>
      <c r="BK374" s="138">
        <f>ROUND(I374*H374,2)</f>
        <v>0</v>
      </c>
      <c r="BL374" s="17" t="s">
        <v>134</v>
      </c>
      <c r="BM374" s="137" t="s">
        <v>575</v>
      </c>
    </row>
    <row r="375" spans="2:65" s="14" customFormat="1">
      <c r="B375" s="167"/>
      <c r="D375" s="144" t="s">
        <v>138</v>
      </c>
      <c r="E375" s="168" t="s">
        <v>18</v>
      </c>
      <c r="F375" s="169" t="s">
        <v>576</v>
      </c>
      <c r="H375" s="168" t="s">
        <v>18</v>
      </c>
      <c r="I375" s="170"/>
      <c r="L375" s="167"/>
      <c r="M375" s="171"/>
      <c r="T375" s="172"/>
      <c r="AT375" s="168" t="s">
        <v>138</v>
      </c>
      <c r="AU375" s="168" t="s">
        <v>83</v>
      </c>
      <c r="AV375" s="14" t="s">
        <v>81</v>
      </c>
      <c r="AW375" s="14" t="s">
        <v>35</v>
      </c>
      <c r="AX375" s="14" t="s">
        <v>73</v>
      </c>
      <c r="AY375" s="168" t="s">
        <v>127</v>
      </c>
    </row>
    <row r="376" spans="2:65" s="12" customFormat="1">
      <c r="B376" s="143"/>
      <c r="D376" s="144" t="s">
        <v>138</v>
      </c>
      <c r="E376" s="145" t="s">
        <v>18</v>
      </c>
      <c r="F376" s="146" t="s">
        <v>577</v>
      </c>
      <c r="H376" s="147">
        <v>1.71</v>
      </c>
      <c r="I376" s="148"/>
      <c r="L376" s="143"/>
      <c r="M376" s="149"/>
      <c r="T376" s="150"/>
      <c r="AT376" s="145" t="s">
        <v>138</v>
      </c>
      <c r="AU376" s="145" t="s">
        <v>83</v>
      </c>
      <c r="AV376" s="12" t="s">
        <v>83</v>
      </c>
      <c r="AW376" s="12" t="s">
        <v>35</v>
      </c>
      <c r="AX376" s="12" t="s">
        <v>73</v>
      </c>
      <c r="AY376" s="145" t="s">
        <v>127</v>
      </c>
    </row>
    <row r="377" spans="2:65" s="12" customFormat="1">
      <c r="B377" s="143"/>
      <c r="D377" s="144" t="s">
        <v>138</v>
      </c>
      <c r="E377" s="145" t="s">
        <v>18</v>
      </c>
      <c r="F377" s="146" t="s">
        <v>578</v>
      </c>
      <c r="H377" s="147">
        <v>5.78</v>
      </c>
      <c r="I377" s="148"/>
      <c r="L377" s="143"/>
      <c r="M377" s="149"/>
      <c r="T377" s="150"/>
      <c r="AT377" s="145" t="s">
        <v>138</v>
      </c>
      <c r="AU377" s="145" t="s">
        <v>83</v>
      </c>
      <c r="AV377" s="12" t="s">
        <v>83</v>
      </c>
      <c r="AW377" s="12" t="s">
        <v>35</v>
      </c>
      <c r="AX377" s="12" t="s">
        <v>73</v>
      </c>
      <c r="AY377" s="145" t="s">
        <v>127</v>
      </c>
    </row>
    <row r="378" spans="2:65" s="12" customFormat="1">
      <c r="B378" s="143"/>
      <c r="D378" s="144" t="s">
        <v>138</v>
      </c>
      <c r="E378" s="145" t="s">
        <v>18</v>
      </c>
      <c r="F378" s="146" t="s">
        <v>579</v>
      </c>
      <c r="H378" s="147">
        <v>1.75</v>
      </c>
      <c r="I378" s="148"/>
      <c r="L378" s="143"/>
      <c r="M378" s="149"/>
      <c r="T378" s="150"/>
      <c r="AT378" s="145" t="s">
        <v>138</v>
      </c>
      <c r="AU378" s="145" t="s">
        <v>83</v>
      </c>
      <c r="AV378" s="12" t="s">
        <v>83</v>
      </c>
      <c r="AW378" s="12" t="s">
        <v>35</v>
      </c>
      <c r="AX378" s="12" t="s">
        <v>73</v>
      </c>
      <c r="AY378" s="145" t="s">
        <v>127</v>
      </c>
    </row>
    <row r="379" spans="2:65" s="12" customFormat="1">
      <c r="B379" s="143"/>
      <c r="D379" s="144" t="s">
        <v>138</v>
      </c>
      <c r="E379" s="145" t="s">
        <v>18</v>
      </c>
      <c r="F379" s="146" t="s">
        <v>580</v>
      </c>
      <c r="H379" s="147">
        <v>39.450000000000003</v>
      </c>
      <c r="I379" s="148"/>
      <c r="L379" s="143"/>
      <c r="M379" s="149"/>
      <c r="T379" s="150"/>
      <c r="AT379" s="145" t="s">
        <v>138</v>
      </c>
      <c r="AU379" s="145" t="s">
        <v>83</v>
      </c>
      <c r="AV379" s="12" t="s">
        <v>83</v>
      </c>
      <c r="AW379" s="12" t="s">
        <v>35</v>
      </c>
      <c r="AX379" s="12" t="s">
        <v>73</v>
      </c>
      <c r="AY379" s="145" t="s">
        <v>127</v>
      </c>
    </row>
    <row r="380" spans="2:65" s="12" customFormat="1">
      <c r="B380" s="143"/>
      <c r="D380" s="144" t="s">
        <v>138</v>
      </c>
      <c r="E380" s="145" t="s">
        <v>18</v>
      </c>
      <c r="F380" s="146" t="s">
        <v>581</v>
      </c>
      <c r="H380" s="147">
        <v>37.65</v>
      </c>
      <c r="I380" s="148"/>
      <c r="L380" s="143"/>
      <c r="M380" s="149"/>
      <c r="T380" s="150"/>
      <c r="AT380" s="145" t="s">
        <v>138</v>
      </c>
      <c r="AU380" s="145" t="s">
        <v>83</v>
      </c>
      <c r="AV380" s="12" t="s">
        <v>83</v>
      </c>
      <c r="AW380" s="12" t="s">
        <v>35</v>
      </c>
      <c r="AX380" s="12" t="s">
        <v>73</v>
      </c>
      <c r="AY380" s="145" t="s">
        <v>127</v>
      </c>
    </row>
    <row r="381" spans="2:65" s="13" customFormat="1">
      <c r="B381" s="151"/>
      <c r="D381" s="144" t="s">
        <v>138</v>
      </c>
      <c r="E381" s="152" t="s">
        <v>18</v>
      </c>
      <c r="F381" s="153" t="s">
        <v>171</v>
      </c>
      <c r="H381" s="154">
        <v>86.34</v>
      </c>
      <c r="I381" s="155"/>
      <c r="L381" s="151"/>
      <c r="M381" s="156"/>
      <c r="T381" s="157"/>
      <c r="AT381" s="152" t="s">
        <v>138</v>
      </c>
      <c r="AU381" s="152" t="s">
        <v>83</v>
      </c>
      <c r="AV381" s="13" t="s">
        <v>134</v>
      </c>
      <c r="AW381" s="13" t="s">
        <v>35</v>
      </c>
      <c r="AX381" s="13" t="s">
        <v>81</v>
      </c>
      <c r="AY381" s="152" t="s">
        <v>127</v>
      </c>
    </row>
    <row r="382" spans="2:65" s="11" customFormat="1" ht="22.9" customHeight="1">
      <c r="B382" s="115"/>
      <c r="D382" s="116" t="s">
        <v>72</v>
      </c>
      <c r="E382" s="125" t="s">
        <v>582</v>
      </c>
      <c r="F382" s="125" t="s">
        <v>583</v>
      </c>
      <c r="I382" s="118"/>
      <c r="J382" s="126">
        <f>BK382</f>
        <v>0</v>
      </c>
      <c r="L382" s="115"/>
      <c r="M382" s="120"/>
      <c r="P382" s="121">
        <f>SUM(P383:P384)</f>
        <v>0</v>
      </c>
      <c r="R382" s="121">
        <f>SUM(R383:R384)</f>
        <v>0</v>
      </c>
      <c r="T382" s="122">
        <f>SUM(T383:T384)</f>
        <v>0</v>
      </c>
      <c r="AR382" s="116" t="s">
        <v>81</v>
      </c>
      <c r="AT382" s="123" t="s">
        <v>72</v>
      </c>
      <c r="AU382" s="123" t="s">
        <v>81</v>
      </c>
      <c r="AY382" s="116" t="s">
        <v>127</v>
      </c>
      <c r="BK382" s="124">
        <f>SUM(BK383:BK384)</f>
        <v>0</v>
      </c>
    </row>
    <row r="383" spans="2:65" s="1" customFormat="1" ht="16.5" customHeight="1">
      <c r="B383" s="32"/>
      <c r="C383" s="127" t="s">
        <v>584</v>
      </c>
      <c r="D383" s="127" t="s">
        <v>129</v>
      </c>
      <c r="E383" s="128" t="s">
        <v>585</v>
      </c>
      <c r="F383" s="129" t="s">
        <v>586</v>
      </c>
      <c r="G383" s="130" t="s">
        <v>352</v>
      </c>
      <c r="H383" s="131">
        <v>119.53</v>
      </c>
      <c r="I383" s="132"/>
      <c r="J383" s="131">
        <f>ROUND(I383*H383,2)</f>
        <v>0</v>
      </c>
      <c r="K383" s="129" t="s">
        <v>133</v>
      </c>
      <c r="L383" s="32"/>
      <c r="M383" s="133" t="s">
        <v>18</v>
      </c>
      <c r="N383" s="134" t="s">
        <v>44</v>
      </c>
      <c r="P383" s="135">
        <f>O383*H383</f>
        <v>0</v>
      </c>
      <c r="Q383" s="135">
        <v>0</v>
      </c>
      <c r="R383" s="135">
        <f>Q383*H383</f>
        <v>0</v>
      </c>
      <c r="S383" s="135">
        <v>0</v>
      </c>
      <c r="T383" s="136">
        <f>S383*H383</f>
        <v>0</v>
      </c>
      <c r="AR383" s="137" t="s">
        <v>134</v>
      </c>
      <c r="AT383" s="137" t="s">
        <v>129</v>
      </c>
      <c r="AU383" s="137" t="s">
        <v>83</v>
      </c>
      <c r="AY383" s="17" t="s">
        <v>127</v>
      </c>
      <c r="BE383" s="138">
        <f>IF(N383="základní",J383,0)</f>
        <v>0</v>
      </c>
      <c r="BF383" s="138">
        <f>IF(N383="snížená",J383,0)</f>
        <v>0</v>
      </c>
      <c r="BG383" s="138">
        <f>IF(N383="zákl. přenesená",J383,0)</f>
        <v>0</v>
      </c>
      <c r="BH383" s="138">
        <f>IF(N383="sníž. přenesená",J383,0)</f>
        <v>0</v>
      </c>
      <c r="BI383" s="138">
        <f>IF(N383="nulová",J383,0)</f>
        <v>0</v>
      </c>
      <c r="BJ383" s="17" t="s">
        <v>81</v>
      </c>
      <c r="BK383" s="138">
        <f>ROUND(I383*H383,2)</f>
        <v>0</v>
      </c>
      <c r="BL383" s="17" t="s">
        <v>134</v>
      </c>
      <c r="BM383" s="137" t="s">
        <v>587</v>
      </c>
    </row>
    <row r="384" spans="2:65" s="1" customFormat="1">
      <c r="B384" s="32"/>
      <c r="D384" s="139" t="s">
        <v>136</v>
      </c>
      <c r="F384" s="140" t="s">
        <v>588</v>
      </c>
      <c r="I384" s="141"/>
      <c r="L384" s="32"/>
      <c r="M384" s="142"/>
      <c r="T384" s="53"/>
      <c r="AT384" s="17" t="s">
        <v>136</v>
      </c>
      <c r="AU384" s="17" t="s">
        <v>83</v>
      </c>
    </row>
    <row r="385" spans="2:65" s="11" customFormat="1" ht="25.9" customHeight="1">
      <c r="B385" s="115"/>
      <c r="D385" s="116" t="s">
        <v>72</v>
      </c>
      <c r="E385" s="117" t="s">
        <v>589</v>
      </c>
      <c r="F385" s="117" t="s">
        <v>590</v>
      </c>
      <c r="I385" s="118"/>
      <c r="J385" s="119">
        <f>BK385</f>
        <v>0</v>
      </c>
      <c r="L385" s="115"/>
      <c r="M385" s="120"/>
      <c r="P385" s="121">
        <f>P386</f>
        <v>0</v>
      </c>
      <c r="R385" s="121">
        <f>R386</f>
        <v>0</v>
      </c>
      <c r="T385" s="122">
        <f>T386</f>
        <v>0</v>
      </c>
      <c r="AR385" s="116" t="s">
        <v>83</v>
      </c>
      <c r="AT385" s="123" t="s">
        <v>72</v>
      </c>
      <c r="AU385" s="123" t="s">
        <v>73</v>
      </c>
      <c r="AY385" s="116" t="s">
        <v>127</v>
      </c>
      <c r="BK385" s="124">
        <f>BK386</f>
        <v>0</v>
      </c>
    </row>
    <row r="386" spans="2:65" s="11" customFormat="1" ht="22.9" customHeight="1">
      <c r="B386" s="115"/>
      <c r="D386" s="116" t="s">
        <v>72</v>
      </c>
      <c r="E386" s="125" t="s">
        <v>591</v>
      </c>
      <c r="F386" s="125" t="s">
        <v>592</v>
      </c>
      <c r="I386" s="118"/>
      <c r="J386" s="126">
        <f>BK386</f>
        <v>0</v>
      </c>
      <c r="L386" s="115"/>
      <c r="M386" s="120"/>
      <c r="P386" s="121">
        <f>SUM(P387:P404)</f>
        <v>0</v>
      </c>
      <c r="R386" s="121">
        <f>SUM(R387:R404)</f>
        <v>0</v>
      </c>
      <c r="T386" s="122">
        <f>SUM(T387:T404)</f>
        <v>0</v>
      </c>
      <c r="AR386" s="116" t="s">
        <v>83</v>
      </c>
      <c r="AT386" s="123" t="s">
        <v>72</v>
      </c>
      <c r="AU386" s="123" t="s">
        <v>81</v>
      </c>
      <c r="AY386" s="116" t="s">
        <v>127</v>
      </c>
      <c r="BK386" s="124">
        <f>SUM(BK387:BK404)</f>
        <v>0</v>
      </c>
    </row>
    <row r="387" spans="2:65" s="1" customFormat="1" ht="16.5" customHeight="1">
      <c r="B387" s="32"/>
      <c r="C387" s="127" t="s">
        <v>593</v>
      </c>
      <c r="D387" s="127" t="s">
        <v>129</v>
      </c>
      <c r="E387" s="128" t="s">
        <v>594</v>
      </c>
      <c r="F387" s="129" t="s">
        <v>595</v>
      </c>
      <c r="G387" s="130" t="s">
        <v>165</v>
      </c>
      <c r="H387" s="131">
        <v>46</v>
      </c>
      <c r="I387" s="132"/>
      <c r="J387" s="131">
        <f>ROUND(I387*H387,2)</f>
        <v>0</v>
      </c>
      <c r="K387" s="129" t="s">
        <v>18</v>
      </c>
      <c r="L387" s="32"/>
      <c r="M387" s="133" t="s">
        <v>18</v>
      </c>
      <c r="N387" s="134" t="s">
        <v>44</v>
      </c>
      <c r="P387" s="135">
        <f>O387*H387</f>
        <v>0</v>
      </c>
      <c r="Q387" s="135">
        <v>0</v>
      </c>
      <c r="R387" s="135">
        <f>Q387*H387</f>
        <v>0</v>
      </c>
      <c r="S387" s="135">
        <v>0</v>
      </c>
      <c r="T387" s="136">
        <f>S387*H387</f>
        <v>0</v>
      </c>
      <c r="AR387" s="137" t="s">
        <v>596</v>
      </c>
      <c r="AT387" s="137" t="s">
        <v>129</v>
      </c>
      <c r="AU387" s="137" t="s">
        <v>83</v>
      </c>
      <c r="AY387" s="17" t="s">
        <v>127</v>
      </c>
      <c r="BE387" s="138">
        <f>IF(N387="základní",J387,0)</f>
        <v>0</v>
      </c>
      <c r="BF387" s="138">
        <f>IF(N387="snížená",J387,0)</f>
        <v>0</v>
      </c>
      <c r="BG387" s="138">
        <f>IF(N387="zákl. přenesená",J387,0)</f>
        <v>0</v>
      </c>
      <c r="BH387" s="138">
        <f>IF(N387="sníž. přenesená",J387,0)</f>
        <v>0</v>
      </c>
      <c r="BI387" s="138">
        <f>IF(N387="nulová",J387,0)</f>
        <v>0</v>
      </c>
      <c r="BJ387" s="17" t="s">
        <v>81</v>
      </c>
      <c r="BK387" s="138">
        <f>ROUND(I387*H387,2)</f>
        <v>0</v>
      </c>
      <c r="BL387" s="17" t="s">
        <v>596</v>
      </c>
      <c r="BM387" s="137" t="s">
        <v>597</v>
      </c>
    </row>
    <row r="388" spans="2:65" s="14" customFormat="1">
      <c r="B388" s="167"/>
      <c r="D388" s="144" t="s">
        <v>138</v>
      </c>
      <c r="E388" s="168" t="s">
        <v>18</v>
      </c>
      <c r="F388" s="169" t="s">
        <v>598</v>
      </c>
      <c r="H388" s="168" t="s">
        <v>18</v>
      </c>
      <c r="I388" s="170"/>
      <c r="L388" s="167"/>
      <c r="M388" s="171"/>
      <c r="T388" s="172"/>
      <c r="AT388" s="168" t="s">
        <v>138</v>
      </c>
      <c r="AU388" s="168" t="s">
        <v>83</v>
      </c>
      <c r="AV388" s="14" t="s">
        <v>81</v>
      </c>
      <c r="AW388" s="14" t="s">
        <v>35</v>
      </c>
      <c r="AX388" s="14" t="s">
        <v>73</v>
      </c>
      <c r="AY388" s="168" t="s">
        <v>127</v>
      </c>
    </row>
    <row r="389" spans="2:65" s="14" customFormat="1">
      <c r="B389" s="167"/>
      <c r="D389" s="144" t="s">
        <v>138</v>
      </c>
      <c r="E389" s="168" t="s">
        <v>18</v>
      </c>
      <c r="F389" s="169" t="s">
        <v>599</v>
      </c>
      <c r="H389" s="168" t="s">
        <v>18</v>
      </c>
      <c r="I389" s="170"/>
      <c r="L389" s="167"/>
      <c r="M389" s="171"/>
      <c r="T389" s="172"/>
      <c r="AT389" s="168" t="s">
        <v>138</v>
      </c>
      <c r="AU389" s="168" t="s">
        <v>83</v>
      </c>
      <c r="AV389" s="14" t="s">
        <v>81</v>
      </c>
      <c r="AW389" s="14" t="s">
        <v>35</v>
      </c>
      <c r="AX389" s="14" t="s">
        <v>73</v>
      </c>
      <c r="AY389" s="168" t="s">
        <v>127</v>
      </c>
    </row>
    <row r="390" spans="2:65" s="14" customFormat="1">
      <c r="B390" s="167"/>
      <c r="D390" s="144" t="s">
        <v>138</v>
      </c>
      <c r="E390" s="168" t="s">
        <v>18</v>
      </c>
      <c r="F390" s="169" t="s">
        <v>600</v>
      </c>
      <c r="H390" s="168" t="s">
        <v>18</v>
      </c>
      <c r="I390" s="170"/>
      <c r="L390" s="167"/>
      <c r="M390" s="171"/>
      <c r="T390" s="172"/>
      <c r="AT390" s="168" t="s">
        <v>138</v>
      </c>
      <c r="AU390" s="168" t="s">
        <v>83</v>
      </c>
      <c r="AV390" s="14" t="s">
        <v>81</v>
      </c>
      <c r="AW390" s="14" t="s">
        <v>35</v>
      </c>
      <c r="AX390" s="14" t="s">
        <v>73</v>
      </c>
      <c r="AY390" s="168" t="s">
        <v>127</v>
      </c>
    </row>
    <row r="391" spans="2:65" s="14" customFormat="1">
      <c r="B391" s="167"/>
      <c r="D391" s="144" t="s">
        <v>138</v>
      </c>
      <c r="E391" s="168" t="s">
        <v>18</v>
      </c>
      <c r="F391" s="169" t="s">
        <v>601</v>
      </c>
      <c r="H391" s="168" t="s">
        <v>18</v>
      </c>
      <c r="I391" s="170"/>
      <c r="L391" s="167"/>
      <c r="M391" s="171"/>
      <c r="T391" s="172"/>
      <c r="AT391" s="168" t="s">
        <v>138</v>
      </c>
      <c r="AU391" s="168" t="s">
        <v>83</v>
      </c>
      <c r="AV391" s="14" t="s">
        <v>81</v>
      </c>
      <c r="AW391" s="14" t="s">
        <v>35</v>
      </c>
      <c r="AX391" s="14" t="s">
        <v>73</v>
      </c>
      <c r="AY391" s="168" t="s">
        <v>127</v>
      </c>
    </row>
    <row r="392" spans="2:65" s="12" customFormat="1">
      <c r="B392" s="143"/>
      <c r="D392" s="144" t="s">
        <v>138</v>
      </c>
      <c r="E392" s="145" t="s">
        <v>18</v>
      </c>
      <c r="F392" s="146" t="s">
        <v>602</v>
      </c>
      <c r="H392" s="147">
        <v>46</v>
      </c>
      <c r="I392" s="148"/>
      <c r="L392" s="143"/>
      <c r="M392" s="149"/>
      <c r="T392" s="150"/>
      <c r="AT392" s="145" t="s">
        <v>138</v>
      </c>
      <c r="AU392" s="145" t="s">
        <v>83</v>
      </c>
      <c r="AV392" s="12" t="s">
        <v>83</v>
      </c>
      <c r="AW392" s="12" t="s">
        <v>35</v>
      </c>
      <c r="AX392" s="12" t="s">
        <v>81</v>
      </c>
      <c r="AY392" s="145" t="s">
        <v>127</v>
      </c>
    </row>
    <row r="393" spans="2:65" s="1" customFormat="1" ht="16.5" customHeight="1">
      <c r="B393" s="32"/>
      <c r="C393" s="127" t="s">
        <v>603</v>
      </c>
      <c r="D393" s="127" t="s">
        <v>129</v>
      </c>
      <c r="E393" s="128" t="s">
        <v>604</v>
      </c>
      <c r="F393" s="129" t="s">
        <v>605</v>
      </c>
      <c r="G393" s="130" t="s">
        <v>165</v>
      </c>
      <c r="H393" s="131">
        <v>5.5</v>
      </c>
      <c r="I393" s="132"/>
      <c r="J393" s="131">
        <f>ROUND(I393*H393,2)</f>
        <v>0</v>
      </c>
      <c r="K393" s="129" t="s">
        <v>18</v>
      </c>
      <c r="L393" s="32"/>
      <c r="M393" s="133" t="s">
        <v>18</v>
      </c>
      <c r="N393" s="134" t="s">
        <v>44</v>
      </c>
      <c r="P393" s="135">
        <f>O393*H393</f>
        <v>0</v>
      </c>
      <c r="Q393" s="135">
        <v>0</v>
      </c>
      <c r="R393" s="135">
        <f>Q393*H393</f>
        <v>0</v>
      </c>
      <c r="S393" s="135">
        <v>0</v>
      </c>
      <c r="T393" s="136">
        <f>S393*H393</f>
        <v>0</v>
      </c>
      <c r="AR393" s="137" t="s">
        <v>596</v>
      </c>
      <c r="AT393" s="137" t="s">
        <v>129</v>
      </c>
      <c r="AU393" s="137" t="s">
        <v>83</v>
      </c>
      <c r="AY393" s="17" t="s">
        <v>127</v>
      </c>
      <c r="BE393" s="138">
        <f>IF(N393="základní",J393,0)</f>
        <v>0</v>
      </c>
      <c r="BF393" s="138">
        <f>IF(N393="snížená",J393,0)</f>
        <v>0</v>
      </c>
      <c r="BG393" s="138">
        <f>IF(N393="zákl. přenesená",J393,0)</f>
        <v>0</v>
      </c>
      <c r="BH393" s="138">
        <f>IF(N393="sníž. přenesená",J393,0)</f>
        <v>0</v>
      </c>
      <c r="BI393" s="138">
        <f>IF(N393="nulová",J393,0)</f>
        <v>0</v>
      </c>
      <c r="BJ393" s="17" t="s">
        <v>81</v>
      </c>
      <c r="BK393" s="138">
        <f>ROUND(I393*H393,2)</f>
        <v>0</v>
      </c>
      <c r="BL393" s="17" t="s">
        <v>596</v>
      </c>
      <c r="BM393" s="137" t="s">
        <v>606</v>
      </c>
    </row>
    <row r="394" spans="2:65" s="14" customFormat="1">
      <c r="B394" s="167"/>
      <c r="D394" s="144" t="s">
        <v>138</v>
      </c>
      <c r="E394" s="168" t="s">
        <v>18</v>
      </c>
      <c r="F394" s="169" t="s">
        <v>607</v>
      </c>
      <c r="H394" s="168" t="s">
        <v>18</v>
      </c>
      <c r="I394" s="170"/>
      <c r="L394" s="167"/>
      <c r="M394" s="171"/>
      <c r="T394" s="172"/>
      <c r="AT394" s="168" t="s">
        <v>138</v>
      </c>
      <c r="AU394" s="168" t="s">
        <v>83</v>
      </c>
      <c r="AV394" s="14" t="s">
        <v>81</v>
      </c>
      <c r="AW394" s="14" t="s">
        <v>35</v>
      </c>
      <c r="AX394" s="14" t="s">
        <v>73</v>
      </c>
      <c r="AY394" s="168" t="s">
        <v>127</v>
      </c>
    </row>
    <row r="395" spans="2:65" s="14" customFormat="1">
      <c r="B395" s="167"/>
      <c r="D395" s="144" t="s">
        <v>138</v>
      </c>
      <c r="E395" s="168" t="s">
        <v>18</v>
      </c>
      <c r="F395" s="169" t="s">
        <v>599</v>
      </c>
      <c r="H395" s="168" t="s">
        <v>18</v>
      </c>
      <c r="I395" s="170"/>
      <c r="L395" s="167"/>
      <c r="M395" s="171"/>
      <c r="T395" s="172"/>
      <c r="AT395" s="168" t="s">
        <v>138</v>
      </c>
      <c r="AU395" s="168" t="s">
        <v>83</v>
      </c>
      <c r="AV395" s="14" t="s">
        <v>81</v>
      </c>
      <c r="AW395" s="14" t="s">
        <v>35</v>
      </c>
      <c r="AX395" s="14" t="s">
        <v>73</v>
      </c>
      <c r="AY395" s="168" t="s">
        <v>127</v>
      </c>
    </row>
    <row r="396" spans="2:65" s="14" customFormat="1">
      <c r="B396" s="167"/>
      <c r="D396" s="144" t="s">
        <v>138</v>
      </c>
      <c r="E396" s="168" t="s">
        <v>18</v>
      </c>
      <c r="F396" s="169" t="s">
        <v>600</v>
      </c>
      <c r="H396" s="168" t="s">
        <v>18</v>
      </c>
      <c r="I396" s="170"/>
      <c r="L396" s="167"/>
      <c r="M396" s="171"/>
      <c r="T396" s="172"/>
      <c r="AT396" s="168" t="s">
        <v>138</v>
      </c>
      <c r="AU396" s="168" t="s">
        <v>83</v>
      </c>
      <c r="AV396" s="14" t="s">
        <v>81</v>
      </c>
      <c r="AW396" s="14" t="s">
        <v>35</v>
      </c>
      <c r="AX396" s="14" t="s">
        <v>73</v>
      </c>
      <c r="AY396" s="168" t="s">
        <v>127</v>
      </c>
    </row>
    <row r="397" spans="2:65" s="14" customFormat="1">
      <c r="B397" s="167"/>
      <c r="D397" s="144" t="s">
        <v>138</v>
      </c>
      <c r="E397" s="168" t="s">
        <v>18</v>
      </c>
      <c r="F397" s="169" t="s">
        <v>601</v>
      </c>
      <c r="H397" s="168" t="s">
        <v>18</v>
      </c>
      <c r="I397" s="170"/>
      <c r="L397" s="167"/>
      <c r="M397" s="171"/>
      <c r="T397" s="172"/>
      <c r="AT397" s="168" t="s">
        <v>138</v>
      </c>
      <c r="AU397" s="168" t="s">
        <v>83</v>
      </c>
      <c r="AV397" s="14" t="s">
        <v>81</v>
      </c>
      <c r="AW397" s="14" t="s">
        <v>35</v>
      </c>
      <c r="AX397" s="14" t="s">
        <v>73</v>
      </c>
      <c r="AY397" s="168" t="s">
        <v>127</v>
      </c>
    </row>
    <row r="398" spans="2:65" s="12" customFormat="1">
      <c r="B398" s="143"/>
      <c r="D398" s="144" t="s">
        <v>138</v>
      </c>
      <c r="E398" s="145" t="s">
        <v>18</v>
      </c>
      <c r="F398" s="146" t="s">
        <v>608</v>
      </c>
      <c r="H398" s="147">
        <v>5.5</v>
      </c>
      <c r="I398" s="148"/>
      <c r="L398" s="143"/>
      <c r="M398" s="149"/>
      <c r="T398" s="150"/>
      <c r="AT398" s="145" t="s">
        <v>138</v>
      </c>
      <c r="AU398" s="145" t="s">
        <v>83</v>
      </c>
      <c r="AV398" s="12" t="s">
        <v>83</v>
      </c>
      <c r="AW398" s="12" t="s">
        <v>35</v>
      </c>
      <c r="AX398" s="12" t="s">
        <v>81</v>
      </c>
      <c r="AY398" s="145" t="s">
        <v>127</v>
      </c>
    </row>
    <row r="399" spans="2:65" s="1" customFormat="1" ht="16.5" customHeight="1">
      <c r="B399" s="32"/>
      <c r="C399" s="127" t="s">
        <v>609</v>
      </c>
      <c r="D399" s="127" t="s">
        <v>129</v>
      </c>
      <c r="E399" s="128" t="s">
        <v>610</v>
      </c>
      <c r="F399" s="129" t="s">
        <v>611</v>
      </c>
      <c r="G399" s="130" t="s">
        <v>298</v>
      </c>
      <c r="H399" s="131">
        <v>1</v>
      </c>
      <c r="I399" s="132"/>
      <c r="J399" s="131">
        <f>ROUND(I399*H399,2)</f>
        <v>0</v>
      </c>
      <c r="K399" s="129" t="s">
        <v>18</v>
      </c>
      <c r="L399" s="32"/>
      <c r="M399" s="133" t="s">
        <v>18</v>
      </c>
      <c r="N399" s="134" t="s">
        <v>44</v>
      </c>
      <c r="P399" s="135">
        <f>O399*H399</f>
        <v>0</v>
      </c>
      <c r="Q399" s="135">
        <v>0</v>
      </c>
      <c r="R399" s="135">
        <f>Q399*H399</f>
        <v>0</v>
      </c>
      <c r="S399" s="135">
        <v>0</v>
      </c>
      <c r="T399" s="136">
        <f>S399*H399</f>
        <v>0</v>
      </c>
      <c r="AR399" s="137" t="s">
        <v>134</v>
      </c>
      <c r="AT399" s="137" t="s">
        <v>129</v>
      </c>
      <c r="AU399" s="137" t="s">
        <v>83</v>
      </c>
      <c r="AY399" s="17" t="s">
        <v>127</v>
      </c>
      <c r="BE399" s="138">
        <f>IF(N399="základní",J399,0)</f>
        <v>0</v>
      </c>
      <c r="BF399" s="138">
        <f>IF(N399="snížená",J399,0)</f>
        <v>0</v>
      </c>
      <c r="BG399" s="138">
        <f>IF(N399="zákl. přenesená",J399,0)</f>
        <v>0</v>
      </c>
      <c r="BH399" s="138">
        <f>IF(N399="sníž. přenesená",J399,0)</f>
        <v>0</v>
      </c>
      <c r="BI399" s="138">
        <f>IF(N399="nulová",J399,0)</f>
        <v>0</v>
      </c>
      <c r="BJ399" s="17" t="s">
        <v>81</v>
      </c>
      <c r="BK399" s="138">
        <f>ROUND(I399*H399,2)</f>
        <v>0</v>
      </c>
      <c r="BL399" s="17" t="s">
        <v>134</v>
      </c>
      <c r="BM399" s="137" t="s">
        <v>612</v>
      </c>
    </row>
    <row r="400" spans="2:65" s="14" customFormat="1">
      <c r="B400" s="167"/>
      <c r="D400" s="144" t="s">
        <v>138</v>
      </c>
      <c r="E400" s="168" t="s">
        <v>18</v>
      </c>
      <c r="F400" s="169" t="s">
        <v>613</v>
      </c>
      <c r="H400" s="168" t="s">
        <v>18</v>
      </c>
      <c r="I400" s="170"/>
      <c r="L400" s="167"/>
      <c r="M400" s="171"/>
      <c r="T400" s="172"/>
      <c r="AT400" s="168" t="s">
        <v>138</v>
      </c>
      <c r="AU400" s="168" t="s">
        <v>83</v>
      </c>
      <c r="AV400" s="14" t="s">
        <v>81</v>
      </c>
      <c r="AW400" s="14" t="s">
        <v>35</v>
      </c>
      <c r="AX400" s="14" t="s">
        <v>73</v>
      </c>
      <c r="AY400" s="168" t="s">
        <v>127</v>
      </c>
    </row>
    <row r="401" spans="2:51" s="14" customFormat="1">
      <c r="B401" s="167"/>
      <c r="D401" s="144" t="s">
        <v>138</v>
      </c>
      <c r="E401" s="168" t="s">
        <v>18</v>
      </c>
      <c r="F401" s="169" t="s">
        <v>614</v>
      </c>
      <c r="H401" s="168" t="s">
        <v>18</v>
      </c>
      <c r="I401" s="170"/>
      <c r="L401" s="167"/>
      <c r="M401" s="171"/>
      <c r="T401" s="172"/>
      <c r="AT401" s="168" t="s">
        <v>138</v>
      </c>
      <c r="AU401" s="168" t="s">
        <v>83</v>
      </c>
      <c r="AV401" s="14" t="s">
        <v>81</v>
      </c>
      <c r="AW401" s="14" t="s">
        <v>35</v>
      </c>
      <c r="AX401" s="14" t="s">
        <v>73</v>
      </c>
      <c r="AY401" s="168" t="s">
        <v>127</v>
      </c>
    </row>
    <row r="402" spans="2:51" s="14" customFormat="1">
      <c r="B402" s="167"/>
      <c r="D402" s="144" t="s">
        <v>138</v>
      </c>
      <c r="E402" s="168" t="s">
        <v>18</v>
      </c>
      <c r="F402" s="169" t="s">
        <v>615</v>
      </c>
      <c r="H402" s="168" t="s">
        <v>18</v>
      </c>
      <c r="I402" s="170"/>
      <c r="L402" s="167"/>
      <c r="M402" s="171"/>
      <c r="T402" s="172"/>
      <c r="AT402" s="168" t="s">
        <v>138</v>
      </c>
      <c r="AU402" s="168" t="s">
        <v>83</v>
      </c>
      <c r="AV402" s="14" t="s">
        <v>81</v>
      </c>
      <c r="AW402" s="14" t="s">
        <v>35</v>
      </c>
      <c r="AX402" s="14" t="s">
        <v>73</v>
      </c>
      <c r="AY402" s="168" t="s">
        <v>127</v>
      </c>
    </row>
    <row r="403" spans="2:51" s="14" customFormat="1">
      <c r="B403" s="167"/>
      <c r="D403" s="144" t="s">
        <v>138</v>
      </c>
      <c r="E403" s="168" t="s">
        <v>18</v>
      </c>
      <c r="F403" s="169" t="s">
        <v>616</v>
      </c>
      <c r="H403" s="168" t="s">
        <v>18</v>
      </c>
      <c r="I403" s="170"/>
      <c r="L403" s="167"/>
      <c r="M403" s="171"/>
      <c r="T403" s="172"/>
      <c r="AT403" s="168" t="s">
        <v>138</v>
      </c>
      <c r="AU403" s="168" t="s">
        <v>83</v>
      </c>
      <c r="AV403" s="14" t="s">
        <v>81</v>
      </c>
      <c r="AW403" s="14" t="s">
        <v>35</v>
      </c>
      <c r="AX403" s="14" t="s">
        <v>73</v>
      </c>
      <c r="AY403" s="168" t="s">
        <v>127</v>
      </c>
    </row>
    <row r="404" spans="2:51" s="12" customFormat="1">
      <c r="B404" s="143"/>
      <c r="D404" s="144" t="s">
        <v>138</v>
      </c>
      <c r="E404" s="145" t="s">
        <v>18</v>
      </c>
      <c r="F404" s="146" t="s">
        <v>81</v>
      </c>
      <c r="H404" s="147">
        <v>1</v>
      </c>
      <c r="I404" s="148"/>
      <c r="L404" s="143"/>
      <c r="M404" s="173"/>
      <c r="N404" s="174"/>
      <c r="O404" s="174"/>
      <c r="P404" s="174"/>
      <c r="Q404" s="174"/>
      <c r="R404" s="174"/>
      <c r="S404" s="174"/>
      <c r="T404" s="175"/>
      <c r="AT404" s="145" t="s">
        <v>138</v>
      </c>
      <c r="AU404" s="145" t="s">
        <v>83</v>
      </c>
      <c r="AV404" s="12" t="s">
        <v>83</v>
      </c>
      <c r="AW404" s="12" t="s">
        <v>35</v>
      </c>
      <c r="AX404" s="12" t="s">
        <v>81</v>
      </c>
      <c r="AY404" s="145" t="s">
        <v>127</v>
      </c>
    </row>
    <row r="405" spans="2:51" s="1" customFormat="1" ht="6.95" customHeight="1">
      <c r="B405" s="41"/>
      <c r="C405" s="42"/>
      <c r="D405" s="42"/>
      <c r="E405" s="42"/>
      <c r="F405" s="42"/>
      <c r="G405" s="42"/>
      <c r="H405" s="42"/>
      <c r="I405" s="42"/>
      <c r="J405" s="42"/>
      <c r="K405" s="42"/>
      <c r="L405" s="32"/>
    </row>
  </sheetData>
  <sheetProtection algorithmName="SHA-512" hashValue="jSdnfo6FbSlK5qyQcld/mvGqfyRsA8lx3HFCj/iUIbyczMvCxfoOxvYnIfj2NZKTx9WQTKUF3ZjA4cBhu/N2pg==" saltValue="k7VR3PmQOpr7U3pT+OXX3+c84QeJXzS3tjESe9K/PkplG1x05UVRk4YGSb9ifdCpbSNJxLb1ce4Qa8uubGpqrg==" spinCount="100000" sheet="1" objects="1" scenarios="1" formatColumns="0" formatRows="0" autoFilter="0"/>
  <autoFilter ref="C90:K404" xr:uid="{00000000-0009-0000-0000-000001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100-000000000000}"/>
    <hyperlink ref="F98" r:id="rId2" xr:uid="{00000000-0004-0000-0100-000001000000}"/>
    <hyperlink ref="F101" r:id="rId3" xr:uid="{00000000-0004-0000-0100-000002000000}"/>
    <hyperlink ref="F104" r:id="rId4" xr:uid="{00000000-0004-0000-0100-000003000000}"/>
    <hyperlink ref="F107" r:id="rId5" xr:uid="{00000000-0004-0000-0100-000004000000}"/>
    <hyperlink ref="F110" r:id="rId6" xr:uid="{00000000-0004-0000-0100-000005000000}"/>
    <hyperlink ref="F116" r:id="rId7" xr:uid="{00000000-0004-0000-0100-000006000000}"/>
    <hyperlink ref="F121" r:id="rId8" xr:uid="{00000000-0004-0000-0100-000007000000}"/>
    <hyperlink ref="F124" r:id="rId9" xr:uid="{00000000-0004-0000-0100-000008000000}"/>
    <hyperlink ref="F127" r:id="rId10" xr:uid="{00000000-0004-0000-0100-000009000000}"/>
    <hyperlink ref="F130" r:id="rId11" xr:uid="{00000000-0004-0000-0100-00000A000000}"/>
    <hyperlink ref="F139" r:id="rId12" xr:uid="{00000000-0004-0000-0100-00000B000000}"/>
    <hyperlink ref="F142" r:id="rId13" xr:uid="{00000000-0004-0000-0100-00000C000000}"/>
    <hyperlink ref="F145" r:id="rId14" xr:uid="{00000000-0004-0000-0100-00000D000000}"/>
    <hyperlink ref="F148" r:id="rId15" xr:uid="{00000000-0004-0000-0100-00000E000000}"/>
    <hyperlink ref="F151" r:id="rId16" xr:uid="{00000000-0004-0000-0100-00000F000000}"/>
    <hyperlink ref="F154" r:id="rId17" xr:uid="{00000000-0004-0000-0100-000010000000}"/>
    <hyperlink ref="F157" r:id="rId18" xr:uid="{00000000-0004-0000-0100-000011000000}"/>
    <hyperlink ref="F160" r:id="rId19" xr:uid="{00000000-0004-0000-0100-000012000000}"/>
    <hyperlink ref="F163" r:id="rId20" xr:uid="{00000000-0004-0000-0100-000013000000}"/>
    <hyperlink ref="F168" r:id="rId21" xr:uid="{00000000-0004-0000-0100-000014000000}"/>
    <hyperlink ref="F174" r:id="rId22" xr:uid="{00000000-0004-0000-0100-000015000000}"/>
    <hyperlink ref="F181" r:id="rId23" xr:uid="{00000000-0004-0000-0100-000016000000}"/>
    <hyperlink ref="F183" r:id="rId24" xr:uid="{00000000-0004-0000-0100-000017000000}"/>
    <hyperlink ref="F187" r:id="rId25" xr:uid="{00000000-0004-0000-0100-000018000000}"/>
    <hyperlink ref="F206" r:id="rId26" xr:uid="{00000000-0004-0000-0100-000019000000}"/>
    <hyperlink ref="F209" r:id="rId27" xr:uid="{00000000-0004-0000-0100-00001A000000}"/>
    <hyperlink ref="F216" r:id="rId28" xr:uid="{00000000-0004-0000-0100-00001B000000}"/>
    <hyperlink ref="F223" r:id="rId29" xr:uid="{00000000-0004-0000-0100-00001C000000}"/>
    <hyperlink ref="F225" r:id="rId30" xr:uid="{00000000-0004-0000-0100-00001D000000}"/>
    <hyperlink ref="F232" r:id="rId31" xr:uid="{00000000-0004-0000-0100-00001E000000}"/>
    <hyperlink ref="F237" r:id="rId32" xr:uid="{00000000-0004-0000-0100-00001F000000}"/>
    <hyperlink ref="F245" r:id="rId33" xr:uid="{00000000-0004-0000-0100-000020000000}"/>
    <hyperlink ref="F252" r:id="rId34" xr:uid="{00000000-0004-0000-0100-000021000000}"/>
    <hyperlink ref="F259" r:id="rId35" xr:uid="{00000000-0004-0000-0100-000022000000}"/>
    <hyperlink ref="F262" r:id="rId36" xr:uid="{00000000-0004-0000-0100-000023000000}"/>
    <hyperlink ref="F272" r:id="rId37" xr:uid="{00000000-0004-0000-0100-000024000000}"/>
    <hyperlink ref="F274" r:id="rId38" xr:uid="{00000000-0004-0000-0100-000025000000}"/>
    <hyperlink ref="F281" r:id="rId39" xr:uid="{00000000-0004-0000-0100-000026000000}"/>
    <hyperlink ref="F287" r:id="rId40" xr:uid="{00000000-0004-0000-0100-000027000000}"/>
    <hyperlink ref="F289" r:id="rId41" xr:uid="{00000000-0004-0000-0100-000028000000}"/>
    <hyperlink ref="F294" r:id="rId42" xr:uid="{00000000-0004-0000-0100-000029000000}"/>
    <hyperlink ref="F300" r:id="rId43" xr:uid="{00000000-0004-0000-0100-00002A000000}"/>
    <hyperlink ref="F307" r:id="rId44" xr:uid="{00000000-0004-0000-0100-00002B000000}"/>
    <hyperlink ref="F314" r:id="rId45" xr:uid="{00000000-0004-0000-0100-00002C000000}"/>
    <hyperlink ref="F321" r:id="rId46" xr:uid="{00000000-0004-0000-0100-00002D000000}"/>
    <hyperlink ref="F328" r:id="rId47" xr:uid="{00000000-0004-0000-0100-00002E000000}"/>
    <hyperlink ref="F335" r:id="rId48" xr:uid="{00000000-0004-0000-0100-00002F000000}"/>
    <hyperlink ref="F342" r:id="rId49" xr:uid="{00000000-0004-0000-0100-000030000000}"/>
    <hyperlink ref="F347" r:id="rId50" xr:uid="{00000000-0004-0000-0100-000031000000}"/>
    <hyperlink ref="F349" r:id="rId51" xr:uid="{00000000-0004-0000-0100-000032000000}"/>
    <hyperlink ref="F351" r:id="rId52" xr:uid="{00000000-0004-0000-0100-000033000000}"/>
    <hyperlink ref="F356" r:id="rId53" xr:uid="{00000000-0004-0000-0100-000034000000}"/>
    <hyperlink ref="F384" r:id="rId54" xr:uid="{00000000-0004-0000-0100-00003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7" t="s">
        <v>86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93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61" t="str">
        <f>'Rekapitulace stavby'!K6</f>
        <v>MVN Neuměř I a II, odstranění sedimentů z nádrží, oprava hrází, zdí a funkčních objektů</v>
      </c>
      <c r="F7" s="262"/>
      <c r="G7" s="262"/>
      <c r="H7" s="262"/>
      <c r="L7" s="20"/>
    </row>
    <row r="8" spans="2:46" s="1" customFormat="1" ht="12" customHeight="1">
      <c r="B8" s="32"/>
      <c r="D8" s="27" t="s">
        <v>94</v>
      </c>
      <c r="L8" s="32"/>
    </row>
    <row r="9" spans="2:46" s="1" customFormat="1" ht="16.5" customHeight="1">
      <c r="B9" s="32"/>
      <c r="E9" s="225" t="s">
        <v>617</v>
      </c>
      <c r="F9" s="263"/>
      <c r="G9" s="263"/>
      <c r="H9" s="26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18</v>
      </c>
      <c r="I11" s="27" t="s">
        <v>19</v>
      </c>
      <c r="J11" s="25" t="s">
        <v>18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49" t="str">
        <f>'Rekapitulace stavby'!AN8</f>
        <v>13. 2. 2023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64" t="str">
        <f>'Rekapitulace stavby'!E14</f>
        <v>Vyplň údaj</v>
      </c>
      <c r="F18" s="246"/>
      <c r="G18" s="246"/>
      <c r="H18" s="24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18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">
        <v>33</v>
      </c>
      <c r="L23" s="32"/>
    </row>
    <row r="24" spans="2:12" s="1" customFormat="1" ht="18" customHeight="1">
      <c r="B24" s="32"/>
      <c r="E24" s="25" t="s">
        <v>34</v>
      </c>
      <c r="I24" s="27" t="s">
        <v>28</v>
      </c>
      <c r="J24" s="25" t="s">
        <v>18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6"/>
      <c r="E27" s="250" t="s">
        <v>18</v>
      </c>
      <c r="F27" s="250"/>
      <c r="G27" s="250"/>
      <c r="H27" s="250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39</v>
      </c>
      <c r="J30" s="63">
        <f>ROUND(J81,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2" t="s">
        <v>43</v>
      </c>
      <c r="E33" s="27" t="s">
        <v>44</v>
      </c>
      <c r="F33" s="88">
        <f>ROUND((SUM(BE81:BE97)),  2)</f>
        <v>0</v>
      </c>
      <c r="I33" s="89">
        <v>0.21</v>
      </c>
      <c r="J33" s="88">
        <f>ROUND(((SUM(BE81:BE97))*I33),  2)</f>
        <v>0</v>
      </c>
      <c r="L33" s="32"/>
    </row>
    <row r="34" spans="2:12" s="1" customFormat="1" ht="14.45" customHeight="1">
      <c r="B34" s="32"/>
      <c r="E34" s="27" t="s">
        <v>45</v>
      </c>
      <c r="F34" s="88">
        <f>ROUND((SUM(BF81:BF97)),  2)</f>
        <v>0</v>
      </c>
      <c r="I34" s="89">
        <v>0.15</v>
      </c>
      <c r="J34" s="88">
        <f>ROUND(((SUM(BF81:BF97))*I34),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88">
        <f>ROUND((SUM(BG81:BG97)),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88">
        <f>ROUND((SUM(BH81:BH97)),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88">
        <f>ROUND((SUM(BI81:BI97)),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49</v>
      </c>
      <c r="E39" s="54"/>
      <c r="F39" s="54"/>
      <c r="G39" s="92" t="s">
        <v>50</v>
      </c>
      <c r="H39" s="93" t="s">
        <v>51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96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15</v>
      </c>
      <c r="L47" s="32"/>
    </row>
    <row r="48" spans="2:12" s="1" customFormat="1" ht="16.5" customHeight="1">
      <c r="B48" s="32"/>
      <c r="E48" s="261" t="str">
        <f>E7</f>
        <v>MVN Neuměř I a II, odstranění sedimentů z nádrží, oprava hrází, zdí a funkčních objektů</v>
      </c>
      <c r="F48" s="262"/>
      <c r="G48" s="262"/>
      <c r="H48" s="262"/>
      <c r="L48" s="32"/>
    </row>
    <row r="49" spans="2:47" s="1" customFormat="1" ht="12" customHeight="1">
      <c r="B49" s="32"/>
      <c r="C49" s="27" t="s">
        <v>94</v>
      </c>
      <c r="L49" s="32"/>
    </row>
    <row r="50" spans="2:47" s="1" customFormat="1" ht="16.5" customHeight="1">
      <c r="B50" s="32"/>
      <c r="E50" s="225" t="str">
        <f>E9</f>
        <v>02 - PS 01 REKONSTRUKCE VÝPUSTNÉHO ZAŘÍZENÍ MVN NEUMĚŘ I</v>
      </c>
      <c r="F50" s="263"/>
      <c r="G50" s="263"/>
      <c r="H50" s="263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20</v>
      </c>
      <c r="F52" s="25" t="str">
        <f>F12</f>
        <v>Neuměř</v>
      </c>
      <c r="I52" s="27" t="s">
        <v>22</v>
      </c>
      <c r="J52" s="49" t="str">
        <f>IF(J12="","",J12)</f>
        <v>13. 2. 2023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24</v>
      </c>
      <c r="F54" s="25" t="str">
        <f>E15</f>
        <v>Povodí Vltavy s.p.</v>
      </c>
      <c r="I54" s="27" t="s">
        <v>32</v>
      </c>
      <c r="J54" s="30" t="str">
        <f>E21</f>
        <v>Ing. Jiří Tägl</v>
      </c>
      <c r="L54" s="32"/>
    </row>
    <row r="55" spans="2:47" s="1" customFormat="1" ht="15.2" customHeight="1">
      <c r="B55" s="32"/>
      <c r="C55" s="27" t="s">
        <v>30</v>
      </c>
      <c r="F55" s="25" t="str">
        <f>IF(E18="","",E18)</f>
        <v>Vyplň údaj</v>
      </c>
      <c r="I55" s="27" t="s">
        <v>36</v>
      </c>
      <c r="J55" s="30" t="str">
        <f>E24</f>
        <v>Ing. Jiří Tägl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97</v>
      </c>
      <c r="D57" s="90"/>
      <c r="E57" s="90"/>
      <c r="F57" s="90"/>
      <c r="G57" s="90"/>
      <c r="H57" s="90"/>
      <c r="I57" s="90"/>
      <c r="J57" s="97" t="s">
        <v>98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71</v>
      </c>
      <c r="J59" s="63">
        <f>J81</f>
        <v>0</v>
      </c>
      <c r="L59" s="32"/>
      <c r="AU59" s="17" t="s">
        <v>99</v>
      </c>
    </row>
    <row r="60" spans="2:47" s="8" customFormat="1" ht="24.95" customHeight="1">
      <c r="B60" s="99"/>
      <c r="D60" s="100" t="s">
        <v>110</v>
      </c>
      <c r="E60" s="101"/>
      <c r="F60" s="101"/>
      <c r="G60" s="101"/>
      <c r="H60" s="101"/>
      <c r="I60" s="101"/>
      <c r="J60" s="102">
        <f>J82</f>
        <v>0</v>
      </c>
      <c r="L60" s="99"/>
    </row>
    <row r="61" spans="2:47" s="9" customFormat="1" ht="19.899999999999999" customHeight="1">
      <c r="B61" s="103"/>
      <c r="D61" s="104" t="s">
        <v>111</v>
      </c>
      <c r="E61" s="105"/>
      <c r="F61" s="105"/>
      <c r="G61" s="105"/>
      <c r="H61" s="105"/>
      <c r="I61" s="105"/>
      <c r="J61" s="106">
        <f>J83</f>
        <v>0</v>
      </c>
      <c r="L61" s="103"/>
    </row>
    <row r="62" spans="2:47" s="1" customFormat="1" ht="21.75" customHeight="1">
      <c r="B62" s="32"/>
      <c r="L62" s="32"/>
    </row>
    <row r="63" spans="2:47" s="1" customFormat="1" ht="6.95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5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5" customHeight="1">
      <c r="B68" s="32"/>
      <c r="C68" s="21" t="s">
        <v>112</v>
      </c>
      <c r="L68" s="32"/>
    </row>
    <row r="69" spans="2:20" s="1" customFormat="1" ht="6.95" customHeight="1">
      <c r="B69" s="32"/>
      <c r="L69" s="32"/>
    </row>
    <row r="70" spans="2:20" s="1" customFormat="1" ht="12" customHeight="1">
      <c r="B70" s="32"/>
      <c r="C70" s="27" t="s">
        <v>15</v>
      </c>
      <c r="L70" s="32"/>
    </row>
    <row r="71" spans="2:20" s="1" customFormat="1" ht="16.5" customHeight="1">
      <c r="B71" s="32"/>
      <c r="E71" s="261" t="str">
        <f>E7</f>
        <v>MVN Neuměř I a II, odstranění sedimentů z nádrží, oprava hrází, zdí a funkčních objektů</v>
      </c>
      <c r="F71" s="262"/>
      <c r="G71" s="262"/>
      <c r="H71" s="262"/>
      <c r="L71" s="32"/>
    </row>
    <row r="72" spans="2:20" s="1" customFormat="1" ht="12" customHeight="1">
      <c r="B72" s="32"/>
      <c r="C72" s="27" t="s">
        <v>94</v>
      </c>
      <c r="L72" s="32"/>
    </row>
    <row r="73" spans="2:20" s="1" customFormat="1" ht="16.5" customHeight="1">
      <c r="B73" s="32"/>
      <c r="E73" s="225" t="str">
        <f>E9</f>
        <v>02 - PS 01 REKONSTRUKCE VÝPUSTNÉHO ZAŘÍZENÍ MVN NEUMĚŘ I</v>
      </c>
      <c r="F73" s="263"/>
      <c r="G73" s="263"/>
      <c r="H73" s="263"/>
      <c r="L73" s="32"/>
    </row>
    <row r="74" spans="2:20" s="1" customFormat="1" ht="6.95" customHeight="1">
      <c r="B74" s="32"/>
      <c r="L74" s="32"/>
    </row>
    <row r="75" spans="2:20" s="1" customFormat="1" ht="12" customHeight="1">
      <c r="B75" s="32"/>
      <c r="C75" s="27" t="s">
        <v>20</v>
      </c>
      <c r="F75" s="25" t="str">
        <f>F12</f>
        <v>Neuměř</v>
      </c>
      <c r="I75" s="27" t="s">
        <v>22</v>
      </c>
      <c r="J75" s="49" t="str">
        <f>IF(J12="","",J12)</f>
        <v>13. 2. 2023</v>
      </c>
      <c r="L75" s="32"/>
    </row>
    <row r="76" spans="2:20" s="1" customFormat="1" ht="6.95" customHeight="1">
      <c r="B76" s="32"/>
      <c r="L76" s="32"/>
    </row>
    <row r="77" spans="2:20" s="1" customFormat="1" ht="15.2" customHeight="1">
      <c r="B77" s="32"/>
      <c r="C77" s="27" t="s">
        <v>24</v>
      </c>
      <c r="F77" s="25" t="str">
        <f>E15</f>
        <v>Povodí Vltavy s.p.</v>
      </c>
      <c r="I77" s="27" t="s">
        <v>32</v>
      </c>
      <c r="J77" s="30" t="str">
        <f>E21</f>
        <v>Ing. Jiří Tägl</v>
      </c>
      <c r="L77" s="32"/>
    </row>
    <row r="78" spans="2:20" s="1" customFormat="1" ht="15.2" customHeight="1">
      <c r="B78" s="32"/>
      <c r="C78" s="27" t="s">
        <v>30</v>
      </c>
      <c r="F78" s="25" t="str">
        <f>IF(E18="","",E18)</f>
        <v>Vyplň údaj</v>
      </c>
      <c r="I78" s="27" t="s">
        <v>36</v>
      </c>
      <c r="J78" s="30" t="str">
        <f>E24</f>
        <v>Ing. Jiří Tägl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07"/>
      <c r="C80" s="108" t="s">
        <v>113</v>
      </c>
      <c r="D80" s="109" t="s">
        <v>58</v>
      </c>
      <c r="E80" s="109" t="s">
        <v>54</v>
      </c>
      <c r="F80" s="109" t="s">
        <v>55</v>
      </c>
      <c r="G80" s="109" t="s">
        <v>114</v>
      </c>
      <c r="H80" s="109" t="s">
        <v>115</v>
      </c>
      <c r="I80" s="109" t="s">
        <v>116</v>
      </c>
      <c r="J80" s="109" t="s">
        <v>98</v>
      </c>
      <c r="K80" s="110" t="s">
        <v>117</v>
      </c>
      <c r="L80" s="107"/>
      <c r="M80" s="56" t="s">
        <v>18</v>
      </c>
      <c r="N80" s="57" t="s">
        <v>43</v>
      </c>
      <c r="O80" s="57" t="s">
        <v>118</v>
      </c>
      <c r="P80" s="57" t="s">
        <v>119</v>
      </c>
      <c r="Q80" s="57" t="s">
        <v>120</v>
      </c>
      <c r="R80" s="57" t="s">
        <v>121</v>
      </c>
      <c r="S80" s="57" t="s">
        <v>122</v>
      </c>
      <c r="T80" s="58" t="s">
        <v>123</v>
      </c>
    </row>
    <row r="81" spans="2:65" s="1" customFormat="1" ht="22.9" customHeight="1">
      <c r="B81" s="32"/>
      <c r="C81" s="61" t="s">
        <v>124</v>
      </c>
      <c r="J81" s="111">
        <f>BK81</f>
        <v>0</v>
      </c>
      <c r="L81" s="32"/>
      <c r="M81" s="59"/>
      <c r="N81" s="50"/>
      <c r="O81" s="50"/>
      <c r="P81" s="112">
        <f>P82</f>
        <v>0</v>
      </c>
      <c r="Q81" s="50"/>
      <c r="R81" s="112">
        <f>R82</f>
        <v>0</v>
      </c>
      <c r="S81" s="50"/>
      <c r="T81" s="113">
        <f>T82</f>
        <v>0</v>
      </c>
      <c r="AT81" s="17" t="s">
        <v>72</v>
      </c>
      <c r="AU81" s="17" t="s">
        <v>99</v>
      </c>
      <c r="BK81" s="114">
        <f>BK82</f>
        <v>0</v>
      </c>
    </row>
    <row r="82" spans="2:65" s="11" customFormat="1" ht="25.9" customHeight="1">
      <c r="B82" s="115"/>
      <c r="D82" s="116" t="s">
        <v>72</v>
      </c>
      <c r="E82" s="117" t="s">
        <v>589</v>
      </c>
      <c r="F82" s="117" t="s">
        <v>590</v>
      </c>
      <c r="I82" s="118"/>
      <c r="J82" s="119">
        <f>BK82</f>
        <v>0</v>
      </c>
      <c r="L82" s="115"/>
      <c r="M82" s="120"/>
      <c r="P82" s="121">
        <f>P83</f>
        <v>0</v>
      </c>
      <c r="R82" s="121">
        <f>R83</f>
        <v>0</v>
      </c>
      <c r="T82" s="122">
        <f>T83</f>
        <v>0</v>
      </c>
      <c r="AR82" s="116" t="s">
        <v>83</v>
      </c>
      <c r="AT82" s="123" t="s">
        <v>72</v>
      </c>
      <c r="AU82" s="123" t="s">
        <v>73</v>
      </c>
      <c r="AY82" s="116" t="s">
        <v>127</v>
      </c>
      <c r="BK82" s="124">
        <f>BK83</f>
        <v>0</v>
      </c>
    </row>
    <row r="83" spans="2:65" s="11" customFormat="1" ht="22.9" customHeight="1">
      <c r="B83" s="115"/>
      <c r="D83" s="116" t="s">
        <v>72</v>
      </c>
      <c r="E83" s="125" t="s">
        <v>591</v>
      </c>
      <c r="F83" s="125" t="s">
        <v>592</v>
      </c>
      <c r="I83" s="118"/>
      <c r="J83" s="126">
        <f>BK83</f>
        <v>0</v>
      </c>
      <c r="L83" s="115"/>
      <c r="M83" s="120"/>
      <c r="P83" s="121">
        <f>SUM(P84:P97)</f>
        <v>0</v>
      </c>
      <c r="R83" s="121">
        <f>SUM(R84:R97)</f>
        <v>0</v>
      </c>
      <c r="T83" s="122">
        <f>SUM(T84:T97)</f>
        <v>0</v>
      </c>
      <c r="AR83" s="116" t="s">
        <v>83</v>
      </c>
      <c r="AT83" s="123" t="s">
        <v>72</v>
      </c>
      <c r="AU83" s="123" t="s">
        <v>81</v>
      </c>
      <c r="AY83" s="116" t="s">
        <v>127</v>
      </c>
      <c r="BK83" s="124">
        <f>SUM(BK84:BK97)</f>
        <v>0</v>
      </c>
    </row>
    <row r="84" spans="2:65" s="1" customFormat="1" ht="16.5" customHeight="1">
      <c r="B84" s="32"/>
      <c r="C84" s="127" t="s">
        <v>81</v>
      </c>
      <c r="D84" s="127" t="s">
        <v>129</v>
      </c>
      <c r="E84" s="128" t="s">
        <v>618</v>
      </c>
      <c r="F84" s="129" t="s">
        <v>619</v>
      </c>
      <c r="G84" s="130" t="s">
        <v>298</v>
      </c>
      <c r="H84" s="131">
        <v>1</v>
      </c>
      <c r="I84" s="132"/>
      <c r="J84" s="131">
        <f>ROUND(I84*H84,2)</f>
        <v>0</v>
      </c>
      <c r="K84" s="129" t="s">
        <v>18</v>
      </c>
      <c r="L84" s="32"/>
      <c r="M84" s="133" t="s">
        <v>18</v>
      </c>
      <c r="N84" s="134" t="s">
        <v>44</v>
      </c>
      <c r="P84" s="135">
        <f>O84*H84</f>
        <v>0</v>
      </c>
      <c r="Q84" s="135">
        <v>0</v>
      </c>
      <c r="R84" s="135">
        <f>Q84*H84</f>
        <v>0</v>
      </c>
      <c r="S84" s="135">
        <v>0</v>
      </c>
      <c r="T84" s="136">
        <f>S84*H84</f>
        <v>0</v>
      </c>
      <c r="AR84" s="137" t="s">
        <v>134</v>
      </c>
      <c r="AT84" s="137" t="s">
        <v>129</v>
      </c>
      <c r="AU84" s="137" t="s">
        <v>83</v>
      </c>
      <c r="AY84" s="17" t="s">
        <v>127</v>
      </c>
      <c r="BE84" s="138">
        <f>IF(N84="základní",J84,0)</f>
        <v>0</v>
      </c>
      <c r="BF84" s="138">
        <f>IF(N84="snížená",J84,0)</f>
        <v>0</v>
      </c>
      <c r="BG84" s="138">
        <f>IF(N84="zákl. přenesená",J84,0)</f>
        <v>0</v>
      </c>
      <c r="BH84" s="138">
        <f>IF(N84="sníž. přenesená",J84,0)</f>
        <v>0</v>
      </c>
      <c r="BI84" s="138">
        <f>IF(N84="nulová",J84,0)</f>
        <v>0</v>
      </c>
      <c r="BJ84" s="17" t="s">
        <v>81</v>
      </c>
      <c r="BK84" s="138">
        <f>ROUND(I84*H84,2)</f>
        <v>0</v>
      </c>
      <c r="BL84" s="17" t="s">
        <v>134</v>
      </c>
      <c r="BM84" s="137" t="s">
        <v>620</v>
      </c>
    </row>
    <row r="85" spans="2:65" s="14" customFormat="1">
      <c r="B85" s="167"/>
      <c r="D85" s="144" t="s">
        <v>138</v>
      </c>
      <c r="E85" s="168" t="s">
        <v>18</v>
      </c>
      <c r="F85" s="169" t="s">
        <v>621</v>
      </c>
      <c r="H85" s="168" t="s">
        <v>18</v>
      </c>
      <c r="I85" s="170"/>
      <c r="L85" s="167"/>
      <c r="M85" s="171"/>
      <c r="T85" s="172"/>
      <c r="AT85" s="168" t="s">
        <v>138</v>
      </c>
      <c r="AU85" s="168" t="s">
        <v>83</v>
      </c>
      <c r="AV85" s="14" t="s">
        <v>81</v>
      </c>
      <c r="AW85" s="14" t="s">
        <v>35</v>
      </c>
      <c r="AX85" s="14" t="s">
        <v>73</v>
      </c>
      <c r="AY85" s="168" t="s">
        <v>127</v>
      </c>
    </row>
    <row r="86" spans="2:65" s="14" customFormat="1">
      <c r="B86" s="167"/>
      <c r="D86" s="144" t="s">
        <v>138</v>
      </c>
      <c r="E86" s="168" t="s">
        <v>18</v>
      </c>
      <c r="F86" s="169" t="s">
        <v>622</v>
      </c>
      <c r="H86" s="168" t="s">
        <v>18</v>
      </c>
      <c r="I86" s="170"/>
      <c r="L86" s="167"/>
      <c r="M86" s="171"/>
      <c r="T86" s="172"/>
      <c r="AT86" s="168" t="s">
        <v>138</v>
      </c>
      <c r="AU86" s="168" t="s">
        <v>83</v>
      </c>
      <c r="AV86" s="14" t="s">
        <v>81</v>
      </c>
      <c r="AW86" s="14" t="s">
        <v>35</v>
      </c>
      <c r="AX86" s="14" t="s">
        <v>73</v>
      </c>
      <c r="AY86" s="168" t="s">
        <v>127</v>
      </c>
    </row>
    <row r="87" spans="2:65" s="14" customFormat="1">
      <c r="B87" s="167"/>
      <c r="D87" s="144" t="s">
        <v>138</v>
      </c>
      <c r="E87" s="168" t="s">
        <v>18</v>
      </c>
      <c r="F87" s="169" t="s">
        <v>623</v>
      </c>
      <c r="H87" s="168" t="s">
        <v>18</v>
      </c>
      <c r="I87" s="170"/>
      <c r="L87" s="167"/>
      <c r="M87" s="171"/>
      <c r="T87" s="172"/>
      <c r="AT87" s="168" t="s">
        <v>138</v>
      </c>
      <c r="AU87" s="168" t="s">
        <v>83</v>
      </c>
      <c r="AV87" s="14" t="s">
        <v>81</v>
      </c>
      <c r="AW87" s="14" t="s">
        <v>35</v>
      </c>
      <c r="AX87" s="14" t="s">
        <v>73</v>
      </c>
      <c r="AY87" s="168" t="s">
        <v>127</v>
      </c>
    </row>
    <row r="88" spans="2:65" s="14" customFormat="1">
      <c r="B88" s="167"/>
      <c r="D88" s="144" t="s">
        <v>138</v>
      </c>
      <c r="E88" s="168" t="s">
        <v>18</v>
      </c>
      <c r="F88" s="169" t="s">
        <v>624</v>
      </c>
      <c r="H88" s="168" t="s">
        <v>18</v>
      </c>
      <c r="I88" s="170"/>
      <c r="L88" s="167"/>
      <c r="M88" s="171"/>
      <c r="T88" s="172"/>
      <c r="AT88" s="168" t="s">
        <v>138</v>
      </c>
      <c r="AU88" s="168" t="s">
        <v>83</v>
      </c>
      <c r="AV88" s="14" t="s">
        <v>81</v>
      </c>
      <c r="AW88" s="14" t="s">
        <v>35</v>
      </c>
      <c r="AX88" s="14" t="s">
        <v>73</v>
      </c>
      <c r="AY88" s="168" t="s">
        <v>127</v>
      </c>
    </row>
    <row r="89" spans="2:65" s="14" customFormat="1">
      <c r="B89" s="167"/>
      <c r="D89" s="144" t="s">
        <v>138</v>
      </c>
      <c r="E89" s="168" t="s">
        <v>18</v>
      </c>
      <c r="F89" s="169" t="s">
        <v>625</v>
      </c>
      <c r="H89" s="168" t="s">
        <v>18</v>
      </c>
      <c r="I89" s="170"/>
      <c r="L89" s="167"/>
      <c r="M89" s="171"/>
      <c r="T89" s="172"/>
      <c r="AT89" s="168" t="s">
        <v>138</v>
      </c>
      <c r="AU89" s="168" t="s">
        <v>83</v>
      </c>
      <c r="AV89" s="14" t="s">
        <v>81</v>
      </c>
      <c r="AW89" s="14" t="s">
        <v>35</v>
      </c>
      <c r="AX89" s="14" t="s">
        <v>73</v>
      </c>
      <c r="AY89" s="168" t="s">
        <v>127</v>
      </c>
    </row>
    <row r="90" spans="2:65" s="14" customFormat="1">
      <c r="B90" s="167"/>
      <c r="D90" s="144" t="s">
        <v>138</v>
      </c>
      <c r="E90" s="168" t="s">
        <v>18</v>
      </c>
      <c r="F90" s="169" t="s">
        <v>626</v>
      </c>
      <c r="H90" s="168" t="s">
        <v>18</v>
      </c>
      <c r="I90" s="170"/>
      <c r="L90" s="167"/>
      <c r="M90" s="171"/>
      <c r="T90" s="172"/>
      <c r="AT90" s="168" t="s">
        <v>138</v>
      </c>
      <c r="AU90" s="168" t="s">
        <v>83</v>
      </c>
      <c r="AV90" s="14" t="s">
        <v>81</v>
      </c>
      <c r="AW90" s="14" t="s">
        <v>35</v>
      </c>
      <c r="AX90" s="14" t="s">
        <v>73</v>
      </c>
      <c r="AY90" s="168" t="s">
        <v>127</v>
      </c>
    </row>
    <row r="91" spans="2:65" s="12" customFormat="1">
      <c r="B91" s="143"/>
      <c r="D91" s="144" t="s">
        <v>138</v>
      </c>
      <c r="E91" s="145" t="s">
        <v>18</v>
      </c>
      <c r="F91" s="146" t="s">
        <v>81</v>
      </c>
      <c r="H91" s="147">
        <v>1</v>
      </c>
      <c r="I91" s="148"/>
      <c r="L91" s="143"/>
      <c r="M91" s="149"/>
      <c r="T91" s="150"/>
      <c r="AT91" s="145" t="s">
        <v>138</v>
      </c>
      <c r="AU91" s="145" t="s">
        <v>83</v>
      </c>
      <c r="AV91" s="12" t="s">
        <v>83</v>
      </c>
      <c r="AW91" s="12" t="s">
        <v>35</v>
      </c>
      <c r="AX91" s="12" t="s">
        <v>81</v>
      </c>
      <c r="AY91" s="145" t="s">
        <v>127</v>
      </c>
    </row>
    <row r="92" spans="2:65" s="1" customFormat="1" ht="16.5" customHeight="1">
      <c r="B92" s="32"/>
      <c r="C92" s="127" t="s">
        <v>83</v>
      </c>
      <c r="D92" s="127" t="s">
        <v>129</v>
      </c>
      <c r="E92" s="128" t="s">
        <v>627</v>
      </c>
      <c r="F92" s="129" t="s">
        <v>628</v>
      </c>
      <c r="G92" s="130" t="s">
        <v>298</v>
      </c>
      <c r="H92" s="131">
        <v>1</v>
      </c>
      <c r="I92" s="132"/>
      <c r="J92" s="131">
        <f>ROUND(I92*H92,2)</f>
        <v>0</v>
      </c>
      <c r="K92" s="129" t="s">
        <v>18</v>
      </c>
      <c r="L92" s="32"/>
      <c r="M92" s="133" t="s">
        <v>18</v>
      </c>
      <c r="N92" s="134" t="s">
        <v>44</v>
      </c>
      <c r="P92" s="135">
        <f>O92*H92</f>
        <v>0</v>
      </c>
      <c r="Q92" s="135">
        <v>0</v>
      </c>
      <c r="R92" s="135">
        <f>Q92*H92</f>
        <v>0</v>
      </c>
      <c r="S92" s="135">
        <v>0</v>
      </c>
      <c r="T92" s="136">
        <f>S92*H92</f>
        <v>0</v>
      </c>
      <c r="AR92" s="137" t="s">
        <v>596</v>
      </c>
      <c r="AT92" s="137" t="s">
        <v>129</v>
      </c>
      <c r="AU92" s="137" t="s">
        <v>83</v>
      </c>
      <c r="AY92" s="17" t="s">
        <v>127</v>
      </c>
      <c r="BE92" s="138">
        <f>IF(N92="základní",J92,0)</f>
        <v>0</v>
      </c>
      <c r="BF92" s="138">
        <f>IF(N92="snížená",J92,0)</f>
        <v>0</v>
      </c>
      <c r="BG92" s="138">
        <f>IF(N92="zákl. přenesená",J92,0)</f>
        <v>0</v>
      </c>
      <c r="BH92" s="138">
        <f>IF(N92="sníž. přenesená",J92,0)</f>
        <v>0</v>
      </c>
      <c r="BI92" s="138">
        <f>IF(N92="nulová",J92,0)</f>
        <v>0</v>
      </c>
      <c r="BJ92" s="17" t="s">
        <v>81</v>
      </c>
      <c r="BK92" s="138">
        <f>ROUND(I92*H92,2)</f>
        <v>0</v>
      </c>
      <c r="BL92" s="17" t="s">
        <v>596</v>
      </c>
      <c r="BM92" s="137" t="s">
        <v>629</v>
      </c>
    </row>
    <row r="93" spans="2:65" s="14" customFormat="1">
      <c r="B93" s="167"/>
      <c r="D93" s="144" t="s">
        <v>138</v>
      </c>
      <c r="E93" s="168" t="s">
        <v>18</v>
      </c>
      <c r="F93" s="169" t="s">
        <v>630</v>
      </c>
      <c r="H93" s="168" t="s">
        <v>18</v>
      </c>
      <c r="I93" s="170"/>
      <c r="L93" s="167"/>
      <c r="M93" s="171"/>
      <c r="T93" s="172"/>
      <c r="AT93" s="168" t="s">
        <v>138</v>
      </c>
      <c r="AU93" s="168" t="s">
        <v>83</v>
      </c>
      <c r="AV93" s="14" t="s">
        <v>81</v>
      </c>
      <c r="AW93" s="14" t="s">
        <v>35</v>
      </c>
      <c r="AX93" s="14" t="s">
        <v>73</v>
      </c>
      <c r="AY93" s="168" t="s">
        <v>127</v>
      </c>
    </row>
    <row r="94" spans="2:65" s="14" customFormat="1">
      <c r="B94" s="167"/>
      <c r="D94" s="144" t="s">
        <v>138</v>
      </c>
      <c r="E94" s="168" t="s">
        <v>18</v>
      </c>
      <c r="F94" s="169" t="s">
        <v>631</v>
      </c>
      <c r="H94" s="168" t="s">
        <v>18</v>
      </c>
      <c r="I94" s="170"/>
      <c r="L94" s="167"/>
      <c r="M94" s="171"/>
      <c r="T94" s="172"/>
      <c r="AT94" s="168" t="s">
        <v>138</v>
      </c>
      <c r="AU94" s="168" t="s">
        <v>83</v>
      </c>
      <c r="AV94" s="14" t="s">
        <v>81</v>
      </c>
      <c r="AW94" s="14" t="s">
        <v>35</v>
      </c>
      <c r="AX94" s="14" t="s">
        <v>73</v>
      </c>
      <c r="AY94" s="168" t="s">
        <v>127</v>
      </c>
    </row>
    <row r="95" spans="2:65" s="14" customFormat="1">
      <c r="B95" s="167"/>
      <c r="D95" s="144" t="s">
        <v>138</v>
      </c>
      <c r="E95" s="168" t="s">
        <v>18</v>
      </c>
      <c r="F95" s="169" t="s">
        <v>632</v>
      </c>
      <c r="H95" s="168" t="s">
        <v>18</v>
      </c>
      <c r="I95" s="170"/>
      <c r="L95" s="167"/>
      <c r="M95" s="171"/>
      <c r="T95" s="172"/>
      <c r="AT95" s="168" t="s">
        <v>138</v>
      </c>
      <c r="AU95" s="168" t="s">
        <v>83</v>
      </c>
      <c r="AV95" s="14" t="s">
        <v>81</v>
      </c>
      <c r="AW95" s="14" t="s">
        <v>35</v>
      </c>
      <c r="AX95" s="14" t="s">
        <v>73</v>
      </c>
      <c r="AY95" s="168" t="s">
        <v>127</v>
      </c>
    </row>
    <row r="96" spans="2:65" s="14" customFormat="1">
      <c r="B96" s="167"/>
      <c r="D96" s="144" t="s">
        <v>138</v>
      </c>
      <c r="E96" s="168" t="s">
        <v>18</v>
      </c>
      <c r="F96" s="169" t="s">
        <v>601</v>
      </c>
      <c r="H96" s="168" t="s">
        <v>18</v>
      </c>
      <c r="I96" s="170"/>
      <c r="L96" s="167"/>
      <c r="M96" s="171"/>
      <c r="T96" s="172"/>
      <c r="AT96" s="168" t="s">
        <v>138</v>
      </c>
      <c r="AU96" s="168" t="s">
        <v>83</v>
      </c>
      <c r="AV96" s="14" t="s">
        <v>81</v>
      </c>
      <c r="AW96" s="14" t="s">
        <v>35</v>
      </c>
      <c r="AX96" s="14" t="s">
        <v>73</v>
      </c>
      <c r="AY96" s="168" t="s">
        <v>127</v>
      </c>
    </row>
    <row r="97" spans="2:51" s="12" customFormat="1">
      <c r="B97" s="143"/>
      <c r="D97" s="144" t="s">
        <v>138</v>
      </c>
      <c r="E97" s="145" t="s">
        <v>18</v>
      </c>
      <c r="F97" s="146" t="s">
        <v>81</v>
      </c>
      <c r="H97" s="147">
        <v>1</v>
      </c>
      <c r="I97" s="148"/>
      <c r="L97" s="143"/>
      <c r="M97" s="173"/>
      <c r="N97" s="174"/>
      <c r="O97" s="174"/>
      <c r="P97" s="174"/>
      <c r="Q97" s="174"/>
      <c r="R97" s="174"/>
      <c r="S97" s="174"/>
      <c r="T97" s="175"/>
      <c r="AT97" s="145" t="s">
        <v>138</v>
      </c>
      <c r="AU97" s="145" t="s">
        <v>83</v>
      </c>
      <c r="AV97" s="12" t="s">
        <v>83</v>
      </c>
      <c r="AW97" s="12" t="s">
        <v>35</v>
      </c>
      <c r="AX97" s="12" t="s">
        <v>81</v>
      </c>
      <c r="AY97" s="145" t="s">
        <v>127</v>
      </c>
    </row>
    <row r="98" spans="2:51" s="1" customFormat="1" ht="6.95" customHeight="1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32"/>
    </row>
  </sheetData>
  <sheetProtection algorithmName="SHA-512" hashValue="333sLXYFNdAtRi1bX7rM55DgCrOVIJcEnM4BwTvHlLdmqV75S5b7wCeFhNzKmLUBWOBSEYN487SgKr4413PM6w==" saltValue="nbLLmQKtjP8iESnGXeZQeXJRIpHVQ949lgukMKto7oFQWmDG17b5rShOYKNRN493wCqJtURHM1qmSeFr3ZuHZw==" spinCount="100000" sheet="1" objects="1" scenarios="1" formatColumns="0" formatRows="0" autoFilter="0"/>
  <autoFilter ref="C80:K97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52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93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61" t="str">
        <f>'Rekapitulace stavby'!K6</f>
        <v>MVN Neuměř I a II, odstranění sedimentů z nádrží, oprava hrází, zdí a funkčních objektů</v>
      </c>
      <c r="F7" s="262"/>
      <c r="G7" s="262"/>
      <c r="H7" s="262"/>
      <c r="L7" s="20"/>
    </row>
    <row r="8" spans="2:46" s="1" customFormat="1" ht="12" customHeight="1">
      <c r="B8" s="32"/>
      <c r="D8" s="27" t="s">
        <v>94</v>
      </c>
      <c r="L8" s="32"/>
    </row>
    <row r="9" spans="2:46" s="1" customFormat="1" ht="16.5" customHeight="1">
      <c r="B9" s="32"/>
      <c r="E9" s="225" t="s">
        <v>633</v>
      </c>
      <c r="F9" s="263"/>
      <c r="G9" s="263"/>
      <c r="H9" s="26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18</v>
      </c>
      <c r="I11" s="27" t="s">
        <v>19</v>
      </c>
      <c r="J11" s="25" t="s">
        <v>18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49" t="str">
        <f>'Rekapitulace stavby'!AN8</f>
        <v>13. 2. 2023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64" t="str">
        <f>'Rekapitulace stavby'!E14</f>
        <v>Vyplň údaj</v>
      </c>
      <c r="F18" s="246"/>
      <c r="G18" s="246"/>
      <c r="H18" s="24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18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">
        <v>33</v>
      </c>
      <c r="L23" s="32"/>
    </row>
    <row r="24" spans="2:12" s="1" customFormat="1" ht="18" customHeight="1">
      <c r="B24" s="32"/>
      <c r="E24" s="25" t="s">
        <v>34</v>
      </c>
      <c r="I24" s="27" t="s">
        <v>28</v>
      </c>
      <c r="J24" s="25" t="s">
        <v>18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6"/>
      <c r="E27" s="250" t="s">
        <v>18</v>
      </c>
      <c r="F27" s="250"/>
      <c r="G27" s="250"/>
      <c r="H27" s="250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39</v>
      </c>
      <c r="J30" s="63">
        <f>ROUND(J90,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2" t="s">
        <v>43</v>
      </c>
      <c r="E33" s="27" t="s">
        <v>44</v>
      </c>
      <c r="F33" s="88">
        <f>ROUND((SUM(BE90:BE520)),  2)</f>
        <v>0</v>
      </c>
      <c r="I33" s="89">
        <v>0.21</v>
      </c>
      <c r="J33" s="88">
        <f>ROUND(((SUM(BE90:BE520))*I33),  2)</f>
        <v>0</v>
      </c>
      <c r="L33" s="32"/>
    </row>
    <row r="34" spans="2:12" s="1" customFormat="1" ht="14.45" customHeight="1">
      <c r="B34" s="32"/>
      <c r="E34" s="27" t="s">
        <v>45</v>
      </c>
      <c r="F34" s="88">
        <f>ROUND((SUM(BF90:BF520)),  2)</f>
        <v>0</v>
      </c>
      <c r="I34" s="89">
        <v>0.15</v>
      </c>
      <c r="J34" s="88">
        <f>ROUND(((SUM(BF90:BF520))*I34),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88">
        <f>ROUND((SUM(BG90:BG520)),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88">
        <f>ROUND((SUM(BH90:BH520)),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88">
        <f>ROUND((SUM(BI90:BI520)),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49</v>
      </c>
      <c r="E39" s="54"/>
      <c r="F39" s="54"/>
      <c r="G39" s="92" t="s">
        <v>50</v>
      </c>
      <c r="H39" s="93" t="s">
        <v>51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96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15</v>
      </c>
      <c r="L47" s="32"/>
    </row>
    <row r="48" spans="2:12" s="1" customFormat="1" ht="16.5" customHeight="1">
      <c r="B48" s="32"/>
      <c r="E48" s="261" t="str">
        <f>E7</f>
        <v>MVN Neuměř I a II, odstranění sedimentů z nádrží, oprava hrází, zdí a funkčních objektů</v>
      </c>
      <c r="F48" s="262"/>
      <c r="G48" s="262"/>
      <c r="H48" s="262"/>
      <c r="L48" s="32"/>
    </row>
    <row r="49" spans="2:47" s="1" customFormat="1" ht="12" customHeight="1">
      <c r="B49" s="32"/>
      <c r="C49" s="27" t="s">
        <v>94</v>
      </c>
      <c r="L49" s="32"/>
    </row>
    <row r="50" spans="2:47" s="1" customFormat="1" ht="16.5" customHeight="1">
      <c r="B50" s="32"/>
      <c r="E50" s="225" t="str">
        <f>E9</f>
        <v>03 - SO 02 OPRAVA MVN NEUMĚŘ II</v>
      </c>
      <c r="F50" s="263"/>
      <c r="G50" s="263"/>
      <c r="H50" s="263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20</v>
      </c>
      <c r="F52" s="25" t="str">
        <f>F12</f>
        <v>Neuměř</v>
      </c>
      <c r="I52" s="27" t="s">
        <v>22</v>
      </c>
      <c r="J52" s="49" t="str">
        <f>IF(J12="","",J12)</f>
        <v>13. 2. 2023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24</v>
      </c>
      <c r="F54" s="25" t="str">
        <f>E15</f>
        <v>Povodí Vltavy s.p.</v>
      </c>
      <c r="I54" s="27" t="s">
        <v>32</v>
      </c>
      <c r="J54" s="30" t="str">
        <f>E21</f>
        <v>Ing. Jiří Tägl</v>
      </c>
      <c r="L54" s="32"/>
    </row>
    <row r="55" spans="2:47" s="1" customFormat="1" ht="15.2" customHeight="1">
      <c r="B55" s="32"/>
      <c r="C55" s="27" t="s">
        <v>30</v>
      </c>
      <c r="F55" s="25" t="str">
        <f>IF(E18="","",E18)</f>
        <v>Vyplň údaj</v>
      </c>
      <c r="I55" s="27" t="s">
        <v>36</v>
      </c>
      <c r="J55" s="30" t="str">
        <f>E24</f>
        <v>Ing. Jiří Tägl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97</v>
      </c>
      <c r="D57" s="90"/>
      <c r="E57" s="90"/>
      <c r="F57" s="90"/>
      <c r="G57" s="90"/>
      <c r="H57" s="90"/>
      <c r="I57" s="90"/>
      <c r="J57" s="97" t="s">
        <v>98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71</v>
      </c>
      <c r="J59" s="63">
        <f>J90</f>
        <v>0</v>
      </c>
      <c r="L59" s="32"/>
      <c r="AU59" s="17" t="s">
        <v>99</v>
      </c>
    </row>
    <row r="60" spans="2:47" s="8" customFormat="1" ht="24.95" customHeight="1">
      <c r="B60" s="99"/>
      <c r="D60" s="100" t="s">
        <v>100</v>
      </c>
      <c r="E60" s="101"/>
      <c r="F60" s="101"/>
      <c r="G60" s="101"/>
      <c r="H60" s="101"/>
      <c r="I60" s="101"/>
      <c r="J60" s="102">
        <f>J91</f>
        <v>0</v>
      </c>
      <c r="L60" s="99"/>
    </row>
    <row r="61" spans="2:47" s="9" customFormat="1" ht="19.899999999999999" customHeight="1">
      <c r="B61" s="103"/>
      <c r="D61" s="104" t="s">
        <v>101</v>
      </c>
      <c r="E61" s="105"/>
      <c r="F61" s="105"/>
      <c r="G61" s="105"/>
      <c r="H61" s="105"/>
      <c r="I61" s="105"/>
      <c r="J61" s="106">
        <f>J92</f>
        <v>0</v>
      </c>
      <c r="L61" s="103"/>
    </row>
    <row r="62" spans="2:47" s="9" customFormat="1" ht="19.899999999999999" customHeight="1">
      <c r="B62" s="103"/>
      <c r="D62" s="104" t="s">
        <v>102</v>
      </c>
      <c r="E62" s="105"/>
      <c r="F62" s="105"/>
      <c r="G62" s="105"/>
      <c r="H62" s="105"/>
      <c r="I62" s="105"/>
      <c r="J62" s="106">
        <f>J201</f>
        <v>0</v>
      </c>
      <c r="L62" s="103"/>
    </row>
    <row r="63" spans="2:47" s="9" customFormat="1" ht="19.899999999999999" customHeight="1">
      <c r="B63" s="103"/>
      <c r="D63" s="104" t="s">
        <v>103</v>
      </c>
      <c r="E63" s="105"/>
      <c r="F63" s="105"/>
      <c r="G63" s="105"/>
      <c r="H63" s="105"/>
      <c r="I63" s="105"/>
      <c r="J63" s="106">
        <f>J259</f>
        <v>0</v>
      </c>
      <c r="L63" s="103"/>
    </row>
    <row r="64" spans="2:47" s="9" customFormat="1" ht="19.899999999999999" customHeight="1">
      <c r="B64" s="103"/>
      <c r="D64" s="104" t="s">
        <v>104</v>
      </c>
      <c r="E64" s="105"/>
      <c r="F64" s="105"/>
      <c r="G64" s="105"/>
      <c r="H64" s="105"/>
      <c r="I64" s="105"/>
      <c r="J64" s="106">
        <f>J287</f>
        <v>0</v>
      </c>
      <c r="L64" s="103"/>
    </row>
    <row r="65" spans="2:12" s="9" customFormat="1" ht="19.899999999999999" customHeight="1">
      <c r="B65" s="103"/>
      <c r="D65" s="104" t="s">
        <v>106</v>
      </c>
      <c r="E65" s="105"/>
      <c r="F65" s="105"/>
      <c r="G65" s="105"/>
      <c r="H65" s="105"/>
      <c r="I65" s="105"/>
      <c r="J65" s="106">
        <f>J305</f>
        <v>0</v>
      </c>
      <c r="L65" s="103"/>
    </row>
    <row r="66" spans="2:12" s="9" customFormat="1" ht="19.899999999999999" customHeight="1">
      <c r="B66" s="103"/>
      <c r="D66" s="104" t="s">
        <v>107</v>
      </c>
      <c r="E66" s="105"/>
      <c r="F66" s="105"/>
      <c r="G66" s="105"/>
      <c r="H66" s="105"/>
      <c r="I66" s="105"/>
      <c r="J66" s="106">
        <f>J381</f>
        <v>0</v>
      </c>
      <c r="L66" s="103"/>
    </row>
    <row r="67" spans="2:12" s="9" customFormat="1" ht="19.899999999999999" customHeight="1">
      <c r="B67" s="103"/>
      <c r="D67" s="104" t="s">
        <v>108</v>
      </c>
      <c r="E67" s="105"/>
      <c r="F67" s="105"/>
      <c r="G67" s="105"/>
      <c r="H67" s="105"/>
      <c r="I67" s="105"/>
      <c r="J67" s="106">
        <f>J463</f>
        <v>0</v>
      </c>
      <c r="L67" s="103"/>
    </row>
    <row r="68" spans="2:12" s="9" customFormat="1" ht="19.899999999999999" customHeight="1">
      <c r="B68" s="103"/>
      <c r="D68" s="104" t="s">
        <v>109</v>
      </c>
      <c r="E68" s="105"/>
      <c r="F68" s="105"/>
      <c r="G68" s="105"/>
      <c r="H68" s="105"/>
      <c r="I68" s="105"/>
      <c r="J68" s="106">
        <f>J474</f>
        <v>0</v>
      </c>
      <c r="L68" s="103"/>
    </row>
    <row r="69" spans="2:12" s="8" customFormat="1" ht="24.95" customHeight="1">
      <c r="B69" s="99"/>
      <c r="D69" s="100" t="s">
        <v>110</v>
      </c>
      <c r="E69" s="101"/>
      <c r="F69" s="101"/>
      <c r="G69" s="101"/>
      <c r="H69" s="101"/>
      <c r="I69" s="101"/>
      <c r="J69" s="102">
        <f>J477</f>
        <v>0</v>
      </c>
      <c r="L69" s="99"/>
    </row>
    <row r="70" spans="2:12" s="9" customFormat="1" ht="19.899999999999999" customHeight="1">
      <c r="B70" s="103"/>
      <c r="D70" s="104" t="s">
        <v>111</v>
      </c>
      <c r="E70" s="105"/>
      <c r="F70" s="105"/>
      <c r="G70" s="105"/>
      <c r="H70" s="105"/>
      <c r="I70" s="105"/>
      <c r="J70" s="106">
        <f>J478</f>
        <v>0</v>
      </c>
      <c r="L70" s="103"/>
    </row>
    <row r="71" spans="2:12" s="1" customFormat="1" ht="21.75" customHeight="1">
      <c r="B71" s="32"/>
      <c r="L71" s="32"/>
    </row>
    <row r="72" spans="2:12" s="1" customFormat="1" ht="6.95" customHeight="1"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32"/>
    </row>
    <row r="76" spans="2:12" s="1" customFormat="1" ht="6.95" customHeight="1"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32"/>
    </row>
    <row r="77" spans="2:12" s="1" customFormat="1" ht="24.95" customHeight="1">
      <c r="B77" s="32"/>
      <c r="C77" s="21" t="s">
        <v>112</v>
      </c>
      <c r="L77" s="32"/>
    </row>
    <row r="78" spans="2:12" s="1" customFormat="1" ht="6.95" customHeight="1">
      <c r="B78" s="32"/>
      <c r="L78" s="32"/>
    </row>
    <row r="79" spans="2:12" s="1" customFormat="1" ht="12" customHeight="1">
      <c r="B79" s="32"/>
      <c r="C79" s="27" t="s">
        <v>15</v>
      </c>
      <c r="L79" s="32"/>
    </row>
    <row r="80" spans="2:12" s="1" customFormat="1" ht="16.5" customHeight="1">
      <c r="B80" s="32"/>
      <c r="E80" s="261" t="str">
        <f>E7</f>
        <v>MVN Neuměř I a II, odstranění sedimentů z nádrží, oprava hrází, zdí a funkčních objektů</v>
      </c>
      <c r="F80" s="262"/>
      <c r="G80" s="262"/>
      <c r="H80" s="262"/>
      <c r="L80" s="32"/>
    </row>
    <row r="81" spans="2:65" s="1" customFormat="1" ht="12" customHeight="1">
      <c r="B81" s="32"/>
      <c r="C81" s="27" t="s">
        <v>94</v>
      </c>
      <c r="L81" s="32"/>
    </row>
    <row r="82" spans="2:65" s="1" customFormat="1" ht="16.5" customHeight="1">
      <c r="B82" s="32"/>
      <c r="E82" s="225" t="str">
        <f>E9</f>
        <v>03 - SO 02 OPRAVA MVN NEUMĚŘ II</v>
      </c>
      <c r="F82" s="263"/>
      <c r="G82" s="263"/>
      <c r="H82" s="263"/>
      <c r="L82" s="32"/>
    </row>
    <row r="83" spans="2:65" s="1" customFormat="1" ht="6.95" customHeight="1">
      <c r="B83" s="32"/>
      <c r="L83" s="32"/>
    </row>
    <row r="84" spans="2:65" s="1" customFormat="1" ht="12" customHeight="1">
      <c r="B84" s="32"/>
      <c r="C84" s="27" t="s">
        <v>20</v>
      </c>
      <c r="F84" s="25" t="str">
        <f>F12</f>
        <v>Neuměř</v>
      </c>
      <c r="I84" s="27" t="s">
        <v>22</v>
      </c>
      <c r="J84" s="49" t="str">
        <f>IF(J12="","",J12)</f>
        <v>13. 2. 2023</v>
      </c>
      <c r="L84" s="32"/>
    </row>
    <row r="85" spans="2:65" s="1" customFormat="1" ht="6.95" customHeight="1">
      <c r="B85" s="32"/>
      <c r="L85" s="32"/>
    </row>
    <row r="86" spans="2:65" s="1" customFormat="1" ht="15.2" customHeight="1">
      <c r="B86" s="32"/>
      <c r="C86" s="27" t="s">
        <v>24</v>
      </c>
      <c r="F86" s="25" t="str">
        <f>E15</f>
        <v>Povodí Vltavy s.p.</v>
      </c>
      <c r="I86" s="27" t="s">
        <v>32</v>
      </c>
      <c r="J86" s="30" t="str">
        <f>E21</f>
        <v>Ing. Jiří Tägl</v>
      </c>
      <c r="L86" s="32"/>
    </row>
    <row r="87" spans="2:65" s="1" customFormat="1" ht="15.2" customHeight="1">
      <c r="B87" s="32"/>
      <c r="C87" s="27" t="s">
        <v>30</v>
      </c>
      <c r="F87" s="25" t="str">
        <f>IF(E18="","",E18)</f>
        <v>Vyplň údaj</v>
      </c>
      <c r="I87" s="27" t="s">
        <v>36</v>
      </c>
      <c r="J87" s="30" t="str">
        <f>E24</f>
        <v>Ing. Jiří Tägl</v>
      </c>
      <c r="L87" s="32"/>
    </row>
    <row r="88" spans="2:65" s="1" customFormat="1" ht="10.35" customHeight="1">
      <c r="B88" s="32"/>
      <c r="L88" s="32"/>
    </row>
    <row r="89" spans="2:65" s="10" customFormat="1" ht="29.25" customHeight="1">
      <c r="B89" s="107"/>
      <c r="C89" s="108" t="s">
        <v>113</v>
      </c>
      <c r="D89" s="109" t="s">
        <v>58</v>
      </c>
      <c r="E89" s="109" t="s">
        <v>54</v>
      </c>
      <c r="F89" s="109" t="s">
        <v>55</v>
      </c>
      <c r="G89" s="109" t="s">
        <v>114</v>
      </c>
      <c r="H89" s="109" t="s">
        <v>115</v>
      </c>
      <c r="I89" s="109" t="s">
        <v>116</v>
      </c>
      <c r="J89" s="109" t="s">
        <v>98</v>
      </c>
      <c r="K89" s="110" t="s">
        <v>117</v>
      </c>
      <c r="L89" s="107"/>
      <c r="M89" s="56" t="s">
        <v>18</v>
      </c>
      <c r="N89" s="57" t="s">
        <v>43</v>
      </c>
      <c r="O89" s="57" t="s">
        <v>118</v>
      </c>
      <c r="P89" s="57" t="s">
        <v>119</v>
      </c>
      <c r="Q89" s="57" t="s">
        <v>120</v>
      </c>
      <c r="R89" s="57" t="s">
        <v>121</v>
      </c>
      <c r="S89" s="57" t="s">
        <v>122</v>
      </c>
      <c r="T89" s="58" t="s">
        <v>123</v>
      </c>
    </row>
    <row r="90" spans="2:65" s="1" customFormat="1" ht="22.9" customHeight="1">
      <c r="B90" s="32"/>
      <c r="C90" s="61" t="s">
        <v>124</v>
      </c>
      <c r="J90" s="111">
        <f>BK90</f>
        <v>0</v>
      </c>
      <c r="L90" s="32"/>
      <c r="M90" s="59"/>
      <c r="N90" s="50"/>
      <c r="O90" s="50"/>
      <c r="P90" s="112">
        <f>P91+P477</f>
        <v>0</v>
      </c>
      <c r="Q90" s="50"/>
      <c r="R90" s="112">
        <f>R91+R477</f>
        <v>267.95985259999998</v>
      </c>
      <c r="S90" s="50"/>
      <c r="T90" s="113">
        <f>T91+T477</f>
        <v>531.26210000000003</v>
      </c>
      <c r="AT90" s="17" t="s">
        <v>72</v>
      </c>
      <c r="AU90" s="17" t="s">
        <v>99</v>
      </c>
      <c r="BK90" s="114">
        <f>BK91+BK477</f>
        <v>0</v>
      </c>
    </row>
    <row r="91" spans="2:65" s="11" customFormat="1" ht="25.9" customHeight="1">
      <c r="B91" s="115"/>
      <c r="D91" s="116" t="s">
        <v>72</v>
      </c>
      <c r="E91" s="117" t="s">
        <v>125</v>
      </c>
      <c r="F91" s="117" t="s">
        <v>126</v>
      </c>
      <c r="I91" s="118"/>
      <c r="J91" s="119">
        <f>BK91</f>
        <v>0</v>
      </c>
      <c r="L91" s="115"/>
      <c r="M91" s="120"/>
      <c r="P91" s="121">
        <f>P92+P201+P259+P287+P305+P381+P463+P474</f>
        <v>0</v>
      </c>
      <c r="R91" s="121">
        <f>R92+R201+R259+R287+R305+R381+R463+R474</f>
        <v>267.95985259999998</v>
      </c>
      <c r="T91" s="122">
        <f>T92+T201+T259+T287+T305+T381+T463+T474</f>
        <v>531.26210000000003</v>
      </c>
      <c r="AR91" s="116" t="s">
        <v>81</v>
      </c>
      <c r="AT91" s="123" t="s">
        <v>72</v>
      </c>
      <c r="AU91" s="123" t="s">
        <v>73</v>
      </c>
      <c r="AY91" s="116" t="s">
        <v>127</v>
      </c>
      <c r="BK91" s="124">
        <f>BK92+BK201+BK259+BK287+BK305+BK381+BK463+BK474</f>
        <v>0</v>
      </c>
    </row>
    <row r="92" spans="2:65" s="11" customFormat="1" ht="22.9" customHeight="1">
      <c r="B92" s="115"/>
      <c r="D92" s="116" t="s">
        <v>72</v>
      </c>
      <c r="E92" s="125" t="s">
        <v>81</v>
      </c>
      <c r="F92" s="125" t="s">
        <v>128</v>
      </c>
      <c r="I92" s="118"/>
      <c r="J92" s="126">
        <f>BK92</f>
        <v>0</v>
      </c>
      <c r="L92" s="115"/>
      <c r="M92" s="120"/>
      <c r="P92" s="121">
        <f>SUM(P93:P200)</f>
        <v>0</v>
      </c>
      <c r="R92" s="121">
        <f>SUM(R93:R200)</f>
        <v>56.0985285</v>
      </c>
      <c r="T92" s="122">
        <f>SUM(T93:T200)</f>
        <v>96.127499999999998</v>
      </c>
      <c r="AR92" s="116" t="s">
        <v>81</v>
      </c>
      <c r="AT92" s="123" t="s">
        <v>72</v>
      </c>
      <c r="AU92" s="123" t="s">
        <v>81</v>
      </c>
      <c r="AY92" s="116" t="s">
        <v>127</v>
      </c>
      <c r="BK92" s="124">
        <f>SUM(BK93:BK200)</f>
        <v>0</v>
      </c>
    </row>
    <row r="93" spans="2:65" s="1" customFormat="1" ht="16.5" customHeight="1">
      <c r="B93" s="32"/>
      <c r="C93" s="127" t="s">
        <v>81</v>
      </c>
      <c r="D93" s="127" t="s">
        <v>129</v>
      </c>
      <c r="E93" s="128" t="s">
        <v>634</v>
      </c>
      <c r="F93" s="129" t="s">
        <v>635</v>
      </c>
      <c r="G93" s="130" t="s">
        <v>132</v>
      </c>
      <c r="H93" s="131">
        <v>1</v>
      </c>
      <c r="I93" s="132"/>
      <c r="J93" s="131">
        <f>ROUND(I93*H93,2)</f>
        <v>0</v>
      </c>
      <c r="K93" s="129" t="s">
        <v>133</v>
      </c>
      <c r="L93" s="32"/>
      <c r="M93" s="133" t="s">
        <v>18</v>
      </c>
      <c r="N93" s="134" t="s">
        <v>44</v>
      </c>
      <c r="P93" s="135">
        <f>O93*H93</f>
        <v>0</v>
      </c>
      <c r="Q93" s="135">
        <v>0</v>
      </c>
      <c r="R93" s="135">
        <f>Q93*H93</f>
        <v>0</v>
      </c>
      <c r="S93" s="135">
        <v>0</v>
      </c>
      <c r="T93" s="136">
        <f>S93*H93</f>
        <v>0</v>
      </c>
      <c r="AR93" s="137" t="s">
        <v>134</v>
      </c>
      <c r="AT93" s="137" t="s">
        <v>129</v>
      </c>
      <c r="AU93" s="137" t="s">
        <v>83</v>
      </c>
      <c r="AY93" s="17" t="s">
        <v>127</v>
      </c>
      <c r="BE93" s="138">
        <f>IF(N93="základní",J93,0)</f>
        <v>0</v>
      </c>
      <c r="BF93" s="138">
        <f>IF(N93="snížená",J93,0)</f>
        <v>0</v>
      </c>
      <c r="BG93" s="138">
        <f>IF(N93="zákl. přenesená",J93,0)</f>
        <v>0</v>
      </c>
      <c r="BH93" s="138">
        <f>IF(N93="sníž. přenesená",J93,0)</f>
        <v>0</v>
      </c>
      <c r="BI93" s="138">
        <f>IF(N93="nulová",J93,0)</f>
        <v>0</v>
      </c>
      <c r="BJ93" s="17" t="s">
        <v>81</v>
      </c>
      <c r="BK93" s="138">
        <f>ROUND(I93*H93,2)</f>
        <v>0</v>
      </c>
      <c r="BL93" s="17" t="s">
        <v>134</v>
      </c>
      <c r="BM93" s="137" t="s">
        <v>636</v>
      </c>
    </row>
    <row r="94" spans="2:65" s="1" customFormat="1">
      <c r="B94" s="32"/>
      <c r="D94" s="139" t="s">
        <v>136</v>
      </c>
      <c r="F94" s="140" t="s">
        <v>637</v>
      </c>
      <c r="I94" s="141"/>
      <c r="L94" s="32"/>
      <c r="M94" s="142"/>
      <c r="T94" s="53"/>
      <c r="AT94" s="17" t="s">
        <v>136</v>
      </c>
      <c r="AU94" s="17" t="s">
        <v>83</v>
      </c>
    </row>
    <row r="95" spans="2:65" s="12" customFormat="1">
      <c r="B95" s="143"/>
      <c r="D95" s="144" t="s">
        <v>138</v>
      </c>
      <c r="E95" s="145" t="s">
        <v>18</v>
      </c>
      <c r="F95" s="146" t="s">
        <v>638</v>
      </c>
      <c r="H95" s="147">
        <v>1</v>
      </c>
      <c r="I95" s="148"/>
      <c r="L95" s="143"/>
      <c r="M95" s="149"/>
      <c r="T95" s="150"/>
      <c r="AT95" s="145" t="s">
        <v>138</v>
      </c>
      <c r="AU95" s="145" t="s">
        <v>83</v>
      </c>
      <c r="AV95" s="12" t="s">
        <v>83</v>
      </c>
      <c r="AW95" s="12" t="s">
        <v>35</v>
      </c>
      <c r="AX95" s="12" t="s">
        <v>81</v>
      </c>
      <c r="AY95" s="145" t="s">
        <v>127</v>
      </c>
    </row>
    <row r="96" spans="2:65" s="1" customFormat="1" ht="16.5" customHeight="1">
      <c r="B96" s="32"/>
      <c r="C96" s="127" t="s">
        <v>83</v>
      </c>
      <c r="D96" s="127" t="s">
        <v>129</v>
      </c>
      <c r="E96" s="128" t="s">
        <v>130</v>
      </c>
      <c r="F96" s="129" t="s">
        <v>131</v>
      </c>
      <c r="G96" s="130" t="s">
        <v>132</v>
      </c>
      <c r="H96" s="131">
        <v>1</v>
      </c>
      <c r="I96" s="132"/>
      <c r="J96" s="131">
        <f>ROUND(I96*H96,2)</f>
        <v>0</v>
      </c>
      <c r="K96" s="129" t="s">
        <v>133</v>
      </c>
      <c r="L96" s="32"/>
      <c r="M96" s="133" t="s">
        <v>18</v>
      </c>
      <c r="N96" s="134" t="s">
        <v>44</v>
      </c>
      <c r="P96" s="135">
        <f>O96*H96</f>
        <v>0</v>
      </c>
      <c r="Q96" s="135">
        <v>0</v>
      </c>
      <c r="R96" s="135">
        <f>Q96*H96</f>
        <v>0</v>
      </c>
      <c r="S96" s="135">
        <v>0</v>
      </c>
      <c r="T96" s="136">
        <f>S96*H96</f>
        <v>0</v>
      </c>
      <c r="AR96" s="137" t="s">
        <v>134</v>
      </c>
      <c r="AT96" s="137" t="s">
        <v>129</v>
      </c>
      <c r="AU96" s="137" t="s">
        <v>83</v>
      </c>
      <c r="AY96" s="17" t="s">
        <v>127</v>
      </c>
      <c r="BE96" s="138">
        <f>IF(N96="základní",J96,0)</f>
        <v>0</v>
      </c>
      <c r="BF96" s="138">
        <f>IF(N96="snížená",J96,0)</f>
        <v>0</v>
      </c>
      <c r="BG96" s="138">
        <f>IF(N96="zákl. přenesená",J96,0)</f>
        <v>0</v>
      </c>
      <c r="BH96" s="138">
        <f>IF(N96="sníž. přenesená",J96,0)</f>
        <v>0</v>
      </c>
      <c r="BI96" s="138">
        <f>IF(N96="nulová",J96,0)</f>
        <v>0</v>
      </c>
      <c r="BJ96" s="17" t="s">
        <v>81</v>
      </c>
      <c r="BK96" s="138">
        <f>ROUND(I96*H96,2)</f>
        <v>0</v>
      </c>
      <c r="BL96" s="17" t="s">
        <v>134</v>
      </c>
      <c r="BM96" s="137" t="s">
        <v>639</v>
      </c>
    </row>
    <row r="97" spans="2:65" s="1" customFormat="1">
      <c r="B97" s="32"/>
      <c r="D97" s="139" t="s">
        <v>136</v>
      </c>
      <c r="F97" s="140" t="s">
        <v>137</v>
      </c>
      <c r="I97" s="141"/>
      <c r="L97" s="32"/>
      <c r="M97" s="142"/>
      <c r="T97" s="53"/>
      <c r="AT97" s="17" t="s">
        <v>136</v>
      </c>
      <c r="AU97" s="17" t="s">
        <v>83</v>
      </c>
    </row>
    <row r="98" spans="2:65" s="12" customFormat="1">
      <c r="B98" s="143"/>
      <c r="D98" s="144" t="s">
        <v>138</v>
      </c>
      <c r="E98" s="145" t="s">
        <v>18</v>
      </c>
      <c r="F98" s="146" t="s">
        <v>638</v>
      </c>
      <c r="H98" s="147">
        <v>1</v>
      </c>
      <c r="I98" s="148"/>
      <c r="L98" s="143"/>
      <c r="M98" s="149"/>
      <c r="T98" s="150"/>
      <c r="AT98" s="145" t="s">
        <v>138</v>
      </c>
      <c r="AU98" s="145" t="s">
        <v>83</v>
      </c>
      <c r="AV98" s="12" t="s">
        <v>83</v>
      </c>
      <c r="AW98" s="12" t="s">
        <v>35</v>
      </c>
      <c r="AX98" s="12" t="s">
        <v>81</v>
      </c>
      <c r="AY98" s="145" t="s">
        <v>127</v>
      </c>
    </row>
    <row r="99" spans="2:65" s="1" customFormat="1" ht="16.5" customHeight="1">
      <c r="B99" s="32"/>
      <c r="C99" s="127" t="s">
        <v>145</v>
      </c>
      <c r="D99" s="127" t="s">
        <v>129</v>
      </c>
      <c r="E99" s="128" t="s">
        <v>146</v>
      </c>
      <c r="F99" s="129" t="s">
        <v>147</v>
      </c>
      <c r="G99" s="130" t="s">
        <v>132</v>
      </c>
      <c r="H99" s="131">
        <v>2</v>
      </c>
      <c r="I99" s="132"/>
      <c r="J99" s="131">
        <f>ROUND(I99*H99,2)</f>
        <v>0</v>
      </c>
      <c r="K99" s="129" t="s">
        <v>133</v>
      </c>
      <c r="L99" s="32"/>
      <c r="M99" s="133" t="s">
        <v>18</v>
      </c>
      <c r="N99" s="134" t="s">
        <v>44</v>
      </c>
      <c r="P99" s="135">
        <f>O99*H99</f>
        <v>0</v>
      </c>
      <c r="Q99" s="135">
        <v>0</v>
      </c>
      <c r="R99" s="135">
        <f>Q99*H99</f>
        <v>0</v>
      </c>
      <c r="S99" s="135">
        <v>0</v>
      </c>
      <c r="T99" s="136">
        <f>S99*H99</f>
        <v>0</v>
      </c>
      <c r="AR99" s="137" t="s">
        <v>134</v>
      </c>
      <c r="AT99" s="137" t="s">
        <v>129</v>
      </c>
      <c r="AU99" s="137" t="s">
        <v>83</v>
      </c>
      <c r="AY99" s="17" t="s">
        <v>127</v>
      </c>
      <c r="BE99" s="138">
        <f>IF(N99="základní",J99,0)</f>
        <v>0</v>
      </c>
      <c r="BF99" s="138">
        <f>IF(N99="snížená",J99,0)</f>
        <v>0</v>
      </c>
      <c r="BG99" s="138">
        <f>IF(N99="zákl. přenesená",J99,0)</f>
        <v>0</v>
      </c>
      <c r="BH99" s="138">
        <f>IF(N99="sníž. přenesená",J99,0)</f>
        <v>0</v>
      </c>
      <c r="BI99" s="138">
        <f>IF(N99="nulová",J99,0)</f>
        <v>0</v>
      </c>
      <c r="BJ99" s="17" t="s">
        <v>81</v>
      </c>
      <c r="BK99" s="138">
        <f>ROUND(I99*H99,2)</f>
        <v>0</v>
      </c>
      <c r="BL99" s="17" t="s">
        <v>134</v>
      </c>
      <c r="BM99" s="137" t="s">
        <v>640</v>
      </c>
    </row>
    <row r="100" spans="2:65" s="1" customFormat="1">
      <c r="B100" s="32"/>
      <c r="D100" s="139" t="s">
        <v>136</v>
      </c>
      <c r="F100" s="140" t="s">
        <v>149</v>
      </c>
      <c r="I100" s="141"/>
      <c r="L100" s="32"/>
      <c r="M100" s="142"/>
      <c r="T100" s="53"/>
      <c r="AT100" s="17" t="s">
        <v>136</v>
      </c>
      <c r="AU100" s="17" t="s">
        <v>83</v>
      </c>
    </row>
    <row r="101" spans="2:65" s="12" customFormat="1">
      <c r="B101" s="143"/>
      <c r="D101" s="144" t="s">
        <v>138</v>
      </c>
      <c r="E101" s="145" t="s">
        <v>18</v>
      </c>
      <c r="F101" s="146" t="s">
        <v>641</v>
      </c>
      <c r="H101" s="147">
        <v>2</v>
      </c>
      <c r="I101" s="148"/>
      <c r="L101" s="143"/>
      <c r="M101" s="149"/>
      <c r="T101" s="150"/>
      <c r="AT101" s="145" t="s">
        <v>138</v>
      </c>
      <c r="AU101" s="145" t="s">
        <v>83</v>
      </c>
      <c r="AV101" s="12" t="s">
        <v>83</v>
      </c>
      <c r="AW101" s="12" t="s">
        <v>35</v>
      </c>
      <c r="AX101" s="12" t="s">
        <v>81</v>
      </c>
      <c r="AY101" s="145" t="s">
        <v>127</v>
      </c>
    </row>
    <row r="102" spans="2:65" s="1" customFormat="1" ht="33" customHeight="1">
      <c r="B102" s="32"/>
      <c r="C102" s="127" t="s">
        <v>134</v>
      </c>
      <c r="D102" s="127" t="s">
        <v>129</v>
      </c>
      <c r="E102" s="128" t="s">
        <v>156</v>
      </c>
      <c r="F102" s="129" t="s">
        <v>157</v>
      </c>
      <c r="G102" s="130" t="s">
        <v>158</v>
      </c>
      <c r="H102" s="131">
        <v>70</v>
      </c>
      <c r="I102" s="132"/>
      <c r="J102" s="131">
        <f>ROUND(I102*H102,2)</f>
        <v>0</v>
      </c>
      <c r="K102" s="129" t="s">
        <v>133</v>
      </c>
      <c r="L102" s="32"/>
      <c r="M102" s="133" t="s">
        <v>18</v>
      </c>
      <c r="N102" s="134" t="s">
        <v>44</v>
      </c>
      <c r="P102" s="135">
        <f>O102*H102</f>
        <v>0</v>
      </c>
      <c r="Q102" s="135">
        <v>0</v>
      </c>
      <c r="R102" s="135">
        <f>Q102*H102</f>
        <v>0</v>
      </c>
      <c r="S102" s="135">
        <v>0.29499999999999998</v>
      </c>
      <c r="T102" s="136">
        <f>S102*H102</f>
        <v>20.65</v>
      </c>
      <c r="AR102" s="137" t="s">
        <v>134</v>
      </c>
      <c r="AT102" s="137" t="s">
        <v>129</v>
      </c>
      <c r="AU102" s="137" t="s">
        <v>83</v>
      </c>
      <c r="AY102" s="17" t="s">
        <v>127</v>
      </c>
      <c r="BE102" s="138">
        <f>IF(N102="základní",J102,0)</f>
        <v>0</v>
      </c>
      <c r="BF102" s="138">
        <f>IF(N102="snížená",J102,0)</f>
        <v>0</v>
      </c>
      <c r="BG102" s="138">
        <f>IF(N102="zákl. přenesená",J102,0)</f>
        <v>0</v>
      </c>
      <c r="BH102" s="138">
        <f>IF(N102="sníž. přenesená",J102,0)</f>
        <v>0</v>
      </c>
      <c r="BI102" s="138">
        <f>IF(N102="nulová",J102,0)</f>
        <v>0</v>
      </c>
      <c r="BJ102" s="17" t="s">
        <v>81</v>
      </c>
      <c r="BK102" s="138">
        <f>ROUND(I102*H102,2)</f>
        <v>0</v>
      </c>
      <c r="BL102" s="17" t="s">
        <v>134</v>
      </c>
      <c r="BM102" s="137" t="s">
        <v>642</v>
      </c>
    </row>
    <row r="103" spans="2:65" s="1" customFormat="1">
      <c r="B103" s="32"/>
      <c r="D103" s="139" t="s">
        <v>136</v>
      </c>
      <c r="F103" s="140" t="s">
        <v>160</v>
      </c>
      <c r="I103" s="141"/>
      <c r="L103" s="32"/>
      <c r="M103" s="142"/>
      <c r="T103" s="53"/>
      <c r="AT103" s="17" t="s">
        <v>136</v>
      </c>
      <c r="AU103" s="17" t="s">
        <v>83</v>
      </c>
    </row>
    <row r="104" spans="2:65" s="12" customFormat="1">
      <c r="B104" s="143"/>
      <c r="D104" s="144" t="s">
        <v>138</v>
      </c>
      <c r="E104" s="145" t="s">
        <v>18</v>
      </c>
      <c r="F104" s="146" t="s">
        <v>643</v>
      </c>
      <c r="H104" s="147">
        <v>50</v>
      </c>
      <c r="I104" s="148"/>
      <c r="L104" s="143"/>
      <c r="M104" s="149"/>
      <c r="T104" s="150"/>
      <c r="AT104" s="145" t="s">
        <v>138</v>
      </c>
      <c r="AU104" s="145" t="s">
        <v>83</v>
      </c>
      <c r="AV104" s="12" t="s">
        <v>83</v>
      </c>
      <c r="AW104" s="12" t="s">
        <v>35</v>
      </c>
      <c r="AX104" s="12" t="s">
        <v>73</v>
      </c>
      <c r="AY104" s="145" t="s">
        <v>127</v>
      </c>
    </row>
    <row r="105" spans="2:65" s="12" customFormat="1">
      <c r="B105" s="143"/>
      <c r="D105" s="144" t="s">
        <v>138</v>
      </c>
      <c r="E105" s="145" t="s">
        <v>18</v>
      </c>
      <c r="F105" s="146" t="s">
        <v>644</v>
      </c>
      <c r="H105" s="147">
        <v>20</v>
      </c>
      <c r="I105" s="148"/>
      <c r="L105" s="143"/>
      <c r="M105" s="149"/>
      <c r="T105" s="150"/>
      <c r="AT105" s="145" t="s">
        <v>138</v>
      </c>
      <c r="AU105" s="145" t="s">
        <v>83</v>
      </c>
      <c r="AV105" s="12" t="s">
        <v>83</v>
      </c>
      <c r="AW105" s="12" t="s">
        <v>35</v>
      </c>
      <c r="AX105" s="12" t="s">
        <v>73</v>
      </c>
      <c r="AY105" s="145" t="s">
        <v>127</v>
      </c>
    </row>
    <row r="106" spans="2:65" s="13" customFormat="1">
      <c r="B106" s="151"/>
      <c r="D106" s="144" t="s">
        <v>138</v>
      </c>
      <c r="E106" s="152" t="s">
        <v>18</v>
      </c>
      <c r="F106" s="153" t="s">
        <v>171</v>
      </c>
      <c r="H106" s="154">
        <v>70</v>
      </c>
      <c r="I106" s="155"/>
      <c r="L106" s="151"/>
      <c r="M106" s="156"/>
      <c r="T106" s="157"/>
      <c r="AT106" s="152" t="s">
        <v>138</v>
      </c>
      <c r="AU106" s="152" t="s">
        <v>83</v>
      </c>
      <c r="AV106" s="13" t="s">
        <v>134</v>
      </c>
      <c r="AW106" s="13" t="s">
        <v>35</v>
      </c>
      <c r="AX106" s="13" t="s">
        <v>81</v>
      </c>
      <c r="AY106" s="152" t="s">
        <v>127</v>
      </c>
    </row>
    <row r="107" spans="2:65" s="1" customFormat="1" ht="44.25" customHeight="1">
      <c r="B107" s="32"/>
      <c r="C107" s="127" t="s">
        <v>155</v>
      </c>
      <c r="D107" s="127" t="s">
        <v>129</v>
      </c>
      <c r="E107" s="128" t="s">
        <v>645</v>
      </c>
      <c r="F107" s="129" t="s">
        <v>646</v>
      </c>
      <c r="G107" s="130" t="s">
        <v>158</v>
      </c>
      <c r="H107" s="131">
        <v>150</v>
      </c>
      <c r="I107" s="132"/>
      <c r="J107" s="131">
        <f>ROUND(I107*H107,2)</f>
        <v>0</v>
      </c>
      <c r="K107" s="129" t="s">
        <v>133</v>
      </c>
      <c r="L107" s="32"/>
      <c r="M107" s="133" t="s">
        <v>18</v>
      </c>
      <c r="N107" s="134" t="s">
        <v>44</v>
      </c>
      <c r="P107" s="135">
        <f>O107*H107</f>
        <v>0</v>
      </c>
      <c r="Q107" s="135">
        <v>0</v>
      </c>
      <c r="R107" s="135">
        <f>Q107*H107</f>
        <v>0</v>
      </c>
      <c r="S107" s="135">
        <v>0.4</v>
      </c>
      <c r="T107" s="136">
        <f>S107*H107</f>
        <v>60</v>
      </c>
      <c r="AR107" s="137" t="s">
        <v>134</v>
      </c>
      <c r="AT107" s="137" t="s">
        <v>129</v>
      </c>
      <c r="AU107" s="137" t="s">
        <v>83</v>
      </c>
      <c r="AY107" s="17" t="s">
        <v>127</v>
      </c>
      <c r="BE107" s="138">
        <f>IF(N107="základní",J107,0)</f>
        <v>0</v>
      </c>
      <c r="BF107" s="138">
        <f>IF(N107="snížená",J107,0)</f>
        <v>0</v>
      </c>
      <c r="BG107" s="138">
        <f>IF(N107="zákl. přenesená",J107,0)</f>
        <v>0</v>
      </c>
      <c r="BH107" s="138">
        <f>IF(N107="sníž. přenesená",J107,0)</f>
        <v>0</v>
      </c>
      <c r="BI107" s="138">
        <f>IF(N107="nulová",J107,0)</f>
        <v>0</v>
      </c>
      <c r="BJ107" s="17" t="s">
        <v>81</v>
      </c>
      <c r="BK107" s="138">
        <f>ROUND(I107*H107,2)</f>
        <v>0</v>
      </c>
      <c r="BL107" s="17" t="s">
        <v>134</v>
      </c>
      <c r="BM107" s="137" t="s">
        <v>647</v>
      </c>
    </row>
    <row r="108" spans="2:65" s="1" customFormat="1">
      <c r="B108" s="32"/>
      <c r="D108" s="139" t="s">
        <v>136</v>
      </c>
      <c r="F108" s="140" t="s">
        <v>648</v>
      </c>
      <c r="I108" s="141"/>
      <c r="L108" s="32"/>
      <c r="M108" s="142"/>
      <c r="T108" s="53"/>
      <c r="AT108" s="17" t="s">
        <v>136</v>
      </c>
      <c r="AU108" s="17" t="s">
        <v>83</v>
      </c>
    </row>
    <row r="109" spans="2:65" s="12" customFormat="1">
      <c r="B109" s="143"/>
      <c r="D109" s="144" t="s">
        <v>138</v>
      </c>
      <c r="E109" s="145" t="s">
        <v>18</v>
      </c>
      <c r="F109" s="146" t="s">
        <v>649</v>
      </c>
      <c r="H109" s="147">
        <v>150</v>
      </c>
      <c r="I109" s="148"/>
      <c r="L109" s="143"/>
      <c r="M109" s="149"/>
      <c r="T109" s="150"/>
      <c r="AT109" s="145" t="s">
        <v>138</v>
      </c>
      <c r="AU109" s="145" t="s">
        <v>83</v>
      </c>
      <c r="AV109" s="12" t="s">
        <v>83</v>
      </c>
      <c r="AW109" s="12" t="s">
        <v>35</v>
      </c>
      <c r="AX109" s="12" t="s">
        <v>81</v>
      </c>
      <c r="AY109" s="145" t="s">
        <v>127</v>
      </c>
    </row>
    <row r="110" spans="2:65" s="1" customFormat="1" ht="24.2" customHeight="1">
      <c r="B110" s="32"/>
      <c r="C110" s="127" t="s">
        <v>162</v>
      </c>
      <c r="D110" s="127" t="s">
        <v>129</v>
      </c>
      <c r="E110" s="128" t="s">
        <v>163</v>
      </c>
      <c r="F110" s="129" t="s">
        <v>164</v>
      </c>
      <c r="G110" s="130" t="s">
        <v>165</v>
      </c>
      <c r="H110" s="131">
        <v>75.5</v>
      </c>
      <c r="I110" s="132"/>
      <c r="J110" s="131">
        <f>ROUND(I110*H110,2)</f>
        <v>0</v>
      </c>
      <c r="K110" s="129" t="s">
        <v>133</v>
      </c>
      <c r="L110" s="32"/>
      <c r="M110" s="133" t="s">
        <v>18</v>
      </c>
      <c r="N110" s="134" t="s">
        <v>44</v>
      </c>
      <c r="P110" s="135">
        <f>O110*H110</f>
        <v>0</v>
      </c>
      <c r="Q110" s="135">
        <v>0</v>
      </c>
      <c r="R110" s="135">
        <f>Q110*H110</f>
        <v>0</v>
      </c>
      <c r="S110" s="135">
        <v>0.20499999999999999</v>
      </c>
      <c r="T110" s="136">
        <f>S110*H110</f>
        <v>15.477499999999999</v>
      </c>
      <c r="AR110" s="137" t="s">
        <v>134</v>
      </c>
      <c r="AT110" s="137" t="s">
        <v>129</v>
      </c>
      <c r="AU110" s="137" t="s">
        <v>83</v>
      </c>
      <c r="AY110" s="17" t="s">
        <v>127</v>
      </c>
      <c r="BE110" s="138">
        <f>IF(N110="základní",J110,0)</f>
        <v>0</v>
      </c>
      <c r="BF110" s="138">
        <f>IF(N110="snížená",J110,0)</f>
        <v>0</v>
      </c>
      <c r="BG110" s="138">
        <f>IF(N110="zákl. přenesená",J110,0)</f>
        <v>0</v>
      </c>
      <c r="BH110" s="138">
        <f>IF(N110="sníž. přenesená",J110,0)</f>
        <v>0</v>
      </c>
      <c r="BI110" s="138">
        <f>IF(N110="nulová",J110,0)</f>
        <v>0</v>
      </c>
      <c r="BJ110" s="17" t="s">
        <v>81</v>
      </c>
      <c r="BK110" s="138">
        <f>ROUND(I110*H110,2)</f>
        <v>0</v>
      </c>
      <c r="BL110" s="17" t="s">
        <v>134</v>
      </c>
      <c r="BM110" s="137" t="s">
        <v>650</v>
      </c>
    </row>
    <row r="111" spans="2:65" s="1" customFormat="1">
      <c r="B111" s="32"/>
      <c r="D111" s="139" t="s">
        <v>136</v>
      </c>
      <c r="F111" s="140" t="s">
        <v>167</v>
      </c>
      <c r="I111" s="141"/>
      <c r="L111" s="32"/>
      <c r="M111" s="142"/>
      <c r="T111" s="53"/>
      <c r="AT111" s="17" t="s">
        <v>136</v>
      </c>
      <c r="AU111" s="17" t="s">
        <v>83</v>
      </c>
    </row>
    <row r="112" spans="2:65" s="12" customFormat="1">
      <c r="B112" s="143"/>
      <c r="D112" s="144" t="s">
        <v>138</v>
      </c>
      <c r="E112" s="145" t="s">
        <v>18</v>
      </c>
      <c r="F112" s="146" t="s">
        <v>651</v>
      </c>
      <c r="H112" s="147">
        <v>41.5</v>
      </c>
      <c r="I112" s="148"/>
      <c r="L112" s="143"/>
      <c r="M112" s="149"/>
      <c r="T112" s="150"/>
      <c r="AT112" s="145" t="s">
        <v>138</v>
      </c>
      <c r="AU112" s="145" t="s">
        <v>83</v>
      </c>
      <c r="AV112" s="12" t="s">
        <v>83</v>
      </c>
      <c r="AW112" s="12" t="s">
        <v>35</v>
      </c>
      <c r="AX112" s="12" t="s">
        <v>73</v>
      </c>
      <c r="AY112" s="145" t="s">
        <v>127</v>
      </c>
    </row>
    <row r="113" spans="2:65" s="12" customFormat="1">
      <c r="B113" s="143"/>
      <c r="D113" s="144" t="s">
        <v>138</v>
      </c>
      <c r="E113" s="145" t="s">
        <v>18</v>
      </c>
      <c r="F113" s="146" t="s">
        <v>652</v>
      </c>
      <c r="H113" s="147">
        <v>34</v>
      </c>
      <c r="I113" s="148"/>
      <c r="L113" s="143"/>
      <c r="M113" s="149"/>
      <c r="T113" s="150"/>
      <c r="AT113" s="145" t="s">
        <v>138</v>
      </c>
      <c r="AU113" s="145" t="s">
        <v>83</v>
      </c>
      <c r="AV113" s="12" t="s">
        <v>83</v>
      </c>
      <c r="AW113" s="12" t="s">
        <v>35</v>
      </c>
      <c r="AX113" s="12" t="s">
        <v>73</v>
      </c>
      <c r="AY113" s="145" t="s">
        <v>127</v>
      </c>
    </row>
    <row r="114" spans="2:65" s="13" customFormat="1">
      <c r="B114" s="151"/>
      <c r="D114" s="144" t="s">
        <v>138</v>
      </c>
      <c r="E114" s="152" t="s">
        <v>18</v>
      </c>
      <c r="F114" s="153" t="s">
        <v>171</v>
      </c>
      <c r="H114" s="154">
        <v>75.5</v>
      </c>
      <c r="I114" s="155"/>
      <c r="L114" s="151"/>
      <c r="M114" s="156"/>
      <c r="T114" s="157"/>
      <c r="AT114" s="152" t="s">
        <v>138</v>
      </c>
      <c r="AU114" s="152" t="s">
        <v>83</v>
      </c>
      <c r="AV114" s="13" t="s">
        <v>134</v>
      </c>
      <c r="AW114" s="13" t="s">
        <v>35</v>
      </c>
      <c r="AX114" s="13" t="s">
        <v>81</v>
      </c>
      <c r="AY114" s="152" t="s">
        <v>127</v>
      </c>
    </row>
    <row r="115" spans="2:65" s="1" customFormat="1" ht="16.5" customHeight="1">
      <c r="B115" s="32"/>
      <c r="C115" s="127" t="s">
        <v>172</v>
      </c>
      <c r="D115" s="127" t="s">
        <v>129</v>
      </c>
      <c r="E115" s="128" t="s">
        <v>653</v>
      </c>
      <c r="F115" s="129" t="s">
        <v>654</v>
      </c>
      <c r="G115" s="130" t="s">
        <v>158</v>
      </c>
      <c r="H115" s="131">
        <v>165</v>
      </c>
      <c r="I115" s="132"/>
      <c r="J115" s="131">
        <f>ROUND(I115*H115,2)</f>
        <v>0</v>
      </c>
      <c r="K115" s="129" t="s">
        <v>133</v>
      </c>
      <c r="L115" s="32"/>
      <c r="M115" s="133" t="s">
        <v>18</v>
      </c>
      <c r="N115" s="134" t="s">
        <v>44</v>
      </c>
      <c r="P115" s="135">
        <f>O115*H115</f>
        <v>0</v>
      </c>
      <c r="Q115" s="135">
        <v>0</v>
      </c>
      <c r="R115" s="135">
        <f>Q115*H115</f>
        <v>0</v>
      </c>
      <c r="S115" s="135">
        <v>0</v>
      </c>
      <c r="T115" s="136">
        <f>S115*H115</f>
        <v>0</v>
      </c>
      <c r="AR115" s="137" t="s">
        <v>134</v>
      </c>
      <c r="AT115" s="137" t="s">
        <v>129</v>
      </c>
      <c r="AU115" s="137" t="s">
        <v>83</v>
      </c>
      <c r="AY115" s="17" t="s">
        <v>127</v>
      </c>
      <c r="BE115" s="138">
        <f>IF(N115="základní",J115,0)</f>
        <v>0</v>
      </c>
      <c r="BF115" s="138">
        <f>IF(N115="snížená",J115,0)</f>
        <v>0</v>
      </c>
      <c r="BG115" s="138">
        <f>IF(N115="zákl. přenesená",J115,0)</f>
        <v>0</v>
      </c>
      <c r="BH115" s="138">
        <f>IF(N115="sníž. přenesená",J115,0)</f>
        <v>0</v>
      </c>
      <c r="BI115" s="138">
        <f>IF(N115="nulová",J115,0)</f>
        <v>0</v>
      </c>
      <c r="BJ115" s="17" t="s">
        <v>81</v>
      </c>
      <c r="BK115" s="138">
        <f>ROUND(I115*H115,2)</f>
        <v>0</v>
      </c>
      <c r="BL115" s="17" t="s">
        <v>134</v>
      </c>
      <c r="BM115" s="137" t="s">
        <v>655</v>
      </c>
    </row>
    <row r="116" spans="2:65" s="1" customFormat="1">
      <c r="B116" s="32"/>
      <c r="D116" s="139" t="s">
        <v>136</v>
      </c>
      <c r="F116" s="140" t="s">
        <v>656</v>
      </c>
      <c r="I116" s="141"/>
      <c r="L116" s="32"/>
      <c r="M116" s="142"/>
      <c r="T116" s="53"/>
      <c r="AT116" s="17" t="s">
        <v>136</v>
      </c>
      <c r="AU116" s="17" t="s">
        <v>83</v>
      </c>
    </row>
    <row r="117" spans="2:65" s="12" customFormat="1">
      <c r="B117" s="143"/>
      <c r="D117" s="144" t="s">
        <v>138</v>
      </c>
      <c r="E117" s="145" t="s">
        <v>18</v>
      </c>
      <c r="F117" s="146" t="s">
        <v>657</v>
      </c>
      <c r="H117" s="147">
        <v>165</v>
      </c>
      <c r="I117" s="148"/>
      <c r="L117" s="143"/>
      <c r="M117" s="149"/>
      <c r="T117" s="150"/>
      <c r="AT117" s="145" t="s">
        <v>138</v>
      </c>
      <c r="AU117" s="145" t="s">
        <v>83</v>
      </c>
      <c r="AV117" s="12" t="s">
        <v>83</v>
      </c>
      <c r="AW117" s="12" t="s">
        <v>35</v>
      </c>
      <c r="AX117" s="12" t="s">
        <v>81</v>
      </c>
      <c r="AY117" s="145" t="s">
        <v>127</v>
      </c>
    </row>
    <row r="118" spans="2:65" s="1" customFormat="1" ht="24.2" customHeight="1">
      <c r="B118" s="32"/>
      <c r="C118" s="127" t="s">
        <v>180</v>
      </c>
      <c r="D118" s="127" t="s">
        <v>129</v>
      </c>
      <c r="E118" s="128" t="s">
        <v>199</v>
      </c>
      <c r="F118" s="129" t="s">
        <v>200</v>
      </c>
      <c r="G118" s="130" t="s">
        <v>175</v>
      </c>
      <c r="H118" s="131">
        <v>389.55</v>
      </c>
      <c r="I118" s="132"/>
      <c r="J118" s="131">
        <f>ROUND(I118*H118,2)</f>
        <v>0</v>
      </c>
      <c r="K118" s="129" t="s">
        <v>133</v>
      </c>
      <c r="L118" s="32"/>
      <c r="M118" s="133" t="s">
        <v>18</v>
      </c>
      <c r="N118" s="134" t="s">
        <v>44</v>
      </c>
      <c r="P118" s="135">
        <f>O118*H118</f>
        <v>0</v>
      </c>
      <c r="Q118" s="135">
        <v>0</v>
      </c>
      <c r="R118" s="135">
        <f>Q118*H118</f>
        <v>0</v>
      </c>
      <c r="S118" s="135">
        <v>0</v>
      </c>
      <c r="T118" s="136">
        <f>S118*H118</f>
        <v>0</v>
      </c>
      <c r="AR118" s="137" t="s">
        <v>134</v>
      </c>
      <c r="AT118" s="137" t="s">
        <v>129</v>
      </c>
      <c r="AU118" s="137" t="s">
        <v>83</v>
      </c>
      <c r="AY118" s="17" t="s">
        <v>127</v>
      </c>
      <c r="BE118" s="138">
        <f>IF(N118="základní",J118,0)</f>
        <v>0</v>
      </c>
      <c r="BF118" s="138">
        <f>IF(N118="snížená",J118,0)</f>
        <v>0</v>
      </c>
      <c r="BG118" s="138">
        <f>IF(N118="zákl. přenesená",J118,0)</f>
        <v>0</v>
      </c>
      <c r="BH118" s="138">
        <f>IF(N118="sníž. přenesená",J118,0)</f>
        <v>0</v>
      </c>
      <c r="BI118" s="138">
        <f>IF(N118="nulová",J118,0)</f>
        <v>0</v>
      </c>
      <c r="BJ118" s="17" t="s">
        <v>81</v>
      </c>
      <c r="BK118" s="138">
        <f>ROUND(I118*H118,2)</f>
        <v>0</v>
      </c>
      <c r="BL118" s="17" t="s">
        <v>134</v>
      </c>
      <c r="BM118" s="137" t="s">
        <v>658</v>
      </c>
    </row>
    <row r="119" spans="2:65" s="1" customFormat="1">
      <c r="B119" s="32"/>
      <c r="D119" s="139" t="s">
        <v>136</v>
      </c>
      <c r="F119" s="140" t="s">
        <v>202</v>
      </c>
      <c r="I119" s="141"/>
      <c r="L119" s="32"/>
      <c r="M119" s="142"/>
      <c r="T119" s="53"/>
      <c r="AT119" s="17" t="s">
        <v>136</v>
      </c>
      <c r="AU119" s="17" t="s">
        <v>83</v>
      </c>
    </row>
    <row r="120" spans="2:65" s="12" customFormat="1">
      <c r="B120" s="143"/>
      <c r="D120" s="144" t="s">
        <v>138</v>
      </c>
      <c r="E120" s="145" t="s">
        <v>18</v>
      </c>
      <c r="F120" s="146" t="s">
        <v>659</v>
      </c>
      <c r="H120" s="147">
        <v>10.5</v>
      </c>
      <c r="I120" s="148"/>
      <c r="L120" s="143"/>
      <c r="M120" s="149"/>
      <c r="T120" s="150"/>
      <c r="AT120" s="145" t="s">
        <v>138</v>
      </c>
      <c r="AU120" s="145" t="s">
        <v>83</v>
      </c>
      <c r="AV120" s="12" t="s">
        <v>83</v>
      </c>
      <c r="AW120" s="12" t="s">
        <v>35</v>
      </c>
      <c r="AX120" s="12" t="s">
        <v>73</v>
      </c>
      <c r="AY120" s="145" t="s">
        <v>127</v>
      </c>
    </row>
    <row r="121" spans="2:65" s="12" customFormat="1">
      <c r="B121" s="143"/>
      <c r="D121" s="144" t="s">
        <v>138</v>
      </c>
      <c r="E121" s="145" t="s">
        <v>18</v>
      </c>
      <c r="F121" s="146" t="s">
        <v>660</v>
      </c>
      <c r="H121" s="147">
        <v>3.9</v>
      </c>
      <c r="I121" s="148"/>
      <c r="L121" s="143"/>
      <c r="M121" s="149"/>
      <c r="T121" s="150"/>
      <c r="AT121" s="145" t="s">
        <v>138</v>
      </c>
      <c r="AU121" s="145" t="s">
        <v>83</v>
      </c>
      <c r="AV121" s="12" t="s">
        <v>83</v>
      </c>
      <c r="AW121" s="12" t="s">
        <v>35</v>
      </c>
      <c r="AX121" s="12" t="s">
        <v>73</v>
      </c>
      <c r="AY121" s="145" t="s">
        <v>127</v>
      </c>
    </row>
    <row r="122" spans="2:65" s="12" customFormat="1">
      <c r="B122" s="143"/>
      <c r="D122" s="144" t="s">
        <v>138</v>
      </c>
      <c r="E122" s="145" t="s">
        <v>18</v>
      </c>
      <c r="F122" s="146" t="s">
        <v>661</v>
      </c>
      <c r="H122" s="147">
        <v>348.48</v>
      </c>
      <c r="I122" s="148"/>
      <c r="L122" s="143"/>
      <c r="M122" s="149"/>
      <c r="T122" s="150"/>
      <c r="AT122" s="145" t="s">
        <v>138</v>
      </c>
      <c r="AU122" s="145" t="s">
        <v>83</v>
      </c>
      <c r="AV122" s="12" t="s">
        <v>83</v>
      </c>
      <c r="AW122" s="12" t="s">
        <v>35</v>
      </c>
      <c r="AX122" s="12" t="s">
        <v>73</v>
      </c>
      <c r="AY122" s="145" t="s">
        <v>127</v>
      </c>
    </row>
    <row r="123" spans="2:65" s="12" customFormat="1">
      <c r="B123" s="143"/>
      <c r="D123" s="144" t="s">
        <v>138</v>
      </c>
      <c r="E123" s="145" t="s">
        <v>18</v>
      </c>
      <c r="F123" s="146" t="s">
        <v>662</v>
      </c>
      <c r="H123" s="147">
        <v>11.4</v>
      </c>
      <c r="I123" s="148"/>
      <c r="L123" s="143"/>
      <c r="M123" s="149"/>
      <c r="T123" s="150"/>
      <c r="AT123" s="145" t="s">
        <v>138</v>
      </c>
      <c r="AU123" s="145" t="s">
        <v>83</v>
      </c>
      <c r="AV123" s="12" t="s">
        <v>83</v>
      </c>
      <c r="AW123" s="12" t="s">
        <v>35</v>
      </c>
      <c r="AX123" s="12" t="s">
        <v>73</v>
      </c>
      <c r="AY123" s="145" t="s">
        <v>127</v>
      </c>
    </row>
    <row r="124" spans="2:65" s="12" customFormat="1">
      <c r="B124" s="143"/>
      <c r="D124" s="144" t="s">
        <v>138</v>
      </c>
      <c r="E124" s="145" t="s">
        <v>18</v>
      </c>
      <c r="F124" s="146" t="s">
        <v>663</v>
      </c>
      <c r="H124" s="147">
        <v>2.5</v>
      </c>
      <c r="I124" s="148"/>
      <c r="L124" s="143"/>
      <c r="M124" s="149"/>
      <c r="T124" s="150"/>
      <c r="AT124" s="145" t="s">
        <v>138</v>
      </c>
      <c r="AU124" s="145" t="s">
        <v>83</v>
      </c>
      <c r="AV124" s="12" t="s">
        <v>83</v>
      </c>
      <c r="AW124" s="12" t="s">
        <v>35</v>
      </c>
      <c r="AX124" s="12" t="s">
        <v>73</v>
      </c>
      <c r="AY124" s="145" t="s">
        <v>127</v>
      </c>
    </row>
    <row r="125" spans="2:65" s="12" customFormat="1">
      <c r="B125" s="143"/>
      <c r="D125" s="144" t="s">
        <v>138</v>
      </c>
      <c r="E125" s="145" t="s">
        <v>18</v>
      </c>
      <c r="F125" s="146" t="s">
        <v>664</v>
      </c>
      <c r="H125" s="147">
        <v>5.55</v>
      </c>
      <c r="I125" s="148"/>
      <c r="L125" s="143"/>
      <c r="M125" s="149"/>
      <c r="T125" s="150"/>
      <c r="AT125" s="145" t="s">
        <v>138</v>
      </c>
      <c r="AU125" s="145" t="s">
        <v>83</v>
      </c>
      <c r="AV125" s="12" t="s">
        <v>83</v>
      </c>
      <c r="AW125" s="12" t="s">
        <v>35</v>
      </c>
      <c r="AX125" s="12" t="s">
        <v>73</v>
      </c>
      <c r="AY125" s="145" t="s">
        <v>127</v>
      </c>
    </row>
    <row r="126" spans="2:65" s="12" customFormat="1">
      <c r="B126" s="143"/>
      <c r="D126" s="144" t="s">
        <v>138</v>
      </c>
      <c r="E126" s="145" t="s">
        <v>18</v>
      </c>
      <c r="F126" s="146" t="s">
        <v>665</v>
      </c>
      <c r="H126" s="147">
        <v>7.22</v>
      </c>
      <c r="I126" s="148"/>
      <c r="L126" s="143"/>
      <c r="M126" s="149"/>
      <c r="T126" s="150"/>
      <c r="AT126" s="145" t="s">
        <v>138</v>
      </c>
      <c r="AU126" s="145" t="s">
        <v>83</v>
      </c>
      <c r="AV126" s="12" t="s">
        <v>83</v>
      </c>
      <c r="AW126" s="12" t="s">
        <v>35</v>
      </c>
      <c r="AX126" s="12" t="s">
        <v>73</v>
      </c>
      <c r="AY126" s="145" t="s">
        <v>127</v>
      </c>
    </row>
    <row r="127" spans="2:65" s="13" customFormat="1">
      <c r="B127" s="151"/>
      <c r="D127" s="144" t="s">
        <v>138</v>
      </c>
      <c r="E127" s="152" t="s">
        <v>18</v>
      </c>
      <c r="F127" s="153" t="s">
        <v>171</v>
      </c>
      <c r="H127" s="154">
        <v>389.55</v>
      </c>
      <c r="I127" s="155"/>
      <c r="L127" s="151"/>
      <c r="M127" s="156"/>
      <c r="T127" s="157"/>
      <c r="AT127" s="152" t="s">
        <v>138</v>
      </c>
      <c r="AU127" s="152" t="s">
        <v>83</v>
      </c>
      <c r="AV127" s="13" t="s">
        <v>134</v>
      </c>
      <c r="AW127" s="13" t="s">
        <v>35</v>
      </c>
      <c r="AX127" s="13" t="s">
        <v>81</v>
      </c>
      <c r="AY127" s="152" t="s">
        <v>127</v>
      </c>
    </row>
    <row r="128" spans="2:65" s="1" customFormat="1" ht="16.5" customHeight="1">
      <c r="B128" s="32"/>
      <c r="C128" s="127" t="s">
        <v>186</v>
      </c>
      <c r="D128" s="127" t="s">
        <v>129</v>
      </c>
      <c r="E128" s="128" t="s">
        <v>210</v>
      </c>
      <c r="F128" s="129" t="s">
        <v>211</v>
      </c>
      <c r="G128" s="130" t="s">
        <v>158</v>
      </c>
      <c r="H128" s="131">
        <v>324.63</v>
      </c>
      <c r="I128" s="132"/>
      <c r="J128" s="131">
        <f>ROUND(I128*H128,2)</f>
        <v>0</v>
      </c>
      <c r="K128" s="129" t="s">
        <v>133</v>
      </c>
      <c r="L128" s="32"/>
      <c r="M128" s="133" t="s">
        <v>18</v>
      </c>
      <c r="N128" s="134" t="s">
        <v>44</v>
      </c>
      <c r="P128" s="135">
        <f>O128*H128</f>
        <v>0</v>
      </c>
      <c r="Q128" s="135">
        <v>6.9999999999999999E-4</v>
      </c>
      <c r="R128" s="135">
        <f>Q128*H128</f>
        <v>0.227241</v>
      </c>
      <c r="S128" s="135">
        <v>0</v>
      </c>
      <c r="T128" s="136">
        <f>S128*H128</f>
        <v>0</v>
      </c>
      <c r="AR128" s="137" t="s">
        <v>134</v>
      </c>
      <c r="AT128" s="137" t="s">
        <v>129</v>
      </c>
      <c r="AU128" s="137" t="s">
        <v>83</v>
      </c>
      <c r="AY128" s="17" t="s">
        <v>127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7" t="s">
        <v>81</v>
      </c>
      <c r="BK128" s="138">
        <f>ROUND(I128*H128,2)</f>
        <v>0</v>
      </c>
      <c r="BL128" s="17" t="s">
        <v>134</v>
      </c>
      <c r="BM128" s="137" t="s">
        <v>666</v>
      </c>
    </row>
    <row r="129" spans="2:65" s="1" customFormat="1">
      <c r="B129" s="32"/>
      <c r="D129" s="139" t="s">
        <v>136</v>
      </c>
      <c r="F129" s="140" t="s">
        <v>213</v>
      </c>
      <c r="I129" s="141"/>
      <c r="L129" s="32"/>
      <c r="M129" s="142"/>
      <c r="T129" s="53"/>
      <c r="AT129" s="17" t="s">
        <v>136</v>
      </c>
      <c r="AU129" s="17" t="s">
        <v>83</v>
      </c>
    </row>
    <row r="130" spans="2:65" s="12" customFormat="1">
      <c r="B130" s="143"/>
      <c r="D130" s="144" t="s">
        <v>138</v>
      </c>
      <c r="E130" s="145" t="s">
        <v>18</v>
      </c>
      <c r="F130" s="146" t="s">
        <v>667</v>
      </c>
      <c r="H130" s="147">
        <v>324.63</v>
      </c>
      <c r="I130" s="148"/>
      <c r="L130" s="143"/>
      <c r="M130" s="149"/>
      <c r="T130" s="150"/>
      <c r="AT130" s="145" t="s">
        <v>138</v>
      </c>
      <c r="AU130" s="145" t="s">
        <v>83</v>
      </c>
      <c r="AV130" s="12" t="s">
        <v>83</v>
      </c>
      <c r="AW130" s="12" t="s">
        <v>35</v>
      </c>
      <c r="AX130" s="12" t="s">
        <v>81</v>
      </c>
      <c r="AY130" s="145" t="s">
        <v>127</v>
      </c>
    </row>
    <row r="131" spans="2:65" s="1" customFormat="1" ht="24.2" customHeight="1">
      <c r="B131" s="32"/>
      <c r="C131" s="127" t="s">
        <v>192</v>
      </c>
      <c r="D131" s="127" t="s">
        <v>129</v>
      </c>
      <c r="E131" s="128" t="s">
        <v>216</v>
      </c>
      <c r="F131" s="129" t="s">
        <v>217</v>
      </c>
      <c r="G131" s="130" t="s">
        <v>158</v>
      </c>
      <c r="H131" s="131">
        <v>324.63</v>
      </c>
      <c r="I131" s="132"/>
      <c r="J131" s="131">
        <f>ROUND(I131*H131,2)</f>
        <v>0</v>
      </c>
      <c r="K131" s="129" t="s">
        <v>133</v>
      </c>
      <c r="L131" s="32"/>
      <c r="M131" s="133" t="s">
        <v>18</v>
      </c>
      <c r="N131" s="134" t="s">
        <v>44</v>
      </c>
      <c r="P131" s="135">
        <f>O131*H131</f>
        <v>0</v>
      </c>
      <c r="Q131" s="135">
        <v>0</v>
      </c>
      <c r="R131" s="135">
        <f>Q131*H131</f>
        <v>0</v>
      </c>
      <c r="S131" s="135">
        <v>0</v>
      </c>
      <c r="T131" s="136">
        <f>S131*H131</f>
        <v>0</v>
      </c>
      <c r="AR131" s="137" t="s">
        <v>134</v>
      </c>
      <c r="AT131" s="137" t="s">
        <v>129</v>
      </c>
      <c r="AU131" s="137" t="s">
        <v>83</v>
      </c>
      <c r="AY131" s="17" t="s">
        <v>127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7" t="s">
        <v>81</v>
      </c>
      <c r="BK131" s="138">
        <f>ROUND(I131*H131,2)</f>
        <v>0</v>
      </c>
      <c r="BL131" s="17" t="s">
        <v>134</v>
      </c>
      <c r="BM131" s="137" t="s">
        <v>668</v>
      </c>
    </row>
    <row r="132" spans="2:65" s="1" customFormat="1">
      <c r="B132" s="32"/>
      <c r="D132" s="139" t="s">
        <v>136</v>
      </c>
      <c r="F132" s="140" t="s">
        <v>219</v>
      </c>
      <c r="I132" s="141"/>
      <c r="L132" s="32"/>
      <c r="M132" s="142"/>
      <c r="T132" s="53"/>
      <c r="AT132" s="17" t="s">
        <v>136</v>
      </c>
      <c r="AU132" s="17" t="s">
        <v>83</v>
      </c>
    </row>
    <row r="133" spans="2:65" s="12" customFormat="1">
      <c r="B133" s="143"/>
      <c r="D133" s="144" t="s">
        <v>138</v>
      </c>
      <c r="E133" s="145" t="s">
        <v>18</v>
      </c>
      <c r="F133" s="146" t="s">
        <v>669</v>
      </c>
      <c r="H133" s="147">
        <v>324.63</v>
      </c>
      <c r="I133" s="148"/>
      <c r="L133" s="143"/>
      <c r="M133" s="149"/>
      <c r="T133" s="150"/>
      <c r="AT133" s="145" t="s">
        <v>138</v>
      </c>
      <c r="AU133" s="145" t="s">
        <v>83</v>
      </c>
      <c r="AV133" s="12" t="s">
        <v>83</v>
      </c>
      <c r="AW133" s="12" t="s">
        <v>35</v>
      </c>
      <c r="AX133" s="12" t="s">
        <v>81</v>
      </c>
      <c r="AY133" s="145" t="s">
        <v>127</v>
      </c>
    </row>
    <row r="134" spans="2:65" s="1" customFormat="1" ht="21.75" customHeight="1">
      <c r="B134" s="32"/>
      <c r="C134" s="127" t="s">
        <v>198</v>
      </c>
      <c r="D134" s="127" t="s">
        <v>129</v>
      </c>
      <c r="E134" s="128" t="s">
        <v>222</v>
      </c>
      <c r="F134" s="129" t="s">
        <v>223</v>
      </c>
      <c r="G134" s="130" t="s">
        <v>175</v>
      </c>
      <c r="H134" s="131">
        <v>324.63</v>
      </c>
      <c r="I134" s="132"/>
      <c r="J134" s="131">
        <f>ROUND(I134*H134,2)</f>
        <v>0</v>
      </c>
      <c r="K134" s="129" t="s">
        <v>133</v>
      </c>
      <c r="L134" s="32"/>
      <c r="M134" s="133" t="s">
        <v>18</v>
      </c>
      <c r="N134" s="134" t="s">
        <v>44</v>
      </c>
      <c r="P134" s="135">
        <f>O134*H134</f>
        <v>0</v>
      </c>
      <c r="Q134" s="135">
        <v>4.6000000000000001E-4</v>
      </c>
      <c r="R134" s="135">
        <f>Q134*H134</f>
        <v>0.14932980000000001</v>
      </c>
      <c r="S134" s="135">
        <v>0</v>
      </c>
      <c r="T134" s="136">
        <f>S134*H134</f>
        <v>0</v>
      </c>
      <c r="AR134" s="137" t="s">
        <v>134</v>
      </c>
      <c r="AT134" s="137" t="s">
        <v>129</v>
      </c>
      <c r="AU134" s="137" t="s">
        <v>83</v>
      </c>
      <c r="AY134" s="17" t="s">
        <v>127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7" t="s">
        <v>81</v>
      </c>
      <c r="BK134" s="138">
        <f>ROUND(I134*H134,2)</f>
        <v>0</v>
      </c>
      <c r="BL134" s="17" t="s">
        <v>134</v>
      </c>
      <c r="BM134" s="137" t="s">
        <v>670</v>
      </c>
    </row>
    <row r="135" spans="2:65" s="1" customFormat="1">
      <c r="B135" s="32"/>
      <c r="D135" s="139" t="s">
        <v>136</v>
      </c>
      <c r="F135" s="140" t="s">
        <v>225</v>
      </c>
      <c r="I135" s="141"/>
      <c r="L135" s="32"/>
      <c r="M135" s="142"/>
      <c r="T135" s="53"/>
      <c r="AT135" s="17" t="s">
        <v>136</v>
      </c>
      <c r="AU135" s="17" t="s">
        <v>83</v>
      </c>
    </row>
    <row r="136" spans="2:65" s="12" customFormat="1">
      <c r="B136" s="143"/>
      <c r="D136" s="144" t="s">
        <v>138</v>
      </c>
      <c r="E136" s="145" t="s">
        <v>18</v>
      </c>
      <c r="F136" s="146" t="s">
        <v>667</v>
      </c>
      <c r="H136" s="147">
        <v>324.63</v>
      </c>
      <c r="I136" s="148"/>
      <c r="L136" s="143"/>
      <c r="M136" s="149"/>
      <c r="T136" s="150"/>
      <c r="AT136" s="145" t="s">
        <v>138</v>
      </c>
      <c r="AU136" s="145" t="s">
        <v>83</v>
      </c>
      <c r="AV136" s="12" t="s">
        <v>83</v>
      </c>
      <c r="AW136" s="12" t="s">
        <v>35</v>
      </c>
      <c r="AX136" s="12" t="s">
        <v>81</v>
      </c>
      <c r="AY136" s="145" t="s">
        <v>127</v>
      </c>
    </row>
    <row r="137" spans="2:65" s="1" customFormat="1" ht="24.2" customHeight="1">
      <c r="B137" s="32"/>
      <c r="C137" s="127" t="s">
        <v>209</v>
      </c>
      <c r="D137" s="127" t="s">
        <v>129</v>
      </c>
      <c r="E137" s="128" t="s">
        <v>226</v>
      </c>
      <c r="F137" s="129" t="s">
        <v>227</v>
      </c>
      <c r="G137" s="130" t="s">
        <v>175</v>
      </c>
      <c r="H137" s="131">
        <v>324.63</v>
      </c>
      <c r="I137" s="132"/>
      <c r="J137" s="131">
        <f>ROUND(I137*H137,2)</f>
        <v>0</v>
      </c>
      <c r="K137" s="129" t="s">
        <v>133</v>
      </c>
      <c r="L137" s="32"/>
      <c r="M137" s="133" t="s">
        <v>18</v>
      </c>
      <c r="N137" s="134" t="s">
        <v>44</v>
      </c>
      <c r="P137" s="135">
        <f>O137*H137</f>
        <v>0</v>
      </c>
      <c r="Q137" s="135">
        <v>0</v>
      </c>
      <c r="R137" s="135">
        <f>Q137*H137</f>
        <v>0</v>
      </c>
      <c r="S137" s="135">
        <v>0</v>
      </c>
      <c r="T137" s="136">
        <f>S137*H137</f>
        <v>0</v>
      </c>
      <c r="AR137" s="137" t="s">
        <v>134</v>
      </c>
      <c r="AT137" s="137" t="s">
        <v>129</v>
      </c>
      <c r="AU137" s="137" t="s">
        <v>83</v>
      </c>
      <c r="AY137" s="17" t="s">
        <v>127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7" t="s">
        <v>81</v>
      </c>
      <c r="BK137" s="138">
        <f>ROUND(I137*H137,2)</f>
        <v>0</v>
      </c>
      <c r="BL137" s="17" t="s">
        <v>134</v>
      </c>
      <c r="BM137" s="137" t="s">
        <v>671</v>
      </c>
    </row>
    <row r="138" spans="2:65" s="1" customFormat="1">
      <c r="B138" s="32"/>
      <c r="D138" s="139" t="s">
        <v>136</v>
      </c>
      <c r="F138" s="140" t="s">
        <v>229</v>
      </c>
      <c r="I138" s="141"/>
      <c r="L138" s="32"/>
      <c r="M138" s="142"/>
      <c r="T138" s="53"/>
      <c r="AT138" s="17" t="s">
        <v>136</v>
      </c>
      <c r="AU138" s="17" t="s">
        <v>83</v>
      </c>
    </row>
    <row r="139" spans="2:65" s="12" customFormat="1">
      <c r="B139" s="143"/>
      <c r="D139" s="144" t="s">
        <v>138</v>
      </c>
      <c r="E139" s="145" t="s">
        <v>18</v>
      </c>
      <c r="F139" s="146" t="s">
        <v>667</v>
      </c>
      <c r="H139" s="147">
        <v>324.63</v>
      </c>
      <c r="I139" s="148"/>
      <c r="L139" s="143"/>
      <c r="M139" s="149"/>
      <c r="T139" s="150"/>
      <c r="AT139" s="145" t="s">
        <v>138</v>
      </c>
      <c r="AU139" s="145" t="s">
        <v>83</v>
      </c>
      <c r="AV139" s="12" t="s">
        <v>83</v>
      </c>
      <c r="AW139" s="12" t="s">
        <v>35</v>
      </c>
      <c r="AX139" s="12" t="s">
        <v>81</v>
      </c>
      <c r="AY139" s="145" t="s">
        <v>127</v>
      </c>
    </row>
    <row r="140" spans="2:65" s="1" customFormat="1" ht="21.75" customHeight="1">
      <c r="B140" s="32"/>
      <c r="C140" s="127" t="s">
        <v>215</v>
      </c>
      <c r="D140" s="127" t="s">
        <v>129</v>
      </c>
      <c r="E140" s="128" t="s">
        <v>231</v>
      </c>
      <c r="F140" s="129" t="s">
        <v>232</v>
      </c>
      <c r="G140" s="130" t="s">
        <v>158</v>
      </c>
      <c r="H140" s="131">
        <v>324.63</v>
      </c>
      <c r="I140" s="132"/>
      <c r="J140" s="131">
        <f>ROUND(I140*H140,2)</f>
        <v>0</v>
      </c>
      <c r="K140" s="129" t="s">
        <v>133</v>
      </c>
      <c r="L140" s="32"/>
      <c r="M140" s="133" t="s">
        <v>18</v>
      </c>
      <c r="N140" s="134" t="s">
        <v>44</v>
      </c>
      <c r="P140" s="135">
        <f>O140*H140</f>
        <v>0</v>
      </c>
      <c r="Q140" s="135">
        <v>7.9000000000000001E-4</v>
      </c>
      <c r="R140" s="135">
        <f>Q140*H140</f>
        <v>0.25645770000000001</v>
      </c>
      <c r="S140" s="135">
        <v>0</v>
      </c>
      <c r="T140" s="136">
        <f>S140*H140</f>
        <v>0</v>
      </c>
      <c r="AR140" s="137" t="s">
        <v>134</v>
      </c>
      <c r="AT140" s="137" t="s">
        <v>129</v>
      </c>
      <c r="AU140" s="137" t="s">
        <v>83</v>
      </c>
      <c r="AY140" s="17" t="s">
        <v>127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7" t="s">
        <v>81</v>
      </c>
      <c r="BK140" s="138">
        <f>ROUND(I140*H140,2)</f>
        <v>0</v>
      </c>
      <c r="BL140" s="17" t="s">
        <v>134</v>
      </c>
      <c r="BM140" s="137" t="s">
        <v>672</v>
      </c>
    </row>
    <row r="141" spans="2:65" s="1" customFormat="1">
      <c r="B141" s="32"/>
      <c r="D141" s="139" t="s">
        <v>136</v>
      </c>
      <c r="F141" s="140" t="s">
        <v>234</v>
      </c>
      <c r="I141" s="141"/>
      <c r="L141" s="32"/>
      <c r="M141" s="142"/>
      <c r="T141" s="53"/>
      <c r="AT141" s="17" t="s">
        <v>136</v>
      </c>
      <c r="AU141" s="17" t="s">
        <v>83</v>
      </c>
    </row>
    <row r="142" spans="2:65" s="12" customFormat="1">
      <c r="B142" s="143"/>
      <c r="D142" s="144" t="s">
        <v>138</v>
      </c>
      <c r="E142" s="145" t="s">
        <v>18</v>
      </c>
      <c r="F142" s="146" t="s">
        <v>667</v>
      </c>
      <c r="H142" s="147">
        <v>324.63</v>
      </c>
      <c r="I142" s="148"/>
      <c r="L142" s="143"/>
      <c r="M142" s="149"/>
      <c r="T142" s="150"/>
      <c r="AT142" s="145" t="s">
        <v>138</v>
      </c>
      <c r="AU142" s="145" t="s">
        <v>83</v>
      </c>
      <c r="AV142" s="12" t="s">
        <v>83</v>
      </c>
      <c r="AW142" s="12" t="s">
        <v>35</v>
      </c>
      <c r="AX142" s="12" t="s">
        <v>81</v>
      </c>
      <c r="AY142" s="145" t="s">
        <v>127</v>
      </c>
    </row>
    <row r="143" spans="2:65" s="1" customFormat="1" ht="24.2" customHeight="1">
      <c r="B143" s="32"/>
      <c r="C143" s="127" t="s">
        <v>221</v>
      </c>
      <c r="D143" s="127" t="s">
        <v>129</v>
      </c>
      <c r="E143" s="128" t="s">
        <v>236</v>
      </c>
      <c r="F143" s="129" t="s">
        <v>237</v>
      </c>
      <c r="G143" s="130" t="s">
        <v>158</v>
      </c>
      <c r="H143" s="131">
        <v>324.63</v>
      </c>
      <c r="I143" s="132"/>
      <c r="J143" s="131">
        <f>ROUND(I143*H143,2)</f>
        <v>0</v>
      </c>
      <c r="K143" s="129" t="s">
        <v>133</v>
      </c>
      <c r="L143" s="32"/>
      <c r="M143" s="133" t="s">
        <v>18</v>
      </c>
      <c r="N143" s="134" t="s">
        <v>44</v>
      </c>
      <c r="P143" s="135">
        <f>O143*H143</f>
        <v>0</v>
      </c>
      <c r="Q143" s="135">
        <v>0</v>
      </c>
      <c r="R143" s="135">
        <f>Q143*H143</f>
        <v>0</v>
      </c>
      <c r="S143" s="135">
        <v>0</v>
      </c>
      <c r="T143" s="136">
        <f>S143*H143</f>
        <v>0</v>
      </c>
      <c r="AR143" s="137" t="s">
        <v>134</v>
      </c>
      <c r="AT143" s="137" t="s">
        <v>129</v>
      </c>
      <c r="AU143" s="137" t="s">
        <v>83</v>
      </c>
      <c r="AY143" s="17" t="s">
        <v>127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7" t="s">
        <v>81</v>
      </c>
      <c r="BK143" s="138">
        <f>ROUND(I143*H143,2)</f>
        <v>0</v>
      </c>
      <c r="BL143" s="17" t="s">
        <v>134</v>
      </c>
      <c r="BM143" s="137" t="s">
        <v>673</v>
      </c>
    </row>
    <row r="144" spans="2:65" s="1" customFormat="1">
      <c r="B144" s="32"/>
      <c r="D144" s="139" t="s">
        <v>136</v>
      </c>
      <c r="F144" s="140" t="s">
        <v>239</v>
      </c>
      <c r="I144" s="141"/>
      <c r="L144" s="32"/>
      <c r="M144" s="142"/>
      <c r="T144" s="53"/>
      <c r="AT144" s="17" t="s">
        <v>136</v>
      </c>
      <c r="AU144" s="17" t="s">
        <v>83</v>
      </c>
    </row>
    <row r="145" spans="2:65" s="12" customFormat="1">
      <c r="B145" s="143"/>
      <c r="D145" s="144" t="s">
        <v>138</v>
      </c>
      <c r="E145" s="145" t="s">
        <v>18</v>
      </c>
      <c r="F145" s="146" t="s">
        <v>667</v>
      </c>
      <c r="H145" s="147">
        <v>324.63</v>
      </c>
      <c r="I145" s="148"/>
      <c r="L145" s="143"/>
      <c r="M145" s="149"/>
      <c r="T145" s="150"/>
      <c r="AT145" s="145" t="s">
        <v>138</v>
      </c>
      <c r="AU145" s="145" t="s">
        <v>83</v>
      </c>
      <c r="AV145" s="12" t="s">
        <v>83</v>
      </c>
      <c r="AW145" s="12" t="s">
        <v>35</v>
      </c>
      <c r="AX145" s="12" t="s">
        <v>81</v>
      </c>
      <c r="AY145" s="145" t="s">
        <v>127</v>
      </c>
    </row>
    <row r="146" spans="2:65" s="1" customFormat="1" ht="16.5" customHeight="1">
      <c r="B146" s="32"/>
      <c r="C146" s="127" t="s">
        <v>8</v>
      </c>
      <c r="D146" s="127" t="s">
        <v>129</v>
      </c>
      <c r="E146" s="128" t="s">
        <v>241</v>
      </c>
      <c r="F146" s="129" t="s">
        <v>242</v>
      </c>
      <c r="G146" s="130" t="s">
        <v>175</v>
      </c>
      <c r="H146" s="131">
        <v>324.63</v>
      </c>
      <c r="I146" s="132"/>
      <c r="J146" s="131">
        <f>ROUND(I146*H146,2)</f>
        <v>0</v>
      </c>
      <c r="K146" s="129" t="s">
        <v>133</v>
      </c>
      <c r="L146" s="32"/>
      <c r="M146" s="133" t="s">
        <v>18</v>
      </c>
      <c r="N146" s="134" t="s">
        <v>44</v>
      </c>
      <c r="P146" s="135">
        <f>O146*H146</f>
        <v>0</v>
      </c>
      <c r="Q146" s="135">
        <v>0</v>
      </c>
      <c r="R146" s="135">
        <f>Q146*H146</f>
        <v>0</v>
      </c>
      <c r="S146" s="135">
        <v>0</v>
      </c>
      <c r="T146" s="136">
        <f>S146*H146</f>
        <v>0</v>
      </c>
      <c r="AR146" s="137" t="s">
        <v>134</v>
      </c>
      <c r="AT146" s="137" t="s">
        <v>129</v>
      </c>
      <c r="AU146" s="137" t="s">
        <v>83</v>
      </c>
      <c r="AY146" s="17" t="s">
        <v>127</v>
      </c>
      <c r="BE146" s="138">
        <f>IF(N146="základní",J146,0)</f>
        <v>0</v>
      </c>
      <c r="BF146" s="138">
        <f>IF(N146="snížená",J146,0)</f>
        <v>0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17" t="s">
        <v>81</v>
      </c>
      <c r="BK146" s="138">
        <f>ROUND(I146*H146,2)</f>
        <v>0</v>
      </c>
      <c r="BL146" s="17" t="s">
        <v>134</v>
      </c>
      <c r="BM146" s="137" t="s">
        <v>674</v>
      </c>
    </row>
    <row r="147" spans="2:65" s="1" customFormat="1">
      <c r="B147" s="32"/>
      <c r="D147" s="139" t="s">
        <v>136</v>
      </c>
      <c r="F147" s="140" t="s">
        <v>244</v>
      </c>
      <c r="I147" s="141"/>
      <c r="L147" s="32"/>
      <c r="M147" s="142"/>
      <c r="T147" s="53"/>
      <c r="AT147" s="17" t="s">
        <v>136</v>
      </c>
      <c r="AU147" s="17" t="s">
        <v>83</v>
      </c>
    </row>
    <row r="148" spans="2:65" s="12" customFormat="1">
      <c r="B148" s="143"/>
      <c r="D148" s="144" t="s">
        <v>138</v>
      </c>
      <c r="E148" s="145" t="s">
        <v>18</v>
      </c>
      <c r="F148" s="146" t="s">
        <v>667</v>
      </c>
      <c r="H148" s="147">
        <v>324.63</v>
      </c>
      <c r="I148" s="148"/>
      <c r="L148" s="143"/>
      <c r="M148" s="149"/>
      <c r="T148" s="150"/>
      <c r="AT148" s="145" t="s">
        <v>138</v>
      </c>
      <c r="AU148" s="145" t="s">
        <v>83</v>
      </c>
      <c r="AV148" s="12" t="s">
        <v>83</v>
      </c>
      <c r="AW148" s="12" t="s">
        <v>35</v>
      </c>
      <c r="AX148" s="12" t="s">
        <v>81</v>
      </c>
      <c r="AY148" s="145" t="s">
        <v>127</v>
      </c>
    </row>
    <row r="149" spans="2:65" s="1" customFormat="1" ht="16.5" customHeight="1">
      <c r="B149" s="32"/>
      <c r="C149" s="127" t="s">
        <v>230</v>
      </c>
      <c r="D149" s="127" t="s">
        <v>129</v>
      </c>
      <c r="E149" s="128" t="s">
        <v>246</v>
      </c>
      <c r="F149" s="129" t="s">
        <v>247</v>
      </c>
      <c r="G149" s="130" t="s">
        <v>158</v>
      </c>
      <c r="H149" s="131">
        <v>324.63</v>
      </c>
      <c r="I149" s="132"/>
      <c r="J149" s="131">
        <f>ROUND(I149*H149,2)</f>
        <v>0</v>
      </c>
      <c r="K149" s="129" t="s">
        <v>133</v>
      </c>
      <c r="L149" s="32"/>
      <c r="M149" s="133" t="s">
        <v>18</v>
      </c>
      <c r="N149" s="134" t="s">
        <v>44</v>
      </c>
      <c r="P149" s="135">
        <f>O149*H149</f>
        <v>0</v>
      </c>
      <c r="Q149" s="135">
        <v>0</v>
      </c>
      <c r="R149" s="135">
        <f>Q149*H149</f>
        <v>0</v>
      </c>
      <c r="S149" s="135">
        <v>0</v>
      </c>
      <c r="T149" s="136">
        <f>S149*H149</f>
        <v>0</v>
      </c>
      <c r="AR149" s="137" t="s">
        <v>134</v>
      </c>
      <c r="AT149" s="137" t="s">
        <v>129</v>
      </c>
      <c r="AU149" s="137" t="s">
        <v>83</v>
      </c>
      <c r="AY149" s="17" t="s">
        <v>127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7" t="s">
        <v>81</v>
      </c>
      <c r="BK149" s="138">
        <f>ROUND(I149*H149,2)</f>
        <v>0</v>
      </c>
      <c r="BL149" s="17" t="s">
        <v>134</v>
      </c>
      <c r="BM149" s="137" t="s">
        <v>675</v>
      </c>
    </row>
    <row r="150" spans="2:65" s="1" customFormat="1">
      <c r="B150" s="32"/>
      <c r="D150" s="139" t="s">
        <v>136</v>
      </c>
      <c r="F150" s="140" t="s">
        <v>249</v>
      </c>
      <c r="I150" s="141"/>
      <c r="L150" s="32"/>
      <c r="M150" s="142"/>
      <c r="T150" s="53"/>
      <c r="AT150" s="17" t="s">
        <v>136</v>
      </c>
      <c r="AU150" s="17" t="s">
        <v>83</v>
      </c>
    </row>
    <row r="151" spans="2:65" s="12" customFormat="1">
      <c r="B151" s="143"/>
      <c r="D151" s="144" t="s">
        <v>138</v>
      </c>
      <c r="E151" s="145" t="s">
        <v>18</v>
      </c>
      <c r="F151" s="146" t="s">
        <v>667</v>
      </c>
      <c r="H151" s="147">
        <v>324.63</v>
      </c>
      <c r="I151" s="148"/>
      <c r="L151" s="143"/>
      <c r="M151" s="149"/>
      <c r="T151" s="150"/>
      <c r="AT151" s="145" t="s">
        <v>138</v>
      </c>
      <c r="AU151" s="145" t="s">
        <v>83</v>
      </c>
      <c r="AV151" s="12" t="s">
        <v>83</v>
      </c>
      <c r="AW151" s="12" t="s">
        <v>35</v>
      </c>
      <c r="AX151" s="12" t="s">
        <v>81</v>
      </c>
      <c r="AY151" s="145" t="s">
        <v>127</v>
      </c>
    </row>
    <row r="152" spans="2:65" s="1" customFormat="1" ht="37.9" customHeight="1">
      <c r="B152" s="32"/>
      <c r="C152" s="127" t="s">
        <v>235</v>
      </c>
      <c r="D152" s="127" t="s">
        <v>129</v>
      </c>
      <c r="E152" s="128" t="s">
        <v>251</v>
      </c>
      <c r="F152" s="129" t="s">
        <v>252</v>
      </c>
      <c r="G152" s="130" t="s">
        <v>175</v>
      </c>
      <c r="H152" s="131">
        <v>584.41999999999996</v>
      </c>
      <c r="I152" s="132"/>
      <c r="J152" s="131">
        <f>ROUND(I152*H152,2)</f>
        <v>0</v>
      </c>
      <c r="K152" s="129" t="s">
        <v>133</v>
      </c>
      <c r="L152" s="32"/>
      <c r="M152" s="133" t="s">
        <v>18</v>
      </c>
      <c r="N152" s="134" t="s">
        <v>44</v>
      </c>
      <c r="P152" s="135">
        <f>O152*H152</f>
        <v>0</v>
      </c>
      <c r="Q152" s="135">
        <v>0</v>
      </c>
      <c r="R152" s="135">
        <f>Q152*H152</f>
        <v>0</v>
      </c>
      <c r="S152" s="135">
        <v>0</v>
      </c>
      <c r="T152" s="136">
        <f>S152*H152</f>
        <v>0</v>
      </c>
      <c r="AR152" s="137" t="s">
        <v>134</v>
      </c>
      <c r="AT152" s="137" t="s">
        <v>129</v>
      </c>
      <c r="AU152" s="137" t="s">
        <v>83</v>
      </c>
      <c r="AY152" s="17" t="s">
        <v>127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7" t="s">
        <v>81</v>
      </c>
      <c r="BK152" s="138">
        <f>ROUND(I152*H152,2)</f>
        <v>0</v>
      </c>
      <c r="BL152" s="17" t="s">
        <v>134</v>
      </c>
      <c r="BM152" s="137" t="s">
        <v>676</v>
      </c>
    </row>
    <row r="153" spans="2:65" s="1" customFormat="1">
      <c r="B153" s="32"/>
      <c r="D153" s="139" t="s">
        <v>136</v>
      </c>
      <c r="F153" s="140" t="s">
        <v>254</v>
      </c>
      <c r="I153" s="141"/>
      <c r="L153" s="32"/>
      <c r="M153" s="142"/>
      <c r="T153" s="53"/>
      <c r="AT153" s="17" t="s">
        <v>136</v>
      </c>
      <c r="AU153" s="17" t="s">
        <v>83</v>
      </c>
    </row>
    <row r="154" spans="2:65" s="12" customFormat="1">
      <c r="B154" s="143"/>
      <c r="D154" s="144" t="s">
        <v>138</v>
      </c>
      <c r="E154" s="145" t="s">
        <v>18</v>
      </c>
      <c r="F154" s="146" t="s">
        <v>677</v>
      </c>
      <c r="H154" s="147">
        <v>16.5</v>
      </c>
      <c r="I154" s="148"/>
      <c r="L154" s="143"/>
      <c r="M154" s="149"/>
      <c r="T154" s="150"/>
      <c r="AT154" s="145" t="s">
        <v>138</v>
      </c>
      <c r="AU154" s="145" t="s">
        <v>83</v>
      </c>
      <c r="AV154" s="12" t="s">
        <v>83</v>
      </c>
      <c r="AW154" s="12" t="s">
        <v>35</v>
      </c>
      <c r="AX154" s="12" t="s">
        <v>73</v>
      </c>
      <c r="AY154" s="145" t="s">
        <v>127</v>
      </c>
    </row>
    <row r="155" spans="2:65" s="12" customFormat="1">
      <c r="B155" s="143"/>
      <c r="D155" s="144" t="s">
        <v>138</v>
      </c>
      <c r="E155" s="145" t="s">
        <v>18</v>
      </c>
      <c r="F155" s="146" t="s">
        <v>678</v>
      </c>
      <c r="H155" s="147">
        <v>567.91999999999996</v>
      </c>
      <c r="I155" s="148"/>
      <c r="L155" s="143"/>
      <c r="M155" s="149"/>
      <c r="T155" s="150"/>
      <c r="AT155" s="145" t="s">
        <v>138</v>
      </c>
      <c r="AU155" s="145" t="s">
        <v>83</v>
      </c>
      <c r="AV155" s="12" t="s">
        <v>83</v>
      </c>
      <c r="AW155" s="12" t="s">
        <v>35</v>
      </c>
      <c r="AX155" s="12" t="s">
        <v>73</v>
      </c>
      <c r="AY155" s="145" t="s">
        <v>127</v>
      </c>
    </row>
    <row r="156" spans="2:65" s="13" customFormat="1">
      <c r="B156" s="151"/>
      <c r="D156" s="144" t="s">
        <v>138</v>
      </c>
      <c r="E156" s="152" t="s">
        <v>18</v>
      </c>
      <c r="F156" s="153" t="s">
        <v>171</v>
      </c>
      <c r="H156" s="154">
        <v>584.41999999999996</v>
      </c>
      <c r="I156" s="155"/>
      <c r="L156" s="151"/>
      <c r="M156" s="156"/>
      <c r="T156" s="157"/>
      <c r="AT156" s="152" t="s">
        <v>138</v>
      </c>
      <c r="AU156" s="152" t="s">
        <v>83</v>
      </c>
      <c r="AV156" s="13" t="s">
        <v>134</v>
      </c>
      <c r="AW156" s="13" t="s">
        <v>35</v>
      </c>
      <c r="AX156" s="13" t="s">
        <v>81</v>
      </c>
      <c r="AY156" s="152" t="s">
        <v>127</v>
      </c>
    </row>
    <row r="157" spans="2:65" s="1" customFormat="1" ht="24.2" customHeight="1">
      <c r="B157" s="32"/>
      <c r="C157" s="127" t="s">
        <v>240</v>
      </c>
      <c r="D157" s="127" t="s">
        <v>129</v>
      </c>
      <c r="E157" s="128" t="s">
        <v>257</v>
      </c>
      <c r="F157" s="129" t="s">
        <v>258</v>
      </c>
      <c r="G157" s="130" t="s">
        <v>175</v>
      </c>
      <c r="H157" s="131">
        <v>469.06</v>
      </c>
      <c r="I157" s="132"/>
      <c r="J157" s="131">
        <f>ROUND(I157*H157,2)</f>
        <v>0</v>
      </c>
      <c r="K157" s="129" t="s">
        <v>133</v>
      </c>
      <c r="L157" s="32"/>
      <c r="M157" s="133" t="s">
        <v>18</v>
      </c>
      <c r="N157" s="134" t="s">
        <v>44</v>
      </c>
      <c r="P157" s="135">
        <f>O157*H157</f>
        <v>0</v>
      </c>
      <c r="Q157" s="135">
        <v>0</v>
      </c>
      <c r="R157" s="135">
        <f>Q157*H157</f>
        <v>0</v>
      </c>
      <c r="S157" s="135">
        <v>0</v>
      </c>
      <c r="T157" s="136">
        <f>S157*H157</f>
        <v>0</v>
      </c>
      <c r="AR157" s="137" t="s">
        <v>134</v>
      </c>
      <c r="AT157" s="137" t="s">
        <v>129</v>
      </c>
      <c r="AU157" s="137" t="s">
        <v>83</v>
      </c>
      <c r="AY157" s="17" t="s">
        <v>127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7" t="s">
        <v>81</v>
      </c>
      <c r="BK157" s="138">
        <f>ROUND(I157*H157,2)</f>
        <v>0</v>
      </c>
      <c r="BL157" s="17" t="s">
        <v>134</v>
      </c>
      <c r="BM157" s="137" t="s">
        <v>679</v>
      </c>
    </row>
    <row r="158" spans="2:65" s="1" customFormat="1">
      <c r="B158" s="32"/>
      <c r="D158" s="139" t="s">
        <v>136</v>
      </c>
      <c r="F158" s="140" t="s">
        <v>260</v>
      </c>
      <c r="I158" s="141"/>
      <c r="L158" s="32"/>
      <c r="M158" s="142"/>
      <c r="T158" s="53"/>
      <c r="AT158" s="17" t="s">
        <v>136</v>
      </c>
      <c r="AU158" s="17" t="s">
        <v>83</v>
      </c>
    </row>
    <row r="159" spans="2:65" s="12" customFormat="1">
      <c r="B159" s="143"/>
      <c r="D159" s="144" t="s">
        <v>138</v>
      </c>
      <c r="E159" s="145" t="s">
        <v>18</v>
      </c>
      <c r="F159" s="146" t="s">
        <v>680</v>
      </c>
      <c r="H159" s="147">
        <v>168.6</v>
      </c>
      <c r="I159" s="148"/>
      <c r="L159" s="143"/>
      <c r="M159" s="149"/>
      <c r="T159" s="150"/>
      <c r="AT159" s="145" t="s">
        <v>138</v>
      </c>
      <c r="AU159" s="145" t="s">
        <v>83</v>
      </c>
      <c r="AV159" s="12" t="s">
        <v>83</v>
      </c>
      <c r="AW159" s="12" t="s">
        <v>35</v>
      </c>
      <c r="AX159" s="12" t="s">
        <v>73</v>
      </c>
      <c r="AY159" s="145" t="s">
        <v>127</v>
      </c>
    </row>
    <row r="160" spans="2:65" s="12" customFormat="1">
      <c r="B160" s="143"/>
      <c r="D160" s="144" t="s">
        <v>138</v>
      </c>
      <c r="E160" s="145" t="s">
        <v>18</v>
      </c>
      <c r="F160" s="146" t="s">
        <v>677</v>
      </c>
      <c r="H160" s="147">
        <v>16.5</v>
      </c>
      <c r="I160" s="148"/>
      <c r="L160" s="143"/>
      <c r="M160" s="149"/>
      <c r="T160" s="150"/>
      <c r="AT160" s="145" t="s">
        <v>138</v>
      </c>
      <c r="AU160" s="145" t="s">
        <v>83</v>
      </c>
      <c r="AV160" s="12" t="s">
        <v>83</v>
      </c>
      <c r="AW160" s="12" t="s">
        <v>35</v>
      </c>
      <c r="AX160" s="12" t="s">
        <v>73</v>
      </c>
      <c r="AY160" s="145" t="s">
        <v>127</v>
      </c>
    </row>
    <row r="161" spans="2:65" s="12" customFormat="1">
      <c r="B161" s="143"/>
      <c r="D161" s="144" t="s">
        <v>138</v>
      </c>
      <c r="E161" s="145" t="s">
        <v>18</v>
      </c>
      <c r="F161" s="146" t="s">
        <v>681</v>
      </c>
      <c r="H161" s="147">
        <v>283.95999999999998</v>
      </c>
      <c r="I161" s="148"/>
      <c r="L161" s="143"/>
      <c r="M161" s="149"/>
      <c r="T161" s="150"/>
      <c r="AT161" s="145" t="s">
        <v>138</v>
      </c>
      <c r="AU161" s="145" t="s">
        <v>83</v>
      </c>
      <c r="AV161" s="12" t="s">
        <v>83</v>
      </c>
      <c r="AW161" s="12" t="s">
        <v>35</v>
      </c>
      <c r="AX161" s="12" t="s">
        <v>73</v>
      </c>
      <c r="AY161" s="145" t="s">
        <v>127</v>
      </c>
    </row>
    <row r="162" spans="2:65" s="13" customFormat="1">
      <c r="B162" s="151"/>
      <c r="D162" s="144" t="s">
        <v>138</v>
      </c>
      <c r="E162" s="152" t="s">
        <v>18</v>
      </c>
      <c r="F162" s="153" t="s">
        <v>171</v>
      </c>
      <c r="H162" s="154">
        <v>469.06</v>
      </c>
      <c r="I162" s="155"/>
      <c r="L162" s="151"/>
      <c r="M162" s="156"/>
      <c r="T162" s="157"/>
      <c r="AT162" s="152" t="s">
        <v>138</v>
      </c>
      <c r="AU162" s="152" t="s">
        <v>83</v>
      </c>
      <c r="AV162" s="13" t="s">
        <v>134</v>
      </c>
      <c r="AW162" s="13" t="s">
        <v>35</v>
      </c>
      <c r="AX162" s="13" t="s">
        <v>81</v>
      </c>
      <c r="AY162" s="152" t="s">
        <v>127</v>
      </c>
    </row>
    <row r="163" spans="2:65" s="1" customFormat="1" ht="24.2" customHeight="1">
      <c r="B163" s="32"/>
      <c r="C163" s="127" t="s">
        <v>245</v>
      </c>
      <c r="D163" s="127" t="s">
        <v>129</v>
      </c>
      <c r="E163" s="128" t="s">
        <v>264</v>
      </c>
      <c r="F163" s="129" t="s">
        <v>265</v>
      </c>
      <c r="G163" s="130" t="s">
        <v>175</v>
      </c>
      <c r="H163" s="131">
        <v>283.95999999999998</v>
      </c>
      <c r="I163" s="132"/>
      <c r="J163" s="131">
        <f>ROUND(I163*H163,2)</f>
        <v>0</v>
      </c>
      <c r="K163" s="129" t="s">
        <v>133</v>
      </c>
      <c r="L163" s="32"/>
      <c r="M163" s="133" t="s">
        <v>18</v>
      </c>
      <c r="N163" s="134" t="s">
        <v>44</v>
      </c>
      <c r="P163" s="135">
        <f>O163*H163</f>
        <v>0</v>
      </c>
      <c r="Q163" s="135">
        <v>0</v>
      </c>
      <c r="R163" s="135">
        <f>Q163*H163</f>
        <v>0</v>
      </c>
      <c r="S163" s="135">
        <v>0</v>
      </c>
      <c r="T163" s="136">
        <f>S163*H163</f>
        <v>0</v>
      </c>
      <c r="AR163" s="137" t="s">
        <v>134</v>
      </c>
      <c r="AT163" s="137" t="s">
        <v>129</v>
      </c>
      <c r="AU163" s="137" t="s">
        <v>83</v>
      </c>
      <c r="AY163" s="17" t="s">
        <v>127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7" t="s">
        <v>81</v>
      </c>
      <c r="BK163" s="138">
        <f>ROUND(I163*H163,2)</f>
        <v>0</v>
      </c>
      <c r="BL163" s="17" t="s">
        <v>134</v>
      </c>
      <c r="BM163" s="137" t="s">
        <v>682</v>
      </c>
    </row>
    <row r="164" spans="2:65" s="1" customFormat="1">
      <c r="B164" s="32"/>
      <c r="D164" s="139" t="s">
        <v>136</v>
      </c>
      <c r="F164" s="140" t="s">
        <v>267</v>
      </c>
      <c r="I164" s="141"/>
      <c r="L164" s="32"/>
      <c r="M164" s="142"/>
      <c r="T164" s="53"/>
      <c r="AT164" s="17" t="s">
        <v>136</v>
      </c>
      <c r="AU164" s="17" t="s">
        <v>83</v>
      </c>
    </row>
    <row r="165" spans="2:65" s="12" customFormat="1">
      <c r="B165" s="143"/>
      <c r="D165" s="144" t="s">
        <v>138</v>
      </c>
      <c r="E165" s="145" t="s">
        <v>18</v>
      </c>
      <c r="F165" s="146" t="s">
        <v>683</v>
      </c>
      <c r="H165" s="147">
        <v>260.29000000000002</v>
      </c>
      <c r="I165" s="148"/>
      <c r="L165" s="143"/>
      <c r="M165" s="149"/>
      <c r="T165" s="150"/>
      <c r="AT165" s="145" t="s">
        <v>138</v>
      </c>
      <c r="AU165" s="145" t="s">
        <v>83</v>
      </c>
      <c r="AV165" s="12" t="s">
        <v>83</v>
      </c>
      <c r="AW165" s="12" t="s">
        <v>35</v>
      </c>
      <c r="AX165" s="12" t="s">
        <v>73</v>
      </c>
      <c r="AY165" s="145" t="s">
        <v>127</v>
      </c>
    </row>
    <row r="166" spans="2:65" s="12" customFormat="1">
      <c r="B166" s="143"/>
      <c r="D166" s="144" t="s">
        <v>138</v>
      </c>
      <c r="E166" s="145" t="s">
        <v>18</v>
      </c>
      <c r="F166" s="146" t="s">
        <v>662</v>
      </c>
      <c r="H166" s="147">
        <v>11.4</v>
      </c>
      <c r="I166" s="148"/>
      <c r="L166" s="143"/>
      <c r="M166" s="149"/>
      <c r="T166" s="150"/>
      <c r="AT166" s="145" t="s">
        <v>138</v>
      </c>
      <c r="AU166" s="145" t="s">
        <v>83</v>
      </c>
      <c r="AV166" s="12" t="s">
        <v>83</v>
      </c>
      <c r="AW166" s="12" t="s">
        <v>35</v>
      </c>
      <c r="AX166" s="12" t="s">
        <v>73</v>
      </c>
      <c r="AY166" s="145" t="s">
        <v>127</v>
      </c>
    </row>
    <row r="167" spans="2:65" s="12" customFormat="1">
      <c r="B167" s="143"/>
      <c r="D167" s="144" t="s">
        <v>138</v>
      </c>
      <c r="E167" s="145" t="s">
        <v>18</v>
      </c>
      <c r="F167" s="146" t="s">
        <v>684</v>
      </c>
      <c r="H167" s="147">
        <v>1.25</v>
      </c>
      <c r="I167" s="148"/>
      <c r="L167" s="143"/>
      <c r="M167" s="149"/>
      <c r="T167" s="150"/>
      <c r="AT167" s="145" t="s">
        <v>138</v>
      </c>
      <c r="AU167" s="145" t="s">
        <v>83</v>
      </c>
      <c r="AV167" s="12" t="s">
        <v>83</v>
      </c>
      <c r="AW167" s="12" t="s">
        <v>35</v>
      </c>
      <c r="AX167" s="12" t="s">
        <v>73</v>
      </c>
      <c r="AY167" s="145" t="s">
        <v>127</v>
      </c>
    </row>
    <row r="168" spans="2:65" s="12" customFormat="1">
      <c r="B168" s="143"/>
      <c r="D168" s="144" t="s">
        <v>138</v>
      </c>
      <c r="E168" s="145" t="s">
        <v>18</v>
      </c>
      <c r="F168" s="146" t="s">
        <v>685</v>
      </c>
      <c r="H168" s="147">
        <v>4.45</v>
      </c>
      <c r="I168" s="148"/>
      <c r="L168" s="143"/>
      <c r="M168" s="149"/>
      <c r="T168" s="150"/>
      <c r="AT168" s="145" t="s">
        <v>138</v>
      </c>
      <c r="AU168" s="145" t="s">
        <v>83</v>
      </c>
      <c r="AV168" s="12" t="s">
        <v>83</v>
      </c>
      <c r="AW168" s="12" t="s">
        <v>35</v>
      </c>
      <c r="AX168" s="12" t="s">
        <v>73</v>
      </c>
      <c r="AY168" s="145" t="s">
        <v>127</v>
      </c>
    </row>
    <row r="169" spans="2:65" s="12" customFormat="1">
      <c r="B169" s="143"/>
      <c r="D169" s="144" t="s">
        <v>138</v>
      </c>
      <c r="E169" s="145" t="s">
        <v>18</v>
      </c>
      <c r="F169" s="146" t="s">
        <v>686</v>
      </c>
      <c r="H169" s="147">
        <v>6.57</v>
      </c>
      <c r="I169" s="148"/>
      <c r="L169" s="143"/>
      <c r="M169" s="149"/>
      <c r="T169" s="150"/>
      <c r="AT169" s="145" t="s">
        <v>138</v>
      </c>
      <c r="AU169" s="145" t="s">
        <v>83</v>
      </c>
      <c r="AV169" s="12" t="s">
        <v>83</v>
      </c>
      <c r="AW169" s="12" t="s">
        <v>35</v>
      </c>
      <c r="AX169" s="12" t="s">
        <v>73</v>
      </c>
      <c r="AY169" s="145" t="s">
        <v>127</v>
      </c>
    </row>
    <row r="170" spans="2:65" s="13" customFormat="1">
      <c r="B170" s="151"/>
      <c r="D170" s="144" t="s">
        <v>138</v>
      </c>
      <c r="E170" s="152" t="s">
        <v>18</v>
      </c>
      <c r="F170" s="153" t="s">
        <v>171</v>
      </c>
      <c r="H170" s="154">
        <v>283.95999999999998</v>
      </c>
      <c r="I170" s="155"/>
      <c r="L170" s="151"/>
      <c r="M170" s="156"/>
      <c r="T170" s="157"/>
      <c r="AT170" s="152" t="s">
        <v>138</v>
      </c>
      <c r="AU170" s="152" t="s">
        <v>83</v>
      </c>
      <c r="AV170" s="13" t="s">
        <v>134</v>
      </c>
      <c r="AW170" s="13" t="s">
        <v>35</v>
      </c>
      <c r="AX170" s="13" t="s">
        <v>81</v>
      </c>
      <c r="AY170" s="152" t="s">
        <v>127</v>
      </c>
    </row>
    <row r="171" spans="2:65" s="1" customFormat="1" ht="37.9" customHeight="1">
      <c r="B171" s="32"/>
      <c r="C171" s="127" t="s">
        <v>250</v>
      </c>
      <c r="D171" s="127" t="s">
        <v>129</v>
      </c>
      <c r="E171" s="128" t="s">
        <v>687</v>
      </c>
      <c r="F171" s="129" t="s">
        <v>688</v>
      </c>
      <c r="G171" s="130" t="s">
        <v>175</v>
      </c>
      <c r="H171" s="131">
        <v>27.73</v>
      </c>
      <c r="I171" s="132"/>
      <c r="J171" s="131">
        <f>ROUND(I171*H171,2)</f>
        <v>0</v>
      </c>
      <c r="K171" s="129" t="s">
        <v>133</v>
      </c>
      <c r="L171" s="32"/>
      <c r="M171" s="133" t="s">
        <v>18</v>
      </c>
      <c r="N171" s="134" t="s">
        <v>44</v>
      </c>
      <c r="P171" s="135">
        <f>O171*H171</f>
        <v>0</v>
      </c>
      <c r="Q171" s="135">
        <v>0</v>
      </c>
      <c r="R171" s="135">
        <f>Q171*H171</f>
        <v>0</v>
      </c>
      <c r="S171" s="135">
        <v>0</v>
      </c>
      <c r="T171" s="136">
        <f>S171*H171</f>
        <v>0</v>
      </c>
      <c r="AR171" s="137" t="s">
        <v>134</v>
      </c>
      <c r="AT171" s="137" t="s">
        <v>129</v>
      </c>
      <c r="AU171" s="137" t="s">
        <v>83</v>
      </c>
      <c r="AY171" s="17" t="s">
        <v>127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7" t="s">
        <v>81</v>
      </c>
      <c r="BK171" s="138">
        <f>ROUND(I171*H171,2)</f>
        <v>0</v>
      </c>
      <c r="BL171" s="17" t="s">
        <v>134</v>
      </c>
      <c r="BM171" s="137" t="s">
        <v>689</v>
      </c>
    </row>
    <row r="172" spans="2:65" s="1" customFormat="1">
      <c r="B172" s="32"/>
      <c r="D172" s="139" t="s">
        <v>136</v>
      </c>
      <c r="F172" s="140" t="s">
        <v>690</v>
      </c>
      <c r="I172" s="141"/>
      <c r="L172" s="32"/>
      <c r="M172" s="142"/>
      <c r="T172" s="53"/>
      <c r="AT172" s="17" t="s">
        <v>136</v>
      </c>
      <c r="AU172" s="17" t="s">
        <v>83</v>
      </c>
    </row>
    <row r="173" spans="2:65" s="12" customFormat="1">
      <c r="B173" s="143"/>
      <c r="D173" s="144" t="s">
        <v>138</v>
      </c>
      <c r="E173" s="145" t="s">
        <v>18</v>
      </c>
      <c r="F173" s="146" t="s">
        <v>691</v>
      </c>
      <c r="H173" s="147">
        <v>27.73</v>
      </c>
      <c r="I173" s="148"/>
      <c r="L173" s="143"/>
      <c r="M173" s="149"/>
      <c r="T173" s="150"/>
      <c r="AT173" s="145" t="s">
        <v>138</v>
      </c>
      <c r="AU173" s="145" t="s">
        <v>83</v>
      </c>
      <c r="AV173" s="12" t="s">
        <v>83</v>
      </c>
      <c r="AW173" s="12" t="s">
        <v>35</v>
      </c>
      <c r="AX173" s="12" t="s">
        <v>81</v>
      </c>
      <c r="AY173" s="145" t="s">
        <v>127</v>
      </c>
    </row>
    <row r="174" spans="2:65" s="1" customFormat="1" ht="16.5" customHeight="1">
      <c r="B174" s="32"/>
      <c r="C174" s="158" t="s">
        <v>7</v>
      </c>
      <c r="D174" s="158" t="s">
        <v>283</v>
      </c>
      <c r="E174" s="159" t="s">
        <v>692</v>
      </c>
      <c r="F174" s="160" t="s">
        <v>693</v>
      </c>
      <c r="G174" s="161" t="s">
        <v>352</v>
      </c>
      <c r="H174" s="162">
        <v>55.46</v>
      </c>
      <c r="I174" s="163"/>
      <c r="J174" s="162">
        <f>ROUND(I174*H174,2)</f>
        <v>0</v>
      </c>
      <c r="K174" s="160" t="s">
        <v>133</v>
      </c>
      <c r="L174" s="164"/>
      <c r="M174" s="165" t="s">
        <v>18</v>
      </c>
      <c r="N174" s="166" t="s">
        <v>44</v>
      </c>
      <c r="P174" s="135">
        <f>O174*H174</f>
        <v>0</v>
      </c>
      <c r="Q174" s="135">
        <v>1</v>
      </c>
      <c r="R174" s="135">
        <f>Q174*H174</f>
        <v>55.46</v>
      </c>
      <c r="S174" s="135">
        <v>0</v>
      </c>
      <c r="T174" s="136">
        <f>S174*H174</f>
        <v>0</v>
      </c>
      <c r="AR174" s="137" t="s">
        <v>180</v>
      </c>
      <c r="AT174" s="137" t="s">
        <v>283</v>
      </c>
      <c r="AU174" s="137" t="s">
        <v>83</v>
      </c>
      <c r="AY174" s="17" t="s">
        <v>127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7" t="s">
        <v>81</v>
      </c>
      <c r="BK174" s="138">
        <f>ROUND(I174*H174,2)</f>
        <v>0</v>
      </c>
      <c r="BL174" s="17" t="s">
        <v>134</v>
      </c>
      <c r="BM174" s="137" t="s">
        <v>694</v>
      </c>
    </row>
    <row r="175" spans="2:65" s="12" customFormat="1">
      <c r="B175" s="143"/>
      <c r="D175" s="144" t="s">
        <v>138</v>
      </c>
      <c r="F175" s="146" t="s">
        <v>695</v>
      </c>
      <c r="H175" s="147">
        <v>55.46</v>
      </c>
      <c r="I175" s="148"/>
      <c r="L175" s="143"/>
      <c r="M175" s="149"/>
      <c r="T175" s="150"/>
      <c r="AT175" s="145" t="s">
        <v>138</v>
      </c>
      <c r="AU175" s="145" t="s">
        <v>83</v>
      </c>
      <c r="AV175" s="12" t="s">
        <v>83</v>
      </c>
      <c r="AW175" s="12" t="s">
        <v>4</v>
      </c>
      <c r="AX175" s="12" t="s">
        <v>81</v>
      </c>
      <c r="AY175" s="145" t="s">
        <v>127</v>
      </c>
    </row>
    <row r="176" spans="2:65" s="1" customFormat="1" ht="24.2" customHeight="1">
      <c r="B176" s="32"/>
      <c r="C176" s="127" t="s">
        <v>263</v>
      </c>
      <c r="D176" s="127" t="s">
        <v>129</v>
      </c>
      <c r="E176" s="128" t="s">
        <v>696</v>
      </c>
      <c r="F176" s="129" t="s">
        <v>697</v>
      </c>
      <c r="G176" s="130" t="s">
        <v>158</v>
      </c>
      <c r="H176" s="131">
        <v>165</v>
      </c>
      <c r="I176" s="132"/>
      <c r="J176" s="131">
        <f>ROUND(I176*H176,2)</f>
        <v>0</v>
      </c>
      <c r="K176" s="129" t="s">
        <v>133</v>
      </c>
      <c r="L176" s="32"/>
      <c r="M176" s="133" t="s">
        <v>18</v>
      </c>
      <c r="N176" s="134" t="s">
        <v>44</v>
      </c>
      <c r="P176" s="135">
        <f>O176*H176</f>
        <v>0</v>
      </c>
      <c r="Q176" s="135">
        <v>0</v>
      </c>
      <c r="R176" s="135">
        <f>Q176*H176</f>
        <v>0</v>
      </c>
      <c r="S176" s="135">
        <v>0</v>
      </c>
      <c r="T176" s="136">
        <f>S176*H176</f>
        <v>0</v>
      </c>
      <c r="AR176" s="137" t="s">
        <v>134</v>
      </c>
      <c r="AT176" s="137" t="s">
        <v>129</v>
      </c>
      <c r="AU176" s="137" t="s">
        <v>83</v>
      </c>
      <c r="AY176" s="17" t="s">
        <v>127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7" t="s">
        <v>81</v>
      </c>
      <c r="BK176" s="138">
        <f>ROUND(I176*H176,2)</f>
        <v>0</v>
      </c>
      <c r="BL176" s="17" t="s">
        <v>134</v>
      </c>
      <c r="BM176" s="137" t="s">
        <v>698</v>
      </c>
    </row>
    <row r="177" spans="2:65" s="1" customFormat="1">
      <c r="B177" s="32"/>
      <c r="D177" s="139" t="s">
        <v>136</v>
      </c>
      <c r="F177" s="140" t="s">
        <v>699</v>
      </c>
      <c r="I177" s="141"/>
      <c r="L177" s="32"/>
      <c r="M177" s="142"/>
      <c r="T177" s="53"/>
      <c r="AT177" s="17" t="s">
        <v>136</v>
      </c>
      <c r="AU177" s="17" t="s">
        <v>83</v>
      </c>
    </row>
    <row r="178" spans="2:65" s="1" customFormat="1" ht="24.2" customHeight="1">
      <c r="B178" s="32"/>
      <c r="C178" s="127" t="s">
        <v>272</v>
      </c>
      <c r="D178" s="127" t="s">
        <v>129</v>
      </c>
      <c r="E178" s="128" t="s">
        <v>278</v>
      </c>
      <c r="F178" s="129" t="s">
        <v>279</v>
      </c>
      <c r="G178" s="130" t="s">
        <v>158</v>
      </c>
      <c r="H178" s="131">
        <v>275</v>
      </c>
      <c r="I178" s="132"/>
      <c r="J178" s="131">
        <f>ROUND(I178*H178,2)</f>
        <v>0</v>
      </c>
      <c r="K178" s="129" t="s">
        <v>133</v>
      </c>
      <c r="L178" s="32"/>
      <c r="M178" s="133" t="s">
        <v>18</v>
      </c>
      <c r="N178" s="134" t="s">
        <v>44</v>
      </c>
      <c r="P178" s="135">
        <f>O178*H178</f>
        <v>0</v>
      </c>
      <c r="Q178" s="135">
        <v>0</v>
      </c>
      <c r="R178" s="135">
        <f>Q178*H178</f>
        <v>0</v>
      </c>
      <c r="S178" s="135">
        <v>0</v>
      </c>
      <c r="T178" s="136">
        <f>S178*H178</f>
        <v>0</v>
      </c>
      <c r="AR178" s="137" t="s">
        <v>134</v>
      </c>
      <c r="AT178" s="137" t="s">
        <v>129</v>
      </c>
      <c r="AU178" s="137" t="s">
        <v>83</v>
      </c>
      <c r="AY178" s="17" t="s">
        <v>127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7" t="s">
        <v>81</v>
      </c>
      <c r="BK178" s="138">
        <f>ROUND(I178*H178,2)</f>
        <v>0</v>
      </c>
      <c r="BL178" s="17" t="s">
        <v>134</v>
      </c>
      <c r="BM178" s="137" t="s">
        <v>700</v>
      </c>
    </row>
    <row r="179" spans="2:65" s="1" customFormat="1">
      <c r="B179" s="32"/>
      <c r="D179" s="139" t="s">
        <v>136</v>
      </c>
      <c r="F179" s="140" t="s">
        <v>281</v>
      </c>
      <c r="I179" s="141"/>
      <c r="L179" s="32"/>
      <c r="M179" s="142"/>
      <c r="T179" s="53"/>
      <c r="AT179" s="17" t="s">
        <v>136</v>
      </c>
      <c r="AU179" s="17" t="s">
        <v>83</v>
      </c>
    </row>
    <row r="180" spans="2:65" s="12" customFormat="1">
      <c r="B180" s="143"/>
      <c r="D180" s="144" t="s">
        <v>138</v>
      </c>
      <c r="E180" s="145" t="s">
        <v>18</v>
      </c>
      <c r="F180" s="146" t="s">
        <v>701</v>
      </c>
      <c r="H180" s="147">
        <v>275</v>
      </c>
      <c r="I180" s="148"/>
      <c r="L180" s="143"/>
      <c r="M180" s="149"/>
      <c r="T180" s="150"/>
      <c r="AT180" s="145" t="s">
        <v>138</v>
      </c>
      <c r="AU180" s="145" t="s">
        <v>83</v>
      </c>
      <c r="AV180" s="12" t="s">
        <v>83</v>
      </c>
      <c r="AW180" s="12" t="s">
        <v>35</v>
      </c>
      <c r="AX180" s="12" t="s">
        <v>81</v>
      </c>
      <c r="AY180" s="145" t="s">
        <v>127</v>
      </c>
    </row>
    <row r="181" spans="2:65" s="1" customFormat="1" ht="16.5" customHeight="1">
      <c r="B181" s="32"/>
      <c r="C181" s="158" t="s">
        <v>277</v>
      </c>
      <c r="D181" s="158" t="s">
        <v>283</v>
      </c>
      <c r="E181" s="159" t="s">
        <v>284</v>
      </c>
      <c r="F181" s="160" t="s">
        <v>285</v>
      </c>
      <c r="G181" s="161" t="s">
        <v>286</v>
      </c>
      <c r="H181" s="162">
        <v>5.5</v>
      </c>
      <c r="I181" s="163"/>
      <c r="J181" s="162">
        <f>ROUND(I181*H181,2)</f>
        <v>0</v>
      </c>
      <c r="K181" s="160" t="s">
        <v>133</v>
      </c>
      <c r="L181" s="164"/>
      <c r="M181" s="165" t="s">
        <v>18</v>
      </c>
      <c r="N181" s="166" t="s">
        <v>44</v>
      </c>
      <c r="P181" s="135">
        <f>O181*H181</f>
        <v>0</v>
      </c>
      <c r="Q181" s="135">
        <v>1E-3</v>
      </c>
      <c r="R181" s="135">
        <f>Q181*H181</f>
        <v>5.4999999999999997E-3</v>
      </c>
      <c r="S181" s="135">
        <v>0</v>
      </c>
      <c r="T181" s="136">
        <f>S181*H181</f>
        <v>0</v>
      </c>
      <c r="AR181" s="137" t="s">
        <v>180</v>
      </c>
      <c r="AT181" s="137" t="s">
        <v>283</v>
      </c>
      <c r="AU181" s="137" t="s">
        <v>83</v>
      </c>
      <c r="AY181" s="17" t="s">
        <v>127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7" t="s">
        <v>81</v>
      </c>
      <c r="BK181" s="138">
        <f>ROUND(I181*H181,2)</f>
        <v>0</v>
      </c>
      <c r="BL181" s="17" t="s">
        <v>134</v>
      </c>
      <c r="BM181" s="137" t="s">
        <v>702</v>
      </c>
    </row>
    <row r="182" spans="2:65" s="12" customFormat="1">
      <c r="B182" s="143"/>
      <c r="D182" s="144" t="s">
        <v>138</v>
      </c>
      <c r="F182" s="146" t="s">
        <v>703</v>
      </c>
      <c r="H182" s="147">
        <v>5.5</v>
      </c>
      <c r="I182" s="148"/>
      <c r="L182" s="143"/>
      <c r="M182" s="149"/>
      <c r="T182" s="150"/>
      <c r="AT182" s="145" t="s">
        <v>138</v>
      </c>
      <c r="AU182" s="145" t="s">
        <v>83</v>
      </c>
      <c r="AV182" s="12" t="s">
        <v>83</v>
      </c>
      <c r="AW182" s="12" t="s">
        <v>4</v>
      </c>
      <c r="AX182" s="12" t="s">
        <v>81</v>
      </c>
      <c r="AY182" s="145" t="s">
        <v>127</v>
      </c>
    </row>
    <row r="183" spans="2:65" s="1" customFormat="1" ht="21.75" customHeight="1">
      <c r="B183" s="32"/>
      <c r="C183" s="127" t="s">
        <v>282</v>
      </c>
      <c r="D183" s="127" t="s">
        <v>129</v>
      </c>
      <c r="E183" s="128" t="s">
        <v>704</v>
      </c>
      <c r="F183" s="129" t="s">
        <v>705</v>
      </c>
      <c r="G183" s="130" t="s">
        <v>158</v>
      </c>
      <c r="H183" s="131">
        <v>110</v>
      </c>
      <c r="I183" s="132"/>
      <c r="J183" s="131">
        <f>ROUND(I183*H183,2)</f>
        <v>0</v>
      </c>
      <c r="K183" s="129" t="s">
        <v>133</v>
      </c>
      <c r="L183" s="32"/>
      <c r="M183" s="133" t="s">
        <v>18</v>
      </c>
      <c r="N183" s="134" t="s">
        <v>44</v>
      </c>
      <c r="P183" s="135">
        <f>O183*H183</f>
        <v>0</v>
      </c>
      <c r="Q183" s="135">
        <v>0</v>
      </c>
      <c r="R183" s="135">
        <f>Q183*H183</f>
        <v>0</v>
      </c>
      <c r="S183" s="135">
        <v>0</v>
      </c>
      <c r="T183" s="136">
        <f>S183*H183</f>
        <v>0</v>
      </c>
      <c r="AR183" s="137" t="s">
        <v>134</v>
      </c>
      <c r="AT183" s="137" t="s">
        <v>129</v>
      </c>
      <c r="AU183" s="137" t="s">
        <v>83</v>
      </c>
      <c r="AY183" s="17" t="s">
        <v>127</v>
      </c>
      <c r="BE183" s="138">
        <f>IF(N183="základní",J183,0)</f>
        <v>0</v>
      </c>
      <c r="BF183" s="138">
        <f>IF(N183="snížená",J183,0)</f>
        <v>0</v>
      </c>
      <c r="BG183" s="138">
        <f>IF(N183="zákl. přenesená",J183,0)</f>
        <v>0</v>
      </c>
      <c r="BH183" s="138">
        <f>IF(N183="sníž. přenesená",J183,0)</f>
        <v>0</v>
      </c>
      <c r="BI183" s="138">
        <f>IF(N183="nulová",J183,0)</f>
        <v>0</v>
      </c>
      <c r="BJ183" s="17" t="s">
        <v>81</v>
      </c>
      <c r="BK183" s="138">
        <f>ROUND(I183*H183,2)</f>
        <v>0</v>
      </c>
      <c r="BL183" s="17" t="s">
        <v>134</v>
      </c>
      <c r="BM183" s="137" t="s">
        <v>706</v>
      </c>
    </row>
    <row r="184" spans="2:65" s="1" customFormat="1">
      <c r="B184" s="32"/>
      <c r="D184" s="139" t="s">
        <v>136</v>
      </c>
      <c r="F184" s="140" t="s">
        <v>707</v>
      </c>
      <c r="I184" s="141"/>
      <c r="L184" s="32"/>
      <c r="M184" s="142"/>
      <c r="T184" s="53"/>
      <c r="AT184" s="17" t="s">
        <v>136</v>
      </c>
      <c r="AU184" s="17" t="s">
        <v>83</v>
      </c>
    </row>
    <row r="185" spans="2:65" s="1" customFormat="1" ht="16.5" customHeight="1">
      <c r="B185" s="32"/>
      <c r="C185" s="127" t="s">
        <v>289</v>
      </c>
      <c r="D185" s="127" t="s">
        <v>129</v>
      </c>
      <c r="E185" s="128" t="s">
        <v>708</v>
      </c>
      <c r="F185" s="129" t="s">
        <v>297</v>
      </c>
      <c r="G185" s="130" t="s">
        <v>298</v>
      </c>
      <c r="H185" s="131">
        <v>1</v>
      </c>
      <c r="I185" s="132"/>
      <c r="J185" s="131">
        <f>ROUND(I185*H185,2)</f>
        <v>0</v>
      </c>
      <c r="K185" s="129" t="s">
        <v>18</v>
      </c>
      <c r="L185" s="32"/>
      <c r="M185" s="133" t="s">
        <v>18</v>
      </c>
      <c r="N185" s="134" t="s">
        <v>44</v>
      </c>
      <c r="P185" s="135">
        <f>O185*H185</f>
        <v>0</v>
      </c>
      <c r="Q185" s="135">
        <v>0</v>
      </c>
      <c r="R185" s="135">
        <f>Q185*H185</f>
        <v>0</v>
      </c>
      <c r="S185" s="135">
        <v>0</v>
      </c>
      <c r="T185" s="136">
        <f>S185*H185</f>
        <v>0</v>
      </c>
      <c r="AR185" s="137" t="s">
        <v>134</v>
      </c>
      <c r="AT185" s="137" t="s">
        <v>129</v>
      </c>
      <c r="AU185" s="137" t="s">
        <v>83</v>
      </c>
      <c r="AY185" s="17" t="s">
        <v>127</v>
      </c>
      <c r="BE185" s="138">
        <f>IF(N185="základní",J185,0)</f>
        <v>0</v>
      </c>
      <c r="BF185" s="138">
        <f>IF(N185="snížená",J185,0)</f>
        <v>0</v>
      </c>
      <c r="BG185" s="138">
        <f>IF(N185="zákl. přenesená",J185,0)</f>
        <v>0</v>
      </c>
      <c r="BH185" s="138">
        <f>IF(N185="sníž. přenesená",J185,0)</f>
        <v>0</v>
      </c>
      <c r="BI185" s="138">
        <f>IF(N185="nulová",J185,0)</f>
        <v>0</v>
      </c>
      <c r="BJ185" s="17" t="s">
        <v>81</v>
      </c>
      <c r="BK185" s="138">
        <f>ROUND(I185*H185,2)</f>
        <v>0</v>
      </c>
      <c r="BL185" s="17" t="s">
        <v>134</v>
      </c>
      <c r="BM185" s="137" t="s">
        <v>709</v>
      </c>
    </row>
    <row r="186" spans="2:65" s="14" customFormat="1">
      <c r="B186" s="167"/>
      <c r="D186" s="144" t="s">
        <v>138</v>
      </c>
      <c r="E186" s="168" t="s">
        <v>18</v>
      </c>
      <c r="F186" s="169" t="s">
        <v>710</v>
      </c>
      <c r="H186" s="168" t="s">
        <v>18</v>
      </c>
      <c r="I186" s="170"/>
      <c r="L186" s="167"/>
      <c r="M186" s="171"/>
      <c r="T186" s="172"/>
      <c r="AT186" s="168" t="s">
        <v>138</v>
      </c>
      <c r="AU186" s="168" t="s">
        <v>83</v>
      </c>
      <c r="AV186" s="14" t="s">
        <v>81</v>
      </c>
      <c r="AW186" s="14" t="s">
        <v>35</v>
      </c>
      <c r="AX186" s="14" t="s">
        <v>73</v>
      </c>
      <c r="AY186" s="168" t="s">
        <v>127</v>
      </c>
    </row>
    <row r="187" spans="2:65" s="12" customFormat="1">
      <c r="B187" s="143"/>
      <c r="D187" s="144" t="s">
        <v>138</v>
      </c>
      <c r="E187" s="145" t="s">
        <v>18</v>
      </c>
      <c r="F187" s="146" t="s">
        <v>81</v>
      </c>
      <c r="H187" s="147">
        <v>1</v>
      </c>
      <c r="I187" s="148"/>
      <c r="L187" s="143"/>
      <c r="M187" s="149"/>
      <c r="T187" s="150"/>
      <c r="AT187" s="145" t="s">
        <v>138</v>
      </c>
      <c r="AU187" s="145" t="s">
        <v>83</v>
      </c>
      <c r="AV187" s="12" t="s">
        <v>83</v>
      </c>
      <c r="AW187" s="12" t="s">
        <v>35</v>
      </c>
      <c r="AX187" s="12" t="s">
        <v>81</v>
      </c>
      <c r="AY187" s="145" t="s">
        <v>127</v>
      </c>
    </row>
    <row r="188" spans="2:65" s="1" customFormat="1" ht="16.5" customHeight="1">
      <c r="B188" s="32"/>
      <c r="C188" s="127" t="s">
        <v>295</v>
      </c>
      <c r="D188" s="127" t="s">
        <v>129</v>
      </c>
      <c r="E188" s="128" t="s">
        <v>711</v>
      </c>
      <c r="F188" s="129" t="s">
        <v>303</v>
      </c>
      <c r="G188" s="130" t="s">
        <v>298</v>
      </c>
      <c r="H188" s="131">
        <v>1</v>
      </c>
      <c r="I188" s="132"/>
      <c r="J188" s="131">
        <f>ROUND(I188*H188,2)</f>
        <v>0</v>
      </c>
      <c r="K188" s="129" t="s">
        <v>18</v>
      </c>
      <c r="L188" s="32"/>
      <c r="M188" s="133" t="s">
        <v>18</v>
      </c>
      <c r="N188" s="134" t="s">
        <v>44</v>
      </c>
      <c r="P188" s="135">
        <f>O188*H188</f>
        <v>0</v>
      </c>
      <c r="Q188" s="135">
        <v>0</v>
      </c>
      <c r="R188" s="135">
        <f>Q188*H188</f>
        <v>0</v>
      </c>
      <c r="S188" s="135">
        <v>0</v>
      </c>
      <c r="T188" s="136">
        <f>S188*H188</f>
        <v>0</v>
      </c>
      <c r="AR188" s="137" t="s">
        <v>134</v>
      </c>
      <c r="AT188" s="137" t="s">
        <v>129</v>
      </c>
      <c r="AU188" s="137" t="s">
        <v>83</v>
      </c>
      <c r="AY188" s="17" t="s">
        <v>127</v>
      </c>
      <c r="BE188" s="138">
        <f>IF(N188="základní",J188,0)</f>
        <v>0</v>
      </c>
      <c r="BF188" s="138">
        <f>IF(N188="snížená",J188,0)</f>
        <v>0</v>
      </c>
      <c r="BG188" s="138">
        <f>IF(N188="zákl. přenesená",J188,0)</f>
        <v>0</v>
      </c>
      <c r="BH188" s="138">
        <f>IF(N188="sníž. přenesená",J188,0)</f>
        <v>0</v>
      </c>
      <c r="BI188" s="138">
        <f>IF(N188="nulová",J188,0)</f>
        <v>0</v>
      </c>
      <c r="BJ188" s="17" t="s">
        <v>81</v>
      </c>
      <c r="BK188" s="138">
        <f>ROUND(I188*H188,2)</f>
        <v>0</v>
      </c>
      <c r="BL188" s="17" t="s">
        <v>134</v>
      </c>
      <c r="BM188" s="137" t="s">
        <v>712</v>
      </c>
    </row>
    <row r="189" spans="2:65" s="14" customFormat="1">
      <c r="B189" s="167"/>
      <c r="D189" s="144" t="s">
        <v>138</v>
      </c>
      <c r="E189" s="168" t="s">
        <v>18</v>
      </c>
      <c r="F189" s="169" t="s">
        <v>713</v>
      </c>
      <c r="H189" s="168" t="s">
        <v>18</v>
      </c>
      <c r="I189" s="170"/>
      <c r="L189" s="167"/>
      <c r="M189" s="171"/>
      <c r="T189" s="172"/>
      <c r="AT189" s="168" t="s">
        <v>138</v>
      </c>
      <c r="AU189" s="168" t="s">
        <v>83</v>
      </c>
      <c r="AV189" s="14" t="s">
        <v>81</v>
      </c>
      <c r="AW189" s="14" t="s">
        <v>35</v>
      </c>
      <c r="AX189" s="14" t="s">
        <v>73</v>
      </c>
      <c r="AY189" s="168" t="s">
        <v>127</v>
      </c>
    </row>
    <row r="190" spans="2:65" s="14" customFormat="1">
      <c r="B190" s="167"/>
      <c r="D190" s="144" t="s">
        <v>138</v>
      </c>
      <c r="E190" s="168" t="s">
        <v>18</v>
      </c>
      <c r="F190" s="169" t="s">
        <v>306</v>
      </c>
      <c r="H190" s="168" t="s">
        <v>18</v>
      </c>
      <c r="I190" s="170"/>
      <c r="L190" s="167"/>
      <c r="M190" s="171"/>
      <c r="T190" s="172"/>
      <c r="AT190" s="168" t="s">
        <v>138</v>
      </c>
      <c r="AU190" s="168" t="s">
        <v>83</v>
      </c>
      <c r="AV190" s="14" t="s">
        <v>81</v>
      </c>
      <c r="AW190" s="14" t="s">
        <v>35</v>
      </c>
      <c r="AX190" s="14" t="s">
        <v>73</v>
      </c>
      <c r="AY190" s="168" t="s">
        <v>127</v>
      </c>
    </row>
    <row r="191" spans="2:65" s="12" customFormat="1">
      <c r="B191" s="143"/>
      <c r="D191" s="144" t="s">
        <v>138</v>
      </c>
      <c r="E191" s="145" t="s">
        <v>18</v>
      </c>
      <c r="F191" s="146" t="s">
        <v>81</v>
      </c>
      <c r="H191" s="147">
        <v>1</v>
      </c>
      <c r="I191" s="148"/>
      <c r="L191" s="143"/>
      <c r="M191" s="149"/>
      <c r="T191" s="150"/>
      <c r="AT191" s="145" t="s">
        <v>138</v>
      </c>
      <c r="AU191" s="145" t="s">
        <v>83</v>
      </c>
      <c r="AV191" s="12" t="s">
        <v>83</v>
      </c>
      <c r="AW191" s="12" t="s">
        <v>35</v>
      </c>
      <c r="AX191" s="12" t="s">
        <v>81</v>
      </c>
      <c r="AY191" s="145" t="s">
        <v>127</v>
      </c>
    </row>
    <row r="192" spans="2:65" s="1" customFormat="1" ht="16.5" customHeight="1">
      <c r="B192" s="32"/>
      <c r="C192" s="127" t="s">
        <v>301</v>
      </c>
      <c r="D192" s="127" t="s">
        <v>129</v>
      </c>
      <c r="E192" s="128" t="s">
        <v>714</v>
      </c>
      <c r="F192" s="129" t="s">
        <v>309</v>
      </c>
      <c r="G192" s="130" t="s">
        <v>175</v>
      </c>
      <c r="H192" s="131">
        <v>105.59</v>
      </c>
      <c r="I192" s="132"/>
      <c r="J192" s="131">
        <f>ROUND(I192*H192,2)</f>
        <v>0</v>
      </c>
      <c r="K192" s="129" t="s">
        <v>18</v>
      </c>
      <c r="L192" s="32"/>
      <c r="M192" s="133" t="s">
        <v>18</v>
      </c>
      <c r="N192" s="134" t="s">
        <v>44</v>
      </c>
      <c r="P192" s="135">
        <f>O192*H192</f>
        <v>0</v>
      </c>
      <c r="Q192" s="135">
        <v>0</v>
      </c>
      <c r="R192" s="135">
        <f>Q192*H192</f>
        <v>0</v>
      </c>
      <c r="S192" s="135">
        <v>0</v>
      </c>
      <c r="T192" s="136">
        <f>S192*H192</f>
        <v>0</v>
      </c>
      <c r="AR192" s="137" t="s">
        <v>134</v>
      </c>
      <c r="AT192" s="137" t="s">
        <v>129</v>
      </c>
      <c r="AU192" s="137" t="s">
        <v>83</v>
      </c>
      <c r="AY192" s="17" t="s">
        <v>127</v>
      </c>
      <c r="BE192" s="138">
        <f>IF(N192="základní",J192,0)</f>
        <v>0</v>
      </c>
      <c r="BF192" s="138">
        <f>IF(N192="snížená",J192,0)</f>
        <v>0</v>
      </c>
      <c r="BG192" s="138">
        <f>IF(N192="zákl. přenesená",J192,0)</f>
        <v>0</v>
      </c>
      <c r="BH192" s="138">
        <f>IF(N192="sníž. přenesená",J192,0)</f>
        <v>0</v>
      </c>
      <c r="BI192" s="138">
        <f>IF(N192="nulová",J192,0)</f>
        <v>0</v>
      </c>
      <c r="BJ192" s="17" t="s">
        <v>81</v>
      </c>
      <c r="BK192" s="138">
        <f>ROUND(I192*H192,2)</f>
        <v>0</v>
      </c>
      <c r="BL192" s="17" t="s">
        <v>134</v>
      </c>
      <c r="BM192" s="137" t="s">
        <v>715</v>
      </c>
    </row>
    <row r="193" spans="2:65" s="14" customFormat="1">
      <c r="B193" s="167"/>
      <c r="D193" s="144" t="s">
        <v>138</v>
      </c>
      <c r="E193" s="168" t="s">
        <v>18</v>
      </c>
      <c r="F193" s="169" t="s">
        <v>311</v>
      </c>
      <c r="H193" s="168" t="s">
        <v>18</v>
      </c>
      <c r="I193" s="170"/>
      <c r="L193" s="167"/>
      <c r="M193" s="171"/>
      <c r="T193" s="172"/>
      <c r="AT193" s="168" t="s">
        <v>138</v>
      </c>
      <c r="AU193" s="168" t="s">
        <v>83</v>
      </c>
      <c r="AV193" s="14" t="s">
        <v>81</v>
      </c>
      <c r="AW193" s="14" t="s">
        <v>35</v>
      </c>
      <c r="AX193" s="14" t="s">
        <v>73</v>
      </c>
      <c r="AY193" s="168" t="s">
        <v>127</v>
      </c>
    </row>
    <row r="194" spans="2:65" s="14" customFormat="1">
      <c r="B194" s="167"/>
      <c r="D194" s="144" t="s">
        <v>138</v>
      </c>
      <c r="E194" s="168" t="s">
        <v>18</v>
      </c>
      <c r="F194" s="169" t="s">
        <v>312</v>
      </c>
      <c r="H194" s="168" t="s">
        <v>18</v>
      </c>
      <c r="I194" s="170"/>
      <c r="L194" s="167"/>
      <c r="M194" s="171"/>
      <c r="T194" s="172"/>
      <c r="AT194" s="168" t="s">
        <v>138</v>
      </c>
      <c r="AU194" s="168" t="s">
        <v>83</v>
      </c>
      <c r="AV194" s="14" t="s">
        <v>81</v>
      </c>
      <c r="AW194" s="14" t="s">
        <v>35</v>
      </c>
      <c r="AX194" s="14" t="s">
        <v>73</v>
      </c>
      <c r="AY194" s="168" t="s">
        <v>127</v>
      </c>
    </row>
    <row r="195" spans="2:65" s="12" customFormat="1">
      <c r="B195" s="143"/>
      <c r="D195" s="144" t="s">
        <v>138</v>
      </c>
      <c r="E195" s="145" t="s">
        <v>18</v>
      </c>
      <c r="F195" s="146" t="s">
        <v>716</v>
      </c>
      <c r="H195" s="147">
        <v>105.59</v>
      </c>
      <c r="I195" s="148"/>
      <c r="L195" s="143"/>
      <c r="M195" s="149"/>
      <c r="T195" s="150"/>
      <c r="AT195" s="145" t="s">
        <v>138</v>
      </c>
      <c r="AU195" s="145" t="s">
        <v>83</v>
      </c>
      <c r="AV195" s="12" t="s">
        <v>83</v>
      </c>
      <c r="AW195" s="12" t="s">
        <v>35</v>
      </c>
      <c r="AX195" s="12" t="s">
        <v>81</v>
      </c>
      <c r="AY195" s="145" t="s">
        <v>127</v>
      </c>
    </row>
    <row r="196" spans="2:65" s="1" customFormat="1" ht="16.5" customHeight="1">
      <c r="B196" s="32"/>
      <c r="C196" s="127" t="s">
        <v>307</v>
      </c>
      <c r="D196" s="127" t="s">
        <v>129</v>
      </c>
      <c r="E196" s="128" t="s">
        <v>717</v>
      </c>
      <c r="F196" s="129" t="s">
        <v>316</v>
      </c>
      <c r="G196" s="130" t="s">
        <v>175</v>
      </c>
      <c r="H196" s="131">
        <v>168.6</v>
      </c>
      <c r="I196" s="132"/>
      <c r="J196" s="131">
        <f>ROUND(I196*H196,2)</f>
        <v>0</v>
      </c>
      <c r="K196" s="129" t="s">
        <v>18</v>
      </c>
      <c r="L196" s="32"/>
      <c r="M196" s="133" t="s">
        <v>18</v>
      </c>
      <c r="N196" s="134" t="s">
        <v>44</v>
      </c>
      <c r="P196" s="135">
        <f>O196*H196</f>
        <v>0</v>
      </c>
      <c r="Q196" s="135">
        <v>0</v>
      </c>
      <c r="R196" s="135">
        <f>Q196*H196</f>
        <v>0</v>
      </c>
      <c r="S196" s="135">
        <v>0</v>
      </c>
      <c r="T196" s="136">
        <f>S196*H196</f>
        <v>0</v>
      </c>
      <c r="AR196" s="137" t="s">
        <v>134</v>
      </c>
      <c r="AT196" s="137" t="s">
        <v>129</v>
      </c>
      <c r="AU196" s="137" t="s">
        <v>83</v>
      </c>
      <c r="AY196" s="17" t="s">
        <v>127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7" t="s">
        <v>81</v>
      </c>
      <c r="BK196" s="138">
        <f>ROUND(I196*H196,2)</f>
        <v>0</v>
      </c>
      <c r="BL196" s="17" t="s">
        <v>134</v>
      </c>
      <c r="BM196" s="137" t="s">
        <v>718</v>
      </c>
    </row>
    <row r="197" spans="2:65" s="14" customFormat="1">
      <c r="B197" s="167"/>
      <c r="D197" s="144" t="s">
        <v>138</v>
      </c>
      <c r="E197" s="168" t="s">
        <v>18</v>
      </c>
      <c r="F197" s="169" t="s">
        <v>318</v>
      </c>
      <c r="H197" s="168" t="s">
        <v>18</v>
      </c>
      <c r="I197" s="170"/>
      <c r="L197" s="167"/>
      <c r="M197" s="171"/>
      <c r="T197" s="172"/>
      <c r="AT197" s="168" t="s">
        <v>138</v>
      </c>
      <c r="AU197" s="168" t="s">
        <v>83</v>
      </c>
      <c r="AV197" s="14" t="s">
        <v>81</v>
      </c>
      <c r="AW197" s="14" t="s">
        <v>35</v>
      </c>
      <c r="AX197" s="14" t="s">
        <v>73</v>
      </c>
      <c r="AY197" s="168" t="s">
        <v>127</v>
      </c>
    </row>
    <row r="198" spans="2:65" s="14" customFormat="1">
      <c r="B198" s="167"/>
      <c r="D198" s="144" t="s">
        <v>138</v>
      </c>
      <c r="E198" s="168" t="s">
        <v>18</v>
      </c>
      <c r="F198" s="169" t="s">
        <v>312</v>
      </c>
      <c r="H198" s="168" t="s">
        <v>18</v>
      </c>
      <c r="I198" s="170"/>
      <c r="L198" s="167"/>
      <c r="M198" s="171"/>
      <c r="T198" s="172"/>
      <c r="AT198" s="168" t="s">
        <v>138</v>
      </c>
      <c r="AU198" s="168" t="s">
        <v>83</v>
      </c>
      <c r="AV198" s="14" t="s">
        <v>81</v>
      </c>
      <c r="AW198" s="14" t="s">
        <v>35</v>
      </c>
      <c r="AX198" s="14" t="s">
        <v>73</v>
      </c>
      <c r="AY198" s="168" t="s">
        <v>127</v>
      </c>
    </row>
    <row r="199" spans="2:65" s="12" customFormat="1">
      <c r="B199" s="143"/>
      <c r="D199" s="144" t="s">
        <v>138</v>
      </c>
      <c r="E199" s="145" t="s">
        <v>18</v>
      </c>
      <c r="F199" s="146" t="s">
        <v>680</v>
      </c>
      <c r="H199" s="147">
        <v>168.6</v>
      </c>
      <c r="I199" s="148"/>
      <c r="L199" s="143"/>
      <c r="M199" s="149"/>
      <c r="T199" s="150"/>
      <c r="AT199" s="145" t="s">
        <v>138</v>
      </c>
      <c r="AU199" s="145" t="s">
        <v>83</v>
      </c>
      <c r="AV199" s="12" t="s">
        <v>83</v>
      </c>
      <c r="AW199" s="12" t="s">
        <v>35</v>
      </c>
      <c r="AX199" s="12" t="s">
        <v>81</v>
      </c>
      <c r="AY199" s="145" t="s">
        <v>127</v>
      </c>
    </row>
    <row r="200" spans="2:65" s="1" customFormat="1" ht="24.2" customHeight="1">
      <c r="B200" s="32"/>
      <c r="C200" s="127" t="s">
        <v>314</v>
      </c>
      <c r="D200" s="127" t="s">
        <v>129</v>
      </c>
      <c r="E200" s="128" t="s">
        <v>719</v>
      </c>
      <c r="F200" s="129" t="s">
        <v>720</v>
      </c>
      <c r="G200" s="130" t="s">
        <v>175</v>
      </c>
      <c r="H200" s="131">
        <v>168.6</v>
      </c>
      <c r="I200" s="132"/>
      <c r="J200" s="131">
        <f>ROUND(I200*H200,2)</f>
        <v>0</v>
      </c>
      <c r="K200" s="129" t="s">
        <v>18</v>
      </c>
      <c r="L200" s="32"/>
      <c r="M200" s="133" t="s">
        <v>18</v>
      </c>
      <c r="N200" s="134" t="s">
        <v>44</v>
      </c>
      <c r="P200" s="135">
        <f>O200*H200</f>
        <v>0</v>
      </c>
      <c r="Q200" s="135">
        <v>0</v>
      </c>
      <c r="R200" s="135">
        <f>Q200*H200</f>
        <v>0</v>
      </c>
      <c r="S200" s="135">
        <v>0</v>
      </c>
      <c r="T200" s="136">
        <f>S200*H200</f>
        <v>0</v>
      </c>
      <c r="AR200" s="137" t="s">
        <v>134</v>
      </c>
      <c r="AT200" s="137" t="s">
        <v>129</v>
      </c>
      <c r="AU200" s="137" t="s">
        <v>83</v>
      </c>
      <c r="AY200" s="17" t="s">
        <v>127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7" t="s">
        <v>81</v>
      </c>
      <c r="BK200" s="138">
        <f>ROUND(I200*H200,2)</f>
        <v>0</v>
      </c>
      <c r="BL200" s="17" t="s">
        <v>134</v>
      </c>
      <c r="BM200" s="137" t="s">
        <v>721</v>
      </c>
    </row>
    <row r="201" spans="2:65" s="11" customFormat="1" ht="22.9" customHeight="1">
      <c r="B201" s="115"/>
      <c r="D201" s="116" t="s">
        <v>72</v>
      </c>
      <c r="E201" s="125" t="s">
        <v>145</v>
      </c>
      <c r="F201" s="125" t="s">
        <v>319</v>
      </c>
      <c r="I201" s="118"/>
      <c r="J201" s="126">
        <f>BK201</f>
        <v>0</v>
      </c>
      <c r="L201" s="115"/>
      <c r="M201" s="120"/>
      <c r="P201" s="121">
        <f>SUM(P202:P258)</f>
        <v>0</v>
      </c>
      <c r="R201" s="121">
        <f>SUM(R202:R258)</f>
        <v>15.870802300000001</v>
      </c>
      <c r="T201" s="122">
        <f>SUM(T202:T258)</f>
        <v>0</v>
      </c>
      <c r="AR201" s="116" t="s">
        <v>81</v>
      </c>
      <c r="AT201" s="123" t="s">
        <v>72</v>
      </c>
      <c r="AU201" s="123" t="s">
        <v>81</v>
      </c>
      <c r="AY201" s="116" t="s">
        <v>127</v>
      </c>
      <c r="BK201" s="124">
        <f>SUM(BK202:BK258)</f>
        <v>0</v>
      </c>
    </row>
    <row r="202" spans="2:65" s="1" customFormat="1" ht="37.9" customHeight="1">
      <c r="B202" s="32"/>
      <c r="C202" s="127" t="s">
        <v>320</v>
      </c>
      <c r="D202" s="127" t="s">
        <v>129</v>
      </c>
      <c r="E202" s="128" t="s">
        <v>327</v>
      </c>
      <c r="F202" s="129" t="s">
        <v>328</v>
      </c>
      <c r="G202" s="130" t="s">
        <v>175</v>
      </c>
      <c r="H202" s="131">
        <v>255.68</v>
      </c>
      <c r="I202" s="132"/>
      <c r="J202" s="131">
        <f>ROUND(I202*H202,2)</f>
        <v>0</v>
      </c>
      <c r="K202" s="129" t="s">
        <v>133</v>
      </c>
      <c r="L202" s="32"/>
      <c r="M202" s="133" t="s">
        <v>18</v>
      </c>
      <c r="N202" s="134" t="s">
        <v>44</v>
      </c>
      <c r="P202" s="135">
        <f>O202*H202</f>
        <v>0</v>
      </c>
      <c r="Q202" s="135">
        <v>0</v>
      </c>
      <c r="R202" s="135">
        <f>Q202*H202</f>
        <v>0</v>
      </c>
      <c r="S202" s="135">
        <v>0</v>
      </c>
      <c r="T202" s="136">
        <f>S202*H202</f>
        <v>0</v>
      </c>
      <c r="AR202" s="137" t="s">
        <v>134</v>
      </c>
      <c r="AT202" s="137" t="s">
        <v>129</v>
      </c>
      <c r="AU202" s="137" t="s">
        <v>83</v>
      </c>
      <c r="AY202" s="17" t="s">
        <v>127</v>
      </c>
      <c r="BE202" s="138">
        <f>IF(N202="základní",J202,0)</f>
        <v>0</v>
      </c>
      <c r="BF202" s="138">
        <f>IF(N202="snížená",J202,0)</f>
        <v>0</v>
      </c>
      <c r="BG202" s="138">
        <f>IF(N202="zákl. přenesená",J202,0)</f>
        <v>0</v>
      </c>
      <c r="BH202" s="138">
        <f>IF(N202="sníž. přenesená",J202,0)</f>
        <v>0</v>
      </c>
      <c r="BI202" s="138">
        <f>IF(N202="nulová",J202,0)</f>
        <v>0</v>
      </c>
      <c r="BJ202" s="17" t="s">
        <v>81</v>
      </c>
      <c r="BK202" s="138">
        <f>ROUND(I202*H202,2)</f>
        <v>0</v>
      </c>
      <c r="BL202" s="17" t="s">
        <v>134</v>
      </c>
      <c r="BM202" s="137" t="s">
        <v>722</v>
      </c>
    </row>
    <row r="203" spans="2:65" s="1" customFormat="1">
      <c r="B203" s="32"/>
      <c r="D203" s="139" t="s">
        <v>136</v>
      </c>
      <c r="F203" s="140" t="s">
        <v>330</v>
      </c>
      <c r="I203" s="141"/>
      <c r="L203" s="32"/>
      <c r="M203" s="142"/>
      <c r="T203" s="53"/>
      <c r="AT203" s="17" t="s">
        <v>136</v>
      </c>
      <c r="AU203" s="17" t="s">
        <v>83</v>
      </c>
    </row>
    <row r="204" spans="2:65" s="12" customFormat="1">
      <c r="B204" s="143"/>
      <c r="D204" s="144" t="s">
        <v>138</v>
      </c>
      <c r="E204" s="145" t="s">
        <v>18</v>
      </c>
      <c r="F204" s="146" t="s">
        <v>723</v>
      </c>
      <c r="H204" s="147">
        <v>227.62</v>
      </c>
      <c r="I204" s="148"/>
      <c r="L204" s="143"/>
      <c r="M204" s="149"/>
      <c r="T204" s="150"/>
      <c r="AT204" s="145" t="s">
        <v>138</v>
      </c>
      <c r="AU204" s="145" t="s">
        <v>83</v>
      </c>
      <c r="AV204" s="12" t="s">
        <v>83</v>
      </c>
      <c r="AW204" s="12" t="s">
        <v>35</v>
      </c>
      <c r="AX204" s="12" t="s">
        <v>73</v>
      </c>
      <c r="AY204" s="145" t="s">
        <v>127</v>
      </c>
    </row>
    <row r="205" spans="2:65" s="12" customFormat="1">
      <c r="B205" s="143"/>
      <c r="D205" s="144" t="s">
        <v>138</v>
      </c>
      <c r="E205" s="145" t="s">
        <v>18</v>
      </c>
      <c r="F205" s="146" t="s">
        <v>724</v>
      </c>
      <c r="H205" s="147">
        <v>5.6</v>
      </c>
      <c r="I205" s="148"/>
      <c r="L205" s="143"/>
      <c r="M205" s="149"/>
      <c r="T205" s="150"/>
      <c r="AT205" s="145" t="s">
        <v>138</v>
      </c>
      <c r="AU205" s="145" t="s">
        <v>83</v>
      </c>
      <c r="AV205" s="12" t="s">
        <v>83</v>
      </c>
      <c r="AW205" s="12" t="s">
        <v>35</v>
      </c>
      <c r="AX205" s="12" t="s">
        <v>73</v>
      </c>
      <c r="AY205" s="145" t="s">
        <v>127</v>
      </c>
    </row>
    <row r="206" spans="2:65" s="12" customFormat="1">
      <c r="B206" s="143"/>
      <c r="D206" s="144" t="s">
        <v>138</v>
      </c>
      <c r="E206" s="145" t="s">
        <v>18</v>
      </c>
      <c r="F206" s="146" t="s">
        <v>725</v>
      </c>
      <c r="H206" s="147">
        <v>6.3</v>
      </c>
      <c r="I206" s="148"/>
      <c r="L206" s="143"/>
      <c r="M206" s="149"/>
      <c r="T206" s="150"/>
      <c r="AT206" s="145" t="s">
        <v>138</v>
      </c>
      <c r="AU206" s="145" t="s">
        <v>83</v>
      </c>
      <c r="AV206" s="12" t="s">
        <v>83</v>
      </c>
      <c r="AW206" s="12" t="s">
        <v>35</v>
      </c>
      <c r="AX206" s="12" t="s">
        <v>73</v>
      </c>
      <c r="AY206" s="145" t="s">
        <v>127</v>
      </c>
    </row>
    <row r="207" spans="2:65" s="12" customFormat="1">
      <c r="B207" s="143"/>
      <c r="D207" s="144" t="s">
        <v>138</v>
      </c>
      <c r="E207" s="145" t="s">
        <v>18</v>
      </c>
      <c r="F207" s="146" t="s">
        <v>726</v>
      </c>
      <c r="H207" s="147">
        <v>2.8</v>
      </c>
      <c r="I207" s="148"/>
      <c r="L207" s="143"/>
      <c r="M207" s="149"/>
      <c r="T207" s="150"/>
      <c r="AT207" s="145" t="s">
        <v>138</v>
      </c>
      <c r="AU207" s="145" t="s">
        <v>83</v>
      </c>
      <c r="AV207" s="12" t="s">
        <v>83</v>
      </c>
      <c r="AW207" s="12" t="s">
        <v>35</v>
      </c>
      <c r="AX207" s="12" t="s">
        <v>73</v>
      </c>
      <c r="AY207" s="145" t="s">
        <v>127</v>
      </c>
    </row>
    <row r="208" spans="2:65" s="12" customFormat="1">
      <c r="B208" s="143"/>
      <c r="D208" s="144" t="s">
        <v>138</v>
      </c>
      <c r="E208" s="145" t="s">
        <v>18</v>
      </c>
      <c r="F208" s="146" t="s">
        <v>727</v>
      </c>
      <c r="H208" s="147">
        <v>5.76</v>
      </c>
      <c r="I208" s="148"/>
      <c r="L208" s="143"/>
      <c r="M208" s="149"/>
      <c r="T208" s="150"/>
      <c r="AT208" s="145" t="s">
        <v>138</v>
      </c>
      <c r="AU208" s="145" t="s">
        <v>83</v>
      </c>
      <c r="AV208" s="12" t="s">
        <v>83</v>
      </c>
      <c r="AW208" s="12" t="s">
        <v>35</v>
      </c>
      <c r="AX208" s="12" t="s">
        <v>73</v>
      </c>
      <c r="AY208" s="145" t="s">
        <v>127</v>
      </c>
    </row>
    <row r="209" spans="2:65" s="14" customFormat="1">
      <c r="B209" s="167"/>
      <c r="D209" s="144" t="s">
        <v>138</v>
      </c>
      <c r="E209" s="168" t="s">
        <v>18</v>
      </c>
      <c r="F209" s="169" t="s">
        <v>728</v>
      </c>
      <c r="H209" s="168" t="s">
        <v>18</v>
      </c>
      <c r="I209" s="170"/>
      <c r="L209" s="167"/>
      <c r="M209" s="171"/>
      <c r="T209" s="172"/>
      <c r="AT209" s="168" t="s">
        <v>138</v>
      </c>
      <c r="AU209" s="168" t="s">
        <v>83</v>
      </c>
      <c r="AV209" s="14" t="s">
        <v>81</v>
      </c>
      <c r="AW209" s="14" t="s">
        <v>35</v>
      </c>
      <c r="AX209" s="14" t="s">
        <v>73</v>
      </c>
      <c r="AY209" s="168" t="s">
        <v>127</v>
      </c>
    </row>
    <row r="210" spans="2:65" s="12" customFormat="1">
      <c r="B210" s="143"/>
      <c r="D210" s="144" t="s">
        <v>138</v>
      </c>
      <c r="E210" s="145" t="s">
        <v>18</v>
      </c>
      <c r="F210" s="146" t="s">
        <v>729</v>
      </c>
      <c r="H210" s="147">
        <v>7.6</v>
      </c>
      <c r="I210" s="148"/>
      <c r="L210" s="143"/>
      <c r="M210" s="149"/>
      <c r="T210" s="150"/>
      <c r="AT210" s="145" t="s">
        <v>138</v>
      </c>
      <c r="AU210" s="145" t="s">
        <v>83</v>
      </c>
      <c r="AV210" s="12" t="s">
        <v>83</v>
      </c>
      <c r="AW210" s="12" t="s">
        <v>35</v>
      </c>
      <c r="AX210" s="12" t="s">
        <v>73</v>
      </c>
      <c r="AY210" s="145" t="s">
        <v>127</v>
      </c>
    </row>
    <row r="211" spans="2:65" s="13" customFormat="1">
      <c r="B211" s="151"/>
      <c r="D211" s="144" t="s">
        <v>138</v>
      </c>
      <c r="E211" s="152" t="s">
        <v>18</v>
      </c>
      <c r="F211" s="153" t="s">
        <v>171</v>
      </c>
      <c r="H211" s="154">
        <v>255.68</v>
      </c>
      <c r="I211" s="155"/>
      <c r="L211" s="151"/>
      <c r="M211" s="156"/>
      <c r="T211" s="157"/>
      <c r="AT211" s="152" t="s">
        <v>138</v>
      </c>
      <c r="AU211" s="152" t="s">
        <v>83</v>
      </c>
      <c r="AV211" s="13" t="s">
        <v>134</v>
      </c>
      <c r="AW211" s="13" t="s">
        <v>35</v>
      </c>
      <c r="AX211" s="13" t="s">
        <v>81</v>
      </c>
      <c r="AY211" s="152" t="s">
        <v>127</v>
      </c>
    </row>
    <row r="212" spans="2:65" s="1" customFormat="1" ht="37.9" customHeight="1">
      <c r="B212" s="32"/>
      <c r="C212" s="127" t="s">
        <v>326</v>
      </c>
      <c r="D212" s="127" t="s">
        <v>129</v>
      </c>
      <c r="E212" s="128" t="s">
        <v>336</v>
      </c>
      <c r="F212" s="129" t="s">
        <v>337</v>
      </c>
      <c r="G212" s="130" t="s">
        <v>158</v>
      </c>
      <c r="H212" s="131">
        <v>660.33</v>
      </c>
      <c r="I212" s="132"/>
      <c r="J212" s="131">
        <f>ROUND(I212*H212,2)</f>
        <v>0</v>
      </c>
      <c r="K212" s="129" t="s">
        <v>133</v>
      </c>
      <c r="L212" s="32"/>
      <c r="M212" s="133" t="s">
        <v>18</v>
      </c>
      <c r="N212" s="134" t="s">
        <v>44</v>
      </c>
      <c r="P212" s="135">
        <f>O212*H212</f>
        <v>0</v>
      </c>
      <c r="Q212" s="135">
        <v>7.26E-3</v>
      </c>
      <c r="R212" s="135">
        <f>Q212*H212</f>
        <v>4.7939958000000003</v>
      </c>
      <c r="S212" s="135">
        <v>0</v>
      </c>
      <c r="T212" s="136">
        <f>S212*H212</f>
        <v>0</v>
      </c>
      <c r="AR212" s="137" t="s">
        <v>134</v>
      </c>
      <c r="AT212" s="137" t="s">
        <v>129</v>
      </c>
      <c r="AU212" s="137" t="s">
        <v>83</v>
      </c>
      <c r="AY212" s="17" t="s">
        <v>127</v>
      </c>
      <c r="BE212" s="138">
        <f>IF(N212="základní",J212,0)</f>
        <v>0</v>
      </c>
      <c r="BF212" s="138">
        <f>IF(N212="snížená",J212,0)</f>
        <v>0</v>
      </c>
      <c r="BG212" s="138">
        <f>IF(N212="zákl. přenesená",J212,0)</f>
        <v>0</v>
      </c>
      <c r="BH212" s="138">
        <f>IF(N212="sníž. přenesená",J212,0)</f>
        <v>0</v>
      </c>
      <c r="BI212" s="138">
        <f>IF(N212="nulová",J212,0)</f>
        <v>0</v>
      </c>
      <c r="BJ212" s="17" t="s">
        <v>81</v>
      </c>
      <c r="BK212" s="138">
        <f>ROUND(I212*H212,2)</f>
        <v>0</v>
      </c>
      <c r="BL212" s="17" t="s">
        <v>134</v>
      </c>
      <c r="BM212" s="137" t="s">
        <v>730</v>
      </c>
    </row>
    <row r="213" spans="2:65" s="1" customFormat="1">
      <c r="B213" s="32"/>
      <c r="D213" s="139" t="s">
        <v>136</v>
      </c>
      <c r="F213" s="140" t="s">
        <v>339</v>
      </c>
      <c r="I213" s="141"/>
      <c r="L213" s="32"/>
      <c r="M213" s="142"/>
      <c r="T213" s="53"/>
      <c r="AT213" s="17" t="s">
        <v>136</v>
      </c>
      <c r="AU213" s="17" t="s">
        <v>83</v>
      </c>
    </row>
    <row r="214" spans="2:65" s="12" customFormat="1">
      <c r="B214" s="143"/>
      <c r="D214" s="144" t="s">
        <v>138</v>
      </c>
      <c r="E214" s="145" t="s">
        <v>18</v>
      </c>
      <c r="F214" s="146" t="s">
        <v>731</v>
      </c>
      <c r="H214" s="147">
        <v>571.46</v>
      </c>
      <c r="I214" s="148"/>
      <c r="L214" s="143"/>
      <c r="M214" s="149"/>
      <c r="T214" s="150"/>
      <c r="AT214" s="145" t="s">
        <v>138</v>
      </c>
      <c r="AU214" s="145" t="s">
        <v>83</v>
      </c>
      <c r="AV214" s="12" t="s">
        <v>83</v>
      </c>
      <c r="AW214" s="12" t="s">
        <v>35</v>
      </c>
      <c r="AX214" s="12" t="s">
        <v>73</v>
      </c>
      <c r="AY214" s="145" t="s">
        <v>127</v>
      </c>
    </row>
    <row r="215" spans="2:65" s="12" customFormat="1">
      <c r="B215" s="143"/>
      <c r="D215" s="144" t="s">
        <v>138</v>
      </c>
      <c r="E215" s="145" t="s">
        <v>18</v>
      </c>
      <c r="F215" s="146" t="s">
        <v>732</v>
      </c>
      <c r="H215" s="147">
        <v>8.4700000000000006</v>
      </c>
      <c r="I215" s="148"/>
      <c r="L215" s="143"/>
      <c r="M215" s="149"/>
      <c r="T215" s="150"/>
      <c r="AT215" s="145" t="s">
        <v>138</v>
      </c>
      <c r="AU215" s="145" t="s">
        <v>83</v>
      </c>
      <c r="AV215" s="12" t="s">
        <v>83</v>
      </c>
      <c r="AW215" s="12" t="s">
        <v>35</v>
      </c>
      <c r="AX215" s="12" t="s">
        <v>73</v>
      </c>
      <c r="AY215" s="145" t="s">
        <v>127</v>
      </c>
    </row>
    <row r="216" spans="2:65" s="12" customFormat="1">
      <c r="B216" s="143"/>
      <c r="D216" s="144" t="s">
        <v>138</v>
      </c>
      <c r="E216" s="145" t="s">
        <v>18</v>
      </c>
      <c r="F216" s="146" t="s">
        <v>733</v>
      </c>
      <c r="H216" s="147">
        <v>7.8</v>
      </c>
      <c r="I216" s="148"/>
      <c r="L216" s="143"/>
      <c r="M216" s="149"/>
      <c r="T216" s="150"/>
      <c r="AT216" s="145" t="s">
        <v>138</v>
      </c>
      <c r="AU216" s="145" t="s">
        <v>83</v>
      </c>
      <c r="AV216" s="12" t="s">
        <v>83</v>
      </c>
      <c r="AW216" s="12" t="s">
        <v>35</v>
      </c>
      <c r="AX216" s="12" t="s">
        <v>73</v>
      </c>
      <c r="AY216" s="145" t="s">
        <v>127</v>
      </c>
    </row>
    <row r="217" spans="2:65" s="12" customFormat="1">
      <c r="B217" s="143"/>
      <c r="D217" s="144" t="s">
        <v>138</v>
      </c>
      <c r="E217" s="145" t="s">
        <v>18</v>
      </c>
      <c r="F217" s="146" t="s">
        <v>734</v>
      </c>
      <c r="H217" s="147">
        <v>14.1</v>
      </c>
      <c r="I217" s="148"/>
      <c r="L217" s="143"/>
      <c r="M217" s="149"/>
      <c r="T217" s="150"/>
      <c r="AT217" s="145" t="s">
        <v>138</v>
      </c>
      <c r="AU217" s="145" t="s">
        <v>83</v>
      </c>
      <c r="AV217" s="12" t="s">
        <v>83</v>
      </c>
      <c r="AW217" s="12" t="s">
        <v>35</v>
      </c>
      <c r="AX217" s="12" t="s">
        <v>73</v>
      </c>
      <c r="AY217" s="145" t="s">
        <v>127</v>
      </c>
    </row>
    <row r="218" spans="2:65" s="12" customFormat="1">
      <c r="B218" s="143"/>
      <c r="D218" s="144" t="s">
        <v>138</v>
      </c>
      <c r="E218" s="145" t="s">
        <v>18</v>
      </c>
      <c r="F218" s="146" t="s">
        <v>735</v>
      </c>
      <c r="H218" s="147">
        <v>16.32</v>
      </c>
      <c r="I218" s="148"/>
      <c r="L218" s="143"/>
      <c r="M218" s="149"/>
      <c r="T218" s="150"/>
      <c r="AT218" s="145" t="s">
        <v>138</v>
      </c>
      <c r="AU218" s="145" t="s">
        <v>83</v>
      </c>
      <c r="AV218" s="12" t="s">
        <v>83</v>
      </c>
      <c r="AW218" s="12" t="s">
        <v>35</v>
      </c>
      <c r="AX218" s="12" t="s">
        <v>73</v>
      </c>
      <c r="AY218" s="145" t="s">
        <v>127</v>
      </c>
    </row>
    <row r="219" spans="2:65" s="14" customFormat="1">
      <c r="B219" s="167"/>
      <c r="D219" s="144" t="s">
        <v>138</v>
      </c>
      <c r="E219" s="168" t="s">
        <v>18</v>
      </c>
      <c r="F219" s="169" t="s">
        <v>736</v>
      </c>
      <c r="H219" s="168" t="s">
        <v>18</v>
      </c>
      <c r="I219" s="170"/>
      <c r="L219" s="167"/>
      <c r="M219" s="171"/>
      <c r="T219" s="172"/>
      <c r="AT219" s="168" t="s">
        <v>138</v>
      </c>
      <c r="AU219" s="168" t="s">
        <v>83</v>
      </c>
      <c r="AV219" s="14" t="s">
        <v>81</v>
      </c>
      <c r="AW219" s="14" t="s">
        <v>35</v>
      </c>
      <c r="AX219" s="14" t="s">
        <v>73</v>
      </c>
      <c r="AY219" s="168" t="s">
        <v>127</v>
      </c>
    </row>
    <row r="220" spans="2:65" s="12" customFormat="1">
      <c r="B220" s="143"/>
      <c r="D220" s="144" t="s">
        <v>138</v>
      </c>
      <c r="E220" s="145" t="s">
        <v>18</v>
      </c>
      <c r="F220" s="146" t="s">
        <v>737</v>
      </c>
      <c r="H220" s="147">
        <v>36.18</v>
      </c>
      <c r="I220" s="148"/>
      <c r="L220" s="143"/>
      <c r="M220" s="149"/>
      <c r="T220" s="150"/>
      <c r="AT220" s="145" t="s">
        <v>138</v>
      </c>
      <c r="AU220" s="145" t="s">
        <v>83</v>
      </c>
      <c r="AV220" s="12" t="s">
        <v>83</v>
      </c>
      <c r="AW220" s="12" t="s">
        <v>35</v>
      </c>
      <c r="AX220" s="12" t="s">
        <v>73</v>
      </c>
      <c r="AY220" s="145" t="s">
        <v>127</v>
      </c>
    </row>
    <row r="221" spans="2:65" s="12" customFormat="1">
      <c r="B221" s="143"/>
      <c r="D221" s="144" t="s">
        <v>138</v>
      </c>
      <c r="E221" s="145" t="s">
        <v>18</v>
      </c>
      <c r="F221" s="146" t="s">
        <v>738</v>
      </c>
      <c r="H221" s="147">
        <v>6</v>
      </c>
      <c r="I221" s="148"/>
      <c r="L221" s="143"/>
      <c r="M221" s="149"/>
      <c r="T221" s="150"/>
      <c r="AT221" s="145" t="s">
        <v>138</v>
      </c>
      <c r="AU221" s="145" t="s">
        <v>83</v>
      </c>
      <c r="AV221" s="12" t="s">
        <v>83</v>
      </c>
      <c r="AW221" s="12" t="s">
        <v>35</v>
      </c>
      <c r="AX221" s="12" t="s">
        <v>73</v>
      </c>
      <c r="AY221" s="145" t="s">
        <v>127</v>
      </c>
    </row>
    <row r="222" spans="2:65" s="13" customFormat="1">
      <c r="B222" s="151"/>
      <c r="D222" s="144" t="s">
        <v>138</v>
      </c>
      <c r="E222" s="152" t="s">
        <v>18</v>
      </c>
      <c r="F222" s="153" t="s">
        <v>171</v>
      </c>
      <c r="H222" s="154">
        <v>660.33</v>
      </c>
      <c r="I222" s="155"/>
      <c r="L222" s="151"/>
      <c r="M222" s="156"/>
      <c r="T222" s="157"/>
      <c r="AT222" s="152" t="s">
        <v>138</v>
      </c>
      <c r="AU222" s="152" t="s">
        <v>83</v>
      </c>
      <c r="AV222" s="13" t="s">
        <v>134</v>
      </c>
      <c r="AW222" s="13" t="s">
        <v>35</v>
      </c>
      <c r="AX222" s="13" t="s">
        <v>81</v>
      </c>
      <c r="AY222" s="152" t="s">
        <v>127</v>
      </c>
    </row>
    <row r="223" spans="2:65" s="1" customFormat="1" ht="37.9" customHeight="1">
      <c r="B223" s="32"/>
      <c r="C223" s="127" t="s">
        <v>335</v>
      </c>
      <c r="D223" s="127" t="s">
        <v>129</v>
      </c>
      <c r="E223" s="128" t="s">
        <v>739</v>
      </c>
      <c r="F223" s="129" t="s">
        <v>740</v>
      </c>
      <c r="G223" s="130" t="s">
        <v>158</v>
      </c>
      <c r="H223" s="131">
        <v>0.8</v>
      </c>
      <c r="I223" s="132"/>
      <c r="J223" s="131">
        <f>ROUND(I223*H223,2)</f>
        <v>0</v>
      </c>
      <c r="K223" s="129" t="s">
        <v>133</v>
      </c>
      <c r="L223" s="32"/>
      <c r="M223" s="133" t="s">
        <v>18</v>
      </c>
      <c r="N223" s="134" t="s">
        <v>44</v>
      </c>
      <c r="P223" s="135">
        <f>O223*H223</f>
        <v>0</v>
      </c>
      <c r="Q223" s="135">
        <v>8.8800000000000007E-3</v>
      </c>
      <c r="R223" s="135">
        <f>Q223*H223</f>
        <v>7.1040000000000009E-3</v>
      </c>
      <c r="S223" s="135">
        <v>0</v>
      </c>
      <c r="T223" s="136">
        <f>S223*H223</f>
        <v>0</v>
      </c>
      <c r="AR223" s="137" t="s">
        <v>134</v>
      </c>
      <c r="AT223" s="137" t="s">
        <v>129</v>
      </c>
      <c r="AU223" s="137" t="s">
        <v>83</v>
      </c>
      <c r="AY223" s="17" t="s">
        <v>127</v>
      </c>
      <c r="BE223" s="138">
        <f>IF(N223="základní",J223,0)</f>
        <v>0</v>
      </c>
      <c r="BF223" s="138">
        <f>IF(N223="snížená",J223,0)</f>
        <v>0</v>
      </c>
      <c r="BG223" s="138">
        <f>IF(N223="zákl. přenesená",J223,0)</f>
        <v>0</v>
      </c>
      <c r="BH223" s="138">
        <f>IF(N223="sníž. přenesená",J223,0)</f>
        <v>0</v>
      </c>
      <c r="BI223" s="138">
        <f>IF(N223="nulová",J223,0)</f>
        <v>0</v>
      </c>
      <c r="BJ223" s="17" t="s">
        <v>81</v>
      </c>
      <c r="BK223" s="138">
        <f>ROUND(I223*H223,2)</f>
        <v>0</v>
      </c>
      <c r="BL223" s="17" t="s">
        <v>134</v>
      </c>
      <c r="BM223" s="137" t="s">
        <v>741</v>
      </c>
    </row>
    <row r="224" spans="2:65" s="1" customFormat="1">
      <c r="B224" s="32"/>
      <c r="D224" s="139" t="s">
        <v>136</v>
      </c>
      <c r="F224" s="140" t="s">
        <v>742</v>
      </c>
      <c r="I224" s="141"/>
      <c r="L224" s="32"/>
      <c r="M224" s="142"/>
      <c r="T224" s="53"/>
      <c r="AT224" s="17" t="s">
        <v>136</v>
      </c>
      <c r="AU224" s="17" t="s">
        <v>83</v>
      </c>
    </row>
    <row r="225" spans="2:65" s="12" customFormat="1">
      <c r="B225" s="143"/>
      <c r="D225" s="144" t="s">
        <v>138</v>
      </c>
      <c r="E225" s="145" t="s">
        <v>18</v>
      </c>
      <c r="F225" s="146" t="s">
        <v>743</v>
      </c>
      <c r="H225" s="147">
        <v>0.8</v>
      </c>
      <c r="I225" s="148"/>
      <c r="L225" s="143"/>
      <c r="M225" s="149"/>
      <c r="T225" s="150"/>
      <c r="AT225" s="145" t="s">
        <v>138</v>
      </c>
      <c r="AU225" s="145" t="s">
        <v>83</v>
      </c>
      <c r="AV225" s="12" t="s">
        <v>83</v>
      </c>
      <c r="AW225" s="12" t="s">
        <v>35</v>
      </c>
      <c r="AX225" s="12" t="s">
        <v>81</v>
      </c>
      <c r="AY225" s="145" t="s">
        <v>127</v>
      </c>
    </row>
    <row r="226" spans="2:65" s="1" customFormat="1" ht="37.9" customHeight="1">
      <c r="B226" s="32"/>
      <c r="C226" s="127" t="s">
        <v>344</v>
      </c>
      <c r="D226" s="127" t="s">
        <v>129</v>
      </c>
      <c r="E226" s="128" t="s">
        <v>345</v>
      </c>
      <c r="F226" s="129" t="s">
        <v>346</v>
      </c>
      <c r="G226" s="130" t="s">
        <v>158</v>
      </c>
      <c r="H226" s="131">
        <v>660.33</v>
      </c>
      <c r="I226" s="132"/>
      <c r="J226" s="131">
        <f>ROUND(I226*H226,2)</f>
        <v>0</v>
      </c>
      <c r="K226" s="129" t="s">
        <v>133</v>
      </c>
      <c r="L226" s="32"/>
      <c r="M226" s="133" t="s">
        <v>18</v>
      </c>
      <c r="N226" s="134" t="s">
        <v>44</v>
      </c>
      <c r="P226" s="135">
        <f>O226*H226</f>
        <v>0</v>
      </c>
      <c r="Q226" s="135">
        <v>8.5999999999999998E-4</v>
      </c>
      <c r="R226" s="135">
        <f>Q226*H226</f>
        <v>0.56788380000000005</v>
      </c>
      <c r="S226" s="135">
        <v>0</v>
      </c>
      <c r="T226" s="136">
        <f>S226*H226</f>
        <v>0</v>
      </c>
      <c r="AR226" s="137" t="s">
        <v>134</v>
      </c>
      <c r="AT226" s="137" t="s">
        <v>129</v>
      </c>
      <c r="AU226" s="137" t="s">
        <v>83</v>
      </c>
      <c r="AY226" s="17" t="s">
        <v>127</v>
      </c>
      <c r="BE226" s="138">
        <f>IF(N226="základní",J226,0)</f>
        <v>0</v>
      </c>
      <c r="BF226" s="138">
        <f>IF(N226="snížená",J226,0)</f>
        <v>0</v>
      </c>
      <c r="BG226" s="138">
        <f>IF(N226="zákl. přenesená",J226,0)</f>
        <v>0</v>
      </c>
      <c r="BH226" s="138">
        <f>IF(N226="sníž. přenesená",J226,0)</f>
        <v>0</v>
      </c>
      <c r="BI226" s="138">
        <f>IF(N226="nulová",J226,0)</f>
        <v>0</v>
      </c>
      <c r="BJ226" s="17" t="s">
        <v>81</v>
      </c>
      <c r="BK226" s="138">
        <f>ROUND(I226*H226,2)</f>
        <v>0</v>
      </c>
      <c r="BL226" s="17" t="s">
        <v>134</v>
      </c>
      <c r="BM226" s="137" t="s">
        <v>744</v>
      </c>
    </row>
    <row r="227" spans="2:65" s="1" customFormat="1">
      <c r="B227" s="32"/>
      <c r="D227" s="139" t="s">
        <v>136</v>
      </c>
      <c r="F227" s="140" t="s">
        <v>348</v>
      </c>
      <c r="I227" s="141"/>
      <c r="L227" s="32"/>
      <c r="M227" s="142"/>
      <c r="T227" s="53"/>
      <c r="AT227" s="17" t="s">
        <v>136</v>
      </c>
      <c r="AU227" s="17" t="s">
        <v>83</v>
      </c>
    </row>
    <row r="228" spans="2:65" s="12" customFormat="1">
      <c r="B228" s="143"/>
      <c r="D228" s="144" t="s">
        <v>138</v>
      </c>
      <c r="E228" s="145" t="s">
        <v>18</v>
      </c>
      <c r="F228" s="146" t="s">
        <v>745</v>
      </c>
      <c r="H228" s="147">
        <v>660.33</v>
      </c>
      <c r="I228" s="148"/>
      <c r="L228" s="143"/>
      <c r="M228" s="149"/>
      <c r="T228" s="150"/>
      <c r="AT228" s="145" t="s">
        <v>138</v>
      </c>
      <c r="AU228" s="145" t="s">
        <v>83</v>
      </c>
      <c r="AV228" s="12" t="s">
        <v>83</v>
      </c>
      <c r="AW228" s="12" t="s">
        <v>35</v>
      </c>
      <c r="AX228" s="12" t="s">
        <v>81</v>
      </c>
      <c r="AY228" s="145" t="s">
        <v>127</v>
      </c>
    </row>
    <row r="229" spans="2:65" s="1" customFormat="1" ht="37.9" customHeight="1">
      <c r="B229" s="32"/>
      <c r="C229" s="127" t="s">
        <v>349</v>
      </c>
      <c r="D229" s="127" t="s">
        <v>129</v>
      </c>
      <c r="E229" s="128" t="s">
        <v>746</v>
      </c>
      <c r="F229" s="129" t="s">
        <v>747</v>
      </c>
      <c r="G229" s="130" t="s">
        <v>158</v>
      </c>
      <c r="H229" s="131">
        <v>0.8</v>
      </c>
      <c r="I229" s="132"/>
      <c r="J229" s="131">
        <f>ROUND(I229*H229,2)</f>
        <v>0</v>
      </c>
      <c r="K229" s="129" t="s">
        <v>133</v>
      </c>
      <c r="L229" s="32"/>
      <c r="M229" s="133" t="s">
        <v>18</v>
      </c>
      <c r="N229" s="134" t="s">
        <v>44</v>
      </c>
      <c r="P229" s="135">
        <f>O229*H229</f>
        <v>0</v>
      </c>
      <c r="Q229" s="135">
        <v>1.0200000000000001E-3</v>
      </c>
      <c r="R229" s="135">
        <f>Q229*H229</f>
        <v>8.160000000000001E-4</v>
      </c>
      <c r="S229" s="135">
        <v>0</v>
      </c>
      <c r="T229" s="136">
        <f>S229*H229</f>
        <v>0</v>
      </c>
      <c r="AR229" s="137" t="s">
        <v>134</v>
      </c>
      <c r="AT229" s="137" t="s">
        <v>129</v>
      </c>
      <c r="AU229" s="137" t="s">
        <v>83</v>
      </c>
      <c r="AY229" s="17" t="s">
        <v>127</v>
      </c>
      <c r="BE229" s="138">
        <f>IF(N229="základní",J229,0)</f>
        <v>0</v>
      </c>
      <c r="BF229" s="138">
        <f>IF(N229="snížená",J229,0)</f>
        <v>0</v>
      </c>
      <c r="BG229" s="138">
        <f>IF(N229="zákl. přenesená",J229,0)</f>
        <v>0</v>
      </c>
      <c r="BH229" s="138">
        <f>IF(N229="sníž. přenesená",J229,0)</f>
        <v>0</v>
      </c>
      <c r="BI229" s="138">
        <f>IF(N229="nulová",J229,0)</f>
        <v>0</v>
      </c>
      <c r="BJ229" s="17" t="s">
        <v>81</v>
      </c>
      <c r="BK229" s="138">
        <f>ROUND(I229*H229,2)</f>
        <v>0</v>
      </c>
      <c r="BL229" s="17" t="s">
        <v>134</v>
      </c>
      <c r="BM229" s="137" t="s">
        <v>748</v>
      </c>
    </row>
    <row r="230" spans="2:65" s="1" customFormat="1">
      <c r="B230" s="32"/>
      <c r="D230" s="139" t="s">
        <v>136</v>
      </c>
      <c r="F230" s="140" t="s">
        <v>749</v>
      </c>
      <c r="I230" s="141"/>
      <c r="L230" s="32"/>
      <c r="M230" s="142"/>
      <c r="T230" s="53"/>
      <c r="AT230" s="17" t="s">
        <v>136</v>
      </c>
      <c r="AU230" s="17" t="s">
        <v>83</v>
      </c>
    </row>
    <row r="231" spans="2:65" s="12" customFormat="1">
      <c r="B231" s="143"/>
      <c r="D231" s="144" t="s">
        <v>138</v>
      </c>
      <c r="E231" s="145" t="s">
        <v>18</v>
      </c>
      <c r="F231" s="146" t="s">
        <v>743</v>
      </c>
      <c r="H231" s="147">
        <v>0.8</v>
      </c>
      <c r="I231" s="148"/>
      <c r="L231" s="143"/>
      <c r="M231" s="149"/>
      <c r="T231" s="150"/>
      <c r="AT231" s="145" t="s">
        <v>138</v>
      </c>
      <c r="AU231" s="145" t="s">
        <v>83</v>
      </c>
      <c r="AV231" s="12" t="s">
        <v>83</v>
      </c>
      <c r="AW231" s="12" t="s">
        <v>35</v>
      </c>
      <c r="AX231" s="12" t="s">
        <v>81</v>
      </c>
      <c r="AY231" s="145" t="s">
        <v>127</v>
      </c>
    </row>
    <row r="232" spans="2:65" s="1" customFormat="1" ht="44.25" customHeight="1">
      <c r="B232" s="32"/>
      <c r="C232" s="127" t="s">
        <v>359</v>
      </c>
      <c r="D232" s="127" t="s">
        <v>129</v>
      </c>
      <c r="E232" s="128" t="s">
        <v>350</v>
      </c>
      <c r="F232" s="129" t="s">
        <v>351</v>
      </c>
      <c r="G232" s="130" t="s">
        <v>352</v>
      </c>
      <c r="H232" s="131">
        <v>1.39</v>
      </c>
      <c r="I232" s="132"/>
      <c r="J232" s="131">
        <f>ROUND(I232*H232,2)</f>
        <v>0</v>
      </c>
      <c r="K232" s="129" t="s">
        <v>133</v>
      </c>
      <c r="L232" s="32"/>
      <c r="M232" s="133" t="s">
        <v>18</v>
      </c>
      <c r="N232" s="134" t="s">
        <v>44</v>
      </c>
      <c r="P232" s="135">
        <f>O232*H232</f>
        <v>0</v>
      </c>
      <c r="Q232" s="135">
        <v>1.09528</v>
      </c>
      <c r="R232" s="135">
        <f>Q232*H232</f>
        <v>1.5224392</v>
      </c>
      <c r="S232" s="135">
        <v>0</v>
      </c>
      <c r="T232" s="136">
        <f>S232*H232</f>
        <v>0</v>
      </c>
      <c r="AR232" s="137" t="s">
        <v>134</v>
      </c>
      <c r="AT232" s="137" t="s">
        <v>129</v>
      </c>
      <c r="AU232" s="137" t="s">
        <v>83</v>
      </c>
      <c r="AY232" s="17" t="s">
        <v>127</v>
      </c>
      <c r="BE232" s="138">
        <f>IF(N232="základní",J232,0)</f>
        <v>0</v>
      </c>
      <c r="BF232" s="138">
        <f>IF(N232="snížená",J232,0)</f>
        <v>0</v>
      </c>
      <c r="BG232" s="138">
        <f>IF(N232="zákl. přenesená",J232,0)</f>
        <v>0</v>
      </c>
      <c r="BH232" s="138">
        <f>IF(N232="sníž. přenesená",J232,0)</f>
        <v>0</v>
      </c>
      <c r="BI232" s="138">
        <f>IF(N232="nulová",J232,0)</f>
        <v>0</v>
      </c>
      <c r="BJ232" s="17" t="s">
        <v>81</v>
      </c>
      <c r="BK232" s="138">
        <f>ROUND(I232*H232,2)</f>
        <v>0</v>
      </c>
      <c r="BL232" s="17" t="s">
        <v>134</v>
      </c>
      <c r="BM232" s="137" t="s">
        <v>750</v>
      </c>
    </row>
    <row r="233" spans="2:65" s="1" customFormat="1">
      <c r="B233" s="32"/>
      <c r="D233" s="139" t="s">
        <v>136</v>
      </c>
      <c r="F233" s="140" t="s">
        <v>354</v>
      </c>
      <c r="I233" s="141"/>
      <c r="L233" s="32"/>
      <c r="M233" s="142"/>
      <c r="T233" s="53"/>
      <c r="AT233" s="17" t="s">
        <v>136</v>
      </c>
      <c r="AU233" s="17" t="s">
        <v>83</v>
      </c>
    </row>
    <row r="234" spans="2:65" s="12" customFormat="1">
      <c r="B234" s="143"/>
      <c r="D234" s="144" t="s">
        <v>138</v>
      </c>
      <c r="E234" s="145" t="s">
        <v>18</v>
      </c>
      <c r="F234" s="146" t="s">
        <v>751</v>
      </c>
      <c r="H234" s="147">
        <v>1.3</v>
      </c>
      <c r="I234" s="148"/>
      <c r="L234" s="143"/>
      <c r="M234" s="149"/>
      <c r="T234" s="150"/>
      <c r="AT234" s="145" t="s">
        <v>138</v>
      </c>
      <c r="AU234" s="145" t="s">
        <v>83</v>
      </c>
      <c r="AV234" s="12" t="s">
        <v>83</v>
      </c>
      <c r="AW234" s="12" t="s">
        <v>35</v>
      </c>
      <c r="AX234" s="12" t="s">
        <v>73</v>
      </c>
      <c r="AY234" s="145" t="s">
        <v>127</v>
      </c>
    </row>
    <row r="235" spans="2:65" s="12" customFormat="1">
      <c r="B235" s="143"/>
      <c r="D235" s="144" t="s">
        <v>138</v>
      </c>
      <c r="E235" s="145" t="s">
        <v>18</v>
      </c>
      <c r="F235" s="146" t="s">
        <v>752</v>
      </c>
      <c r="H235" s="147">
        <v>0.03</v>
      </c>
      <c r="I235" s="148"/>
      <c r="L235" s="143"/>
      <c r="M235" s="149"/>
      <c r="T235" s="150"/>
      <c r="AT235" s="145" t="s">
        <v>138</v>
      </c>
      <c r="AU235" s="145" t="s">
        <v>83</v>
      </c>
      <c r="AV235" s="12" t="s">
        <v>83</v>
      </c>
      <c r="AW235" s="12" t="s">
        <v>35</v>
      </c>
      <c r="AX235" s="12" t="s">
        <v>73</v>
      </c>
      <c r="AY235" s="145" t="s">
        <v>127</v>
      </c>
    </row>
    <row r="236" spans="2:65" s="12" customFormat="1">
      <c r="B236" s="143"/>
      <c r="D236" s="144" t="s">
        <v>138</v>
      </c>
      <c r="E236" s="145" t="s">
        <v>18</v>
      </c>
      <c r="F236" s="146" t="s">
        <v>753</v>
      </c>
      <c r="H236" s="147">
        <v>0.03</v>
      </c>
      <c r="I236" s="148"/>
      <c r="L236" s="143"/>
      <c r="M236" s="149"/>
      <c r="T236" s="150"/>
      <c r="AT236" s="145" t="s">
        <v>138</v>
      </c>
      <c r="AU236" s="145" t="s">
        <v>83</v>
      </c>
      <c r="AV236" s="12" t="s">
        <v>83</v>
      </c>
      <c r="AW236" s="12" t="s">
        <v>35</v>
      </c>
      <c r="AX236" s="12" t="s">
        <v>73</v>
      </c>
      <c r="AY236" s="145" t="s">
        <v>127</v>
      </c>
    </row>
    <row r="237" spans="2:65" s="12" customFormat="1">
      <c r="B237" s="143"/>
      <c r="D237" s="144" t="s">
        <v>138</v>
      </c>
      <c r="E237" s="145" t="s">
        <v>18</v>
      </c>
      <c r="F237" s="146" t="s">
        <v>754</v>
      </c>
      <c r="H237" s="147">
        <v>0.03</v>
      </c>
      <c r="I237" s="148"/>
      <c r="L237" s="143"/>
      <c r="M237" s="149"/>
      <c r="T237" s="150"/>
      <c r="AT237" s="145" t="s">
        <v>138</v>
      </c>
      <c r="AU237" s="145" t="s">
        <v>83</v>
      </c>
      <c r="AV237" s="12" t="s">
        <v>83</v>
      </c>
      <c r="AW237" s="12" t="s">
        <v>35</v>
      </c>
      <c r="AX237" s="12" t="s">
        <v>73</v>
      </c>
      <c r="AY237" s="145" t="s">
        <v>127</v>
      </c>
    </row>
    <row r="238" spans="2:65" s="13" customFormat="1">
      <c r="B238" s="151"/>
      <c r="D238" s="144" t="s">
        <v>138</v>
      </c>
      <c r="E238" s="152" t="s">
        <v>18</v>
      </c>
      <c r="F238" s="153" t="s">
        <v>171</v>
      </c>
      <c r="H238" s="154">
        <v>1.39</v>
      </c>
      <c r="I238" s="155"/>
      <c r="L238" s="151"/>
      <c r="M238" s="156"/>
      <c r="T238" s="157"/>
      <c r="AT238" s="152" t="s">
        <v>138</v>
      </c>
      <c r="AU238" s="152" t="s">
        <v>83</v>
      </c>
      <c r="AV238" s="13" t="s">
        <v>134</v>
      </c>
      <c r="AW238" s="13" t="s">
        <v>35</v>
      </c>
      <c r="AX238" s="13" t="s">
        <v>81</v>
      </c>
      <c r="AY238" s="152" t="s">
        <v>127</v>
      </c>
    </row>
    <row r="239" spans="2:65" s="1" customFormat="1" ht="44.25" customHeight="1">
      <c r="B239" s="32"/>
      <c r="C239" s="127" t="s">
        <v>366</v>
      </c>
      <c r="D239" s="127" t="s">
        <v>129</v>
      </c>
      <c r="E239" s="128" t="s">
        <v>360</v>
      </c>
      <c r="F239" s="129" t="s">
        <v>361</v>
      </c>
      <c r="G239" s="130" t="s">
        <v>352</v>
      </c>
      <c r="H239" s="131">
        <v>3.69</v>
      </c>
      <c r="I239" s="132"/>
      <c r="J239" s="131">
        <f>ROUND(I239*H239,2)</f>
        <v>0</v>
      </c>
      <c r="K239" s="129" t="s">
        <v>133</v>
      </c>
      <c r="L239" s="32"/>
      <c r="M239" s="133" t="s">
        <v>18</v>
      </c>
      <c r="N239" s="134" t="s">
        <v>44</v>
      </c>
      <c r="P239" s="135">
        <f>O239*H239</f>
        <v>0</v>
      </c>
      <c r="Q239" s="135">
        <v>1.0556000000000001</v>
      </c>
      <c r="R239" s="135">
        <f>Q239*H239</f>
        <v>3.8951640000000003</v>
      </c>
      <c r="S239" s="135">
        <v>0</v>
      </c>
      <c r="T239" s="136">
        <f>S239*H239</f>
        <v>0</v>
      </c>
      <c r="AR239" s="137" t="s">
        <v>134</v>
      </c>
      <c r="AT239" s="137" t="s">
        <v>129</v>
      </c>
      <c r="AU239" s="137" t="s">
        <v>83</v>
      </c>
      <c r="AY239" s="17" t="s">
        <v>127</v>
      </c>
      <c r="BE239" s="138">
        <f>IF(N239="základní",J239,0)</f>
        <v>0</v>
      </c>
      <c r="BF239" s="138">
        <f>IF(N239="snížená",J239,0)</f>
        <v>0</v>
      </c>
      <c r="BG239" s="138">
        <f>IF(N239="zákl. přenesená",J239,0)</f>
        <v>0</v>
      </c>
      <c r="BH239" s="138">
        <f>IF(N239="sníž. přenesená",J239,0)</f>
        <v>0</v>
      </c>
      <c r="BI239" s="138">
        <f>IF(N239="nulová",J239,0)</f>
        <v>0</v>
      </c>
      <c r="BJ239" s="17" t="s">
        <v>81</v>
      </c>
      <c r="BK239" s="138">
        <f>ROUND(I239*H239,2)</f>
        <v>0</v>
      </c>
      <c r="BL239" s="17" t="s">
        <v>134</v>
      </c>
      <c r="BM239" s="137" t="s">
        <v>755</v>
      </c>
    </row>
    <row r="240" spans="2:65" s="1" customFormat="1">
      <c r="B240" s="32"/>
      <c r="D240" s="139" t="s">
        <v>136</v>
      </c>
      <c r="F240" s="140" t="s">
        <v>363</v>
      </c>
      <c r="I240" s="141"/>
      <c r="L240" s="32"/>
      <c r="M240" s="142"/>
      <c r="T240" s="53"/>
      <c r="AT240" s="17" t="s">
        <v>136</v>
      </c>
      <c r="AU240" s="17" t="s">
        <v>83</v>
      </c>
    </row>
    <row r="241" spans="2:65" s="12" customFormat="1">
      <c r="B241" s="143"/>
      <c r="D241" s="144" t="s">
        <v>138</v>
      </c>
      <c r="E241" s="145" t="s">
        <v>18</v>
      </c>
      <c r="F241" s="146" t="s">
        <v>756</v>
      </c>
      <c r="H241" s="147">
        <v>3.45</v>
      </c>
      <c r="I241" s="148"/>
      <c r="L241" s="143"/>
      <c r="M241" s="149"/>
      <c r="T241" s="150"/>
      <c r="AT241" s="145" t="s">
        <v>138</v>
      </c>
      <c r="AU241" s="145" t="s">
        <v>83</v>
      </c>
      <c r="AV241" s="12" t="s">
        <v>83</v>
      </c>
      <c r="AW241" s="12" t="s">
        <v>35</v>
      </c>
      <c r="AX241" s="12" t="s">
        <v>73</v>
      </c>
      <c r="AY241" s="145" t="s">
        <v>127</v>
      </c>
    </row>
    <row r="242" spans="2:65" s="12" customFormat="1">
      <c r="B242" s="143"/>
      <c r="D242" s="144" t="s">
        <v>138</v>
      </c>
      <c r="E242" s="145" t="s">
        <v>18</v>
      </c>
      <c r="F242" s="146" t="s">
        <v>757</v>
      </c>
      <c r="H242" s="147">
        <v>0.03</v>
      </c>
      <c r="I242" s="148"/>
      <c r="L242" s="143"/>
      <c r="M242" s="149"/>
      <c r="T242" s="150"/>
      <c r="AT242" s="145" t="s">
        <v>138</v>
      </c>
      <c r="AU242" s="145" t="s">
        <v>83</v>
      </c>
      <c r="AV242" s="12" t="s">
        <v>83</v>
      </c>
      <c r="AW242" s="12" t="s">
        <v>35</v>
      </c>
      <c r="AX242" s="12" t="s">
        <v>73</v>
      </c>
      <c r="AY242" s="145" t="s">
        <v>127</v>
      </c>
    </row>
    <row r="243" spans="2:65" s="12" customFormat="1">
      <c r="B243" s="143"/>
      <c r="D243" s="144" t="s">
        <v>138</v>
      </c>
      <c r="E243" s="145" t="s">
        <v>18</v>
      </c>
      <c r="F243" s="146" t="s">
        <v>758</v>
      </c>
      <c r="H243" s="147">
        <v>7.0000000000000007E-2</v>
      </c>
      <c r="I243" s="148"/>
      <c r="L243" s="143"/>
      <c r="M243" s="149"/>
      <c r="T243" s="150"/>
      <c r="AT243" s="145" t="s">
        <v>138</v>
      </c>
      <c r="AU243" s="145" t="s">
        <v>83</v>
      </c>
      <c r="AV243" s="12" t="s">
        <v>83</v>
      </c>
      <c r="AW243" s="12" t="s">
        <v>35</v>
      </c>
      <c r="AX243" s="12" t="s">
        <v>73</v>
      </c>
      <c r="AY243" s="145" t="s">
        <v>127</v>
      </c>
    </row>
    <row r="244" spans="2:65" s="12" customFormat="1">
      <c r="B244" s="143"/>
      <c r="D244" s="144" t="s">
        <v>138</v>
      </c>
      <c r="E244" s="145" t="s">
        <v>18</v>
      </c>
      <c r="F244" s="146" t="s">
        <v>759</v>
      </c>
      <c r="H244" s="147">
        <v>7.0000000000000007E-2</v>
      </c>
      <c r="I244" s="148"/>
      <c r="L244" s="143"/>
      <c r="M244" s="149"/>
      <c r="T244" s="150"/>
      <c r="AT244" s="145" t="s">
        <v>138</v>
      </c>
      <c r="AU244" s="145" t="s">
        <v>83</v>
      </c>
      <c r="AV244" s="12" t="s">
        <v>83</v>
      </c>
      <c r="AW244" s="12" t="s">
        <v>35</v>
      </c>
      <c r="AX244" s="12" t="s">
        <v>73</v>
      </c>
      <c r="AY244" s="145" t="s">
        <v>127</v>
      </c>
    </row>
    <row r="245" spans="2:65" s="12" customFormat="1">
      <c r="B245" s="143"/>
      <c r="D245" s="144" t="s">
        <v>138</v>
      </c>
      <c r="E245" s="145" t="s">
        <v>18</v>
      </c>
      <c r="F245" s="146" t="s">
        <v>760</v>
      </c>
      <c r="H245" s="147">
        <v>7.0000000000000007E-2</v>
      </c>
      <c r="I245" s="148"/>
      <c r="L245" s="143"/>
      <c r="M245" s="149"/>
      <c r="T245" s="150"/>
      <c r="AT245" s="145" t="s">
        <v>138</v>
      </c>
      <c r="AU245" s="145" t="s">
        <v>83</v>
      </c>
      <c r="AV245" s="12" t="s">
        <v>83</v>
      </c>
      <c r="AW245" s="12" t="s">
        <v>35</v>
      </c>
      <c r="AX245" s="12" t="s">
        <v>73</v>
      </c>
      <c r="AY245" s="145" t="s">
        <v>127</v>
      </c>
    </row>
    <row r="246" spans="2:65" s="13" customFormat="1">
      <c r="B246" s="151"/>
      <c r="D246" s="144" t="s">
        <v>138</v>
      </c>
      <c r="E246" s="152" t="s">
        <v>18</v>
      </c>
      <c r="F246" s="153" t="s">
        <v>171</v>
      </c>
      <c r="H246" s="154">
        <v>3.69</v>
      </c>
      <c r="I246" s="155"/>
      <c r="L246" s="151"/>
      <c r="M246" s="156"/>
      <c r="T246" s="157"/>
      <c r="AT246" s="152" t="s">
        <v>138</v>
      </c>
      <c r="AU246" s="152" t="s">
        <v>83</v>
      </c>
      <c r="AV246" s="13" t="s">
        <v>134</v>
      </c>
      <c r="AW246" s="13" t="s">
        <v>35</v>
      </c>
      <c r="AX246" s="13" t="s">
        <v>81</v>
      </c>
      <c r="AY246" s="152" t="s">
        <v>127</v>
      </c>
    </row>
    <row r="247" spans="2:65" s="1" customFormat="1" ht="44.25" customHeight="1">
      <c r="B247" s="32"/>
      <c r="C247" s="127" t="s">
        <v>376</v>
      </c>
      <c r="D247" s="127" t="s">
        <v>129</v>
      </c>
      <c r="E247" s="128" t="s">
        <v>367</v>
      </c>
      <c r="F247" s="129" t="s">
        <v>368</v>
      </c>
      <c r="G247" s="130" t="s">
        <v>352</v>
      </c>
      <c r="H247" s="131">
        <v>4.8899999999999997</v>
      </c>
      <c r="I247" s="132"/>
      <c r="J247" s="131">
        <f>ROUND(I247*H247,2)</f>
        <v>0</v>
      </c>
      <c r="K247" s="129" t="s">
        <v>133</v>
      </c>
      <c r="L247" s="32"/>
      <c r="M247" s="133" t="s">
        <v>18</v>
      </c>
      <c r="N247" s="134" t="s">
        <v>44</v>
      </c>
      <c r="P247" s="135">
        <f>O247*H247</f>
        <v>0</v>
      </c>
      <c r="Q247" s="135">
        <v>1.03955</v>
      </c>
      <c r="R247" s="135">
        <f>Q247*H247</f>
        <v>5.0833994999999996</v>
      </c>
      <c r="S247" s="135">
        <v>0</v>
      </c>
      <c r="T247" s="136">
        <f>S247*H247</f>
        <v>0</v>
      </c>
      <c r="AR247" s="137" t="s">
        <v>134</v>
      </c>
      <c r="AT247" s="137" t="s">
        <v>129</v>
      </c>
      <c r="AU247" s="137" t="s">
        <v>83</v>
      </c>
      <c r="AY247" s="17" t="s">
        <v>127</v>
      </c>
      <c r="BE247" s="138">
        <f>IF(N247="základní",J247,0)</f>
        <v>0</v>
      </c>
      <c r="BF247" s="138">
        <f>IF(N247="snížená",J247,0)</f>
        <v>0</v>
      </c>
      <c r="BG247" s="138">
        <f>IF(N247="zákl. přenesená",J247,0)</f>
        <v>0</v>
      </c>
      <c r="BH247" s="138">
        <f>IF(N247="sníž. přenesená",J247,0)</f>
        <v>0</v>
      </c>
      <c r="BI247" s="138">
        <f>IF(N247="nulová",J247,0)</f>
        <v>0</v>
      </c>
      <c r="BJ247" s="17" t="s">
        <v>81</v>
      </c>
      <c r="BK247" s="138">
        <f>ROUND(I247*H247,2)</f>
        <v>0</v>
      </c>
      <c r="BL247" s="17" t="s">
        <v>134</v>
      </c>
      <c r="BM247" s="137" t="s">
        <v>761</v>
      </c>
    </row>
    <row r="248" spans="2:65" s="1" customFormat="1">
      <c r="B248" s="32"/>
      <c r="D248" s="139" t="s">
        <v>136</v>
      </c>
      <c r="F248" s="140" t="s">
        <v>370</v>
      </c>
      <c r="I248" s="141"/>
      <c r="L248" s="32"/>
      <c r="M248" s="142"/>
      <c r="T248" s="53"/>
      <c r="AT248" s="17" t="s">
        <v>136</v>
      </c>
      <c r="AU248" s="17" t="s">
        <v>83</v>
      </c>
    </row>
    <row r="249" spans="2:65" s="12" customFormat="1">
      <c r="B249" s="143"/>
      <c r="D249" s="144" t="s">
        <v>138</v>
      </c>
      <c r="E249" s="145" t="s">
        <v>18</v>
      </c>
      <c r="F249" s="146" t="s">
        <v>762</v>
      </c>
      <c r="H249" s="147">
        <v>3.79</v>
      </c>
      <c r="I249" s="148"/>
      <c r="L249" s="143"/>
      <c r="M249" s="149"/>
      <c r="T249" s="150"/>
      <c r="AT249" s="145" t="s">
        <v>138</v>
      </c>
      <c r="AU249" s="145" t="s">
        <v>83</v>
      </c>
      <c r="AV249" s="12" t="s">
        <v>83</v>
      </c>
      <c r="AW249" s="12" t="s">
        <v>35</v>
      </c>
      <c r="AX249" s="12" t="s">
        <v>73</v>
      </c>
      <c r="AY249" s="145" t="s">
        <v>127</v>
      </c>
    </row>
    <row r="250" spans="2:65" s="12" customFormat="1">
      <c r="B250" s="143"/>
      <c r="D250" s="144" t="s">
        <v>138</v>
      </c>
      <c r="E250" s="145" t="s">
        <v>18</v>
      </c>
      <c r="F250" s="146" t="s">
        <v>763</v>
      </c>
      <c r="H250" s="147">
        <v>0.15</v>
      </c>
      <c r="I250" s="148"/>
      <c r="L250" s="143"/>
      <c r="M250" s="149"/>
      <c r="T250" s="150"/>
      <c r="AT250" s="145" t="s">
        <v>138</v>
      </c>
      <c r="AU250" s="145" t="s">
        <v>83</v>
      </c>
      <c r="AV250" s="12" t="s">
        <v>83</v>
      </c>
      <c r="AW250" s="12" t="s">
        <v>35</v>
      </c>
      <c r="AX250" s="12" t="s">
        <v>73</v>
      </c>
      <c r="AY250" s="145" t="s">
        <v>127</v>
      </c>
    </row>
    <row r="251" spans="2:65" s="12" customFormat="1">
      <c r="B251" s="143"/>
      <c r="D251" s="144" t="s">
        <v>138</v>
      </c>
      <c r="E251" s="145" t="s">
        <v>18</v>
      </c>
      <c r="F251" s="146" t="s">
        <v>764</v>
      </c>
      <c r="H251" s="147">
        <v>0.12</v>
      </c>
      <c r="I251" s="148"/>
      <c r="L251" s="143"/>
      <c r="M251" s="149"/>
      <c r="T251" s="150"/>
      <c r="AT251" s="145" t="s">
        <v>138</v>
      </c>
      <c r="AU251" s="145" t="s">
        <v>83</v>
      </c>
      <c r="AV251" s="12" t="s">
        <v>83</v>
      </c>
      <c r="AW251" s="12" t="s">
        <v>35</v>
      </c>
      <c r="AX251" s="12" t="s">
        <v>73</v>
      </c>
      <c r="AY251" s="145" t="s">
        <v>127</v>
      </c>
    </row>
    <row r="252" spans="2:65" s="12" customFormat="1">
      <c r="B252" s="143"/>
      <c r="D252" s="144" t="s">
        <v>138</v>
      </c>
      <c r="E252" s="145" t="s">
        <v>18</v>
      </c>
      <c r="F252" s="146" t="s">
        <v>765</v>
      </c>
      <c r="H252" s="147">
        <v>0.13</v>
      </c>
      <c r="I252" s="148"/>
      <c r="L252" s="143"/>
      <c r="M252" s="149"/>
      <c r="T252" s="150"/>
      <c r="AT252" s="145" t="s">
        <v>138</v>
      </c>
      <c r="AU252" s="145" t="s">
        <v>83</v>
      </c>
      <c r="AV252" s="12" t="s">
        <v>83</v>
      </c>
      <c r="AW252" s="12" t="s">
        <v>35</v>
      </c>
      <c r="AX252" s="12" t="s">
        <v>73</v>
      </c>
      <c r="AY252" s="145" t="s">
        <v>127</v>
      </c>
    </row>
    <row r="253" spans="2:65" s="12" customFormat="1">
      <c r="B253" s="143"/>
      <c r="D253" s="144" t="s">
        <v>138</v>
      </c>
      <c r="E253" s="145" t="s">
        <v>18</v>
      </c>
      <c r="F253" s="146" t="s">
        <v>766</v>
      </c>
      <c r="H253" s="147">
        <v>0.1</v>
      </c>
      <c r="I253" s="148"/>
      <c r="L253" s="143"/>
      <c r="M253" s="149"/>
      <c r="T253" s="150"/>
      <c r="AT253" s="145" t="s">
        <v>138</v>
      </c>
      <c r="AU253" s="145" t="s">
        <v>83</v>
      </c>
      <c r="AV253" s="12" t="s">
        <v>83</v>
      </c>
      <c r="AW253" s="12" t="s">
        <v>35</v>
      </c>
      <c r="AX253" s="12" t="s">
        <v>73</v>
      </c>
      <c r="AY253" s="145" t="s">
        <v>127</v>
      </c>
    </row>
    <row r="254" spans="2:65" s="14" customFormat="1">
      <c r="B254" s="167"/>
      <c r="D254" s="144" t="s">
        <v>138</v>
      </c>
      <c r="E254" s="168" t="s">
        <v>18</v>
      </c>
      <c r="F254" s="169" t="s">
        <v>767</v>
      </c>
      <c r="H254" s="168" t="s">
        <v>18</v>
      </c>
      <c r="I254" s="170"/>
      <c r="L254" s="167"/>
      <c r="M254" s="171"/>
      <c r="T254" s="172"/>
      <c r="AT254" s="168" t="s">
        <v>138</v>
      </c>
      <c r="AU254" s="168" t="s">
        <v>83</v>
      </c>
      <c r="AV254" s="14" t="s">
        <v>81</v>
      </c>
      <c r="AW254" s="14" t="s">
        <v>35</v>
      </c>
      <c r="AX254" s="14" t="s">
        <v>73</v>
      </c>
      <c r="AY254" s="168" t="s">
        <v>127</v>
      </c>
    </row>
    <row r="255" spans="2:65" s="12" customFormat="1">
      <c r="B255" s="143"/>
      <c r="D255" s="144" t="s">
        <v>138</v>
      </c>
      <c r="E255" s="145" t="s">
        <v>18</v>
      </c>
      <c r="F255" s="146" t="s">
        <v>768</v>
      </c>
      <c r="H255" s="147">
        <v>0.4</v>
      </c>
      <c r="I255" s="148"/>
      <c r="L255" s="143"/>
      <c r="M255" s="149"/>
      <c r="T255" s="150"/>
      <c r="AT255" s="145" t="s">
        <v>138</v>
      </c>
      <c r="AU255" s="145" t="s">
        <v>83</v>
      </c>
      <c r="AV255" s="12" t="s">
        <v>83</v>
      </c>
      <c r="AW255" s="12" t="s">
        <v>35</v>
      </c>
      <c r="AX255" s="12" t="s">
        <v>73</v>
      </c>
      <c r="AY255" s="145" t="s">
        <v>127</v>
      </c>
    </row>
    <row r="256" spans="2:65" s="12" customFormat="1">
      <c r="B256" s="143"/>
      <c r="D256" s="144" t="s">
        <v>138</v>
      </c>
      <c r="E256" s="145" t="s">
        <v>18</v>
      </c>
      <c r="F256" s="146" t="s">
        <v>769</v>
      </c>
      <c r="H256" s="147">
        <v>0.13</v>
      </c>
      <c r="I256" s="148"/>
      <c r="L256" s="143"/>
      <c r="M256" s="149"/>
      <c r="T256" s="150"/>
      <c r="AT256" s="145" t="s">
        <v>138</v>
      </c>
      <c r="AU256" s="145" t="s">
        <v>83</v>
      </c>
      <c r="AV256" s="12" t="s">
        <v>83</v>
      </c>
      <c r="AW256" s="12" t="s">
        <v>35</v>
      </c>
      <c r="AX256" s="12" t="s">
        <v>73</v>
      </c>
      <c r="AY256" s="145" t="s">
        <v>127</v>
      </c>
    </row>
    <row r="257" spans="2:65" s="12" customFormat="1">
      <c r="B257" s="143"/>
      <c r="D257" s="144" t="s">
        <v>138</v>
      </c>
      <c r="E257" s="145" t="s">
        <v>18</v>
      </c>
      <c r="F257" s="146" t="s">
        <v>770</v>
      </c>
      <c r="H257" s="147">
        <v>7.0000000000000007E-2</v>
      </c>
      <c r="I257" s="148"/>
      <c r="L257" s="143"/>
      <c r="M257" s="149"/>
      <c r="T257" s="150"/>
      <c r="AT257" s="145" t="s">
        <v>138</v>
      </c>
      <c r="AU257" s="145" t="s">
        <v>83</v>
      </c>
      <c r="AV257" s="12" t="s">
        <v>83</v>
      </c>
      <c r="AW257" s="12" t="s">
        <v>35</v>
      </c>
      <c r="AX257" s="12" t="s">
        <v>73</v>
      </c>
      <c r="AY257" s="145" t="s">
        <v>127</v>
      </c>
    </row>
    <row r="258" spans="2:65" s="13" customFormat="1">
      <c r="B258" s="151"/>
      <c r="D258" s="144" t="s">
        <v>138</v>
      </c>
      <c r="E258" s="152" t="s">
        <v>18</v>
      </c>
      <c r="F258" s="153" t="s">
        <v>171</v>
      </c>
      <c r="H258" s="154">
        <v>4.8899999999999997</v>
      </c>
      <c r="I258" s="155"/>
      <c r="L258" s="151"/>
      <c r="M258" s="156"/>
      <c r="T258" s="157"/>
      <c r="AT258" s="152" t="s">
        <v>138</v>
      </c>
      <c r="AU258" s="152" t="s">
        <v>83</v>
      </c>
      <c r="AV258" s="13" t="s">
        <v>134</v>
      </c>
      <c r="AW258" s="13" t="s">
        <v>35</v>
      </c>
      <c r="AX258" s="13" t="s">
        <v>81</v>
      </c>
      <c r="AY258" s="152" t="s">
        <v>127</v>
      </c>
    </row>
    <row r="259" spans="2:65" s="11" customFormat="1" ht="22.9" customHeight="1">
      <c r="B259" s="115"/>
      <c r="D259" s="116" t="s">
        <v>72</v>
      </c>
      <c r="E259" s="125" t="s">
        <v>134</v>
      </c>
      <c r="F259" s="125" t="s">
        <v>375</v>
      </c>
      <c r="I259" s="118"/>
      <c r="J259" s="126">
        <f>BK259</f>
        <v>0</v>
      </c>
      <c r="L259" s="115"/>
      <c r="M259" s="120"/>
      <c r="P259" s="121">
        <f>SUM(P260:P286)</f>
        <v>0</v>
      </c>
      <c r="R259" s="121">
        <f>SUM(R260:R286)</f>
        <v>140.86160000000001</v>
      </c>
      <c r="T259" s="122">
        <f>SUM(T260:T286)</f>
        <v>0</v>
      </c>
      <c r="AR259" s="116" t="s">
        <v>81</v>
      </c>
      <c r="AT259" s="123" t="s">
        <v>72</v>
      </c>
      <c r="AU259" s="123" t="s">
        <v>81</v>
      </c>
      <c r="AY259" s="116" t="s">
        <v>127</v>
      </c>
      <c r="BK259" s="124">
        <f>SUM(BK260:BK286)</f>
        <v>0</v>
      </c>
    </row>
    <row r="260" spans="2:65" s="1" customFormat="1" ht="16.5" customHeight="1">
      <c r="B260" s="32"/>
      <c r="C260" s="127" t="s">
        <v>385</v>
      </c>
      <c r="D260" s="127" t="s">
        <v>129</v>
      </c>
      <c r="E260" s="128" t="s">
        <v>377</v>
      </c>
      <c r="F260" s="129" t="s">
        <v>378</v>
      </c>
      <c r="G260" s="130" t="s">
        <v>158</v>
      </c>
      <c r="H260" s="131">
        <v>181.38</v>
      </c>
      <c r="I260" s="132"/>
      <c r="J260" s="131">
        <f>ROUND(I260*H260,2)</f>
        <v>0</v>
      </c>
      <c r="K260" s="129" t="s">
        <v>133</v>
      </c>
      <c r="L260" s="32"/>
      <c r="M260" s="133" t="s">
        <v>18</v>
      </c>
      <c r="N260" s="134" t="s">
        <v>44</v>
      </c>
      <c r="P260" s="135">
        <f>O260*H260</f>
        <v>0</v>
      </c>
      <c r="Q260" s="135">
        <v>0</v>
      </c>
      <c r="R260" s="135">
        <f>Q260*H260</f>
        <v>0</v>
      </c>
      <c r="S260" s="135">
        <v>0</v>
      </c>
      <c r="T260" s="136">
        <f>S260*H260</f>
        <v>0</v>
      </c>
      <c r="AR260" s="137" t="s">
        <v>134</v>
      </c>
      <c r="AT260" s="137" t="s">
        <v>129</v>
      </c>
      <c r="AU260" s="137" t="s">
        <v>83</v>
      </c>
      <c r="AY260" s="17" t="s">
        <v>127</v>
      </c>
      <c r="BE260" s="138">
        <f>IF(N260="základní",J260,0)</f>
        <v>0</v>
      </c>
      <c r="BF260" s="138">
        <f>IF(N260="snížená",J260,0)</f>
        <v>0</v>
      </c>
      <c r="BG260" s="138">
        <f>IF(N260="zákl. přenesená",J260,0)</f>
        <v>0</v>
      </c>
      <c r="BH260" s="138">
        <f>IF(N260="sníž. přenesená",J260,0)</f>
        <v>0</v>
      </c>
      <c r="BI260" s="138">
        <f>IF(N260="nulová",J260,0)</f>
        <v>0</v>
      </c>
      <c r="BJ260" s="17" t="s">
        <v>81</v>
      </c>
      <c r="BK260" s="138">
        <f>ROUND(I260*H260,2)</f>
        <v>0</v>
      </c>
      <c r="BL260" s="17" t="s">
        <v>134</v>
      </c>
      <c r="BM260" s="137" t="s">
        <v>771</v>
      </c>
    </row>
    <row r="261" spans="2:65" s="1" customFormat="1">
      <c r="B261" s="32"/>
      <c r="D261" s="139" t="s">
        <v>136</v>
      </c>
      <c r="F261" s="140" t="s">
        <v>380</v>
      </c>
      <c r="I261" s="141"/>
      <c r="L261" s="32"/>
      <c r="M261" s="142"/>
      <c r="T261" s="53"/>
      <c r="AT261" s="17" t="s">
        <v>136</v>
      </c>
      <c r="AU261" s="17" t="s">
        <v>83</v>
      </c>
    </row>
    <row r="262" spans="2:65" s="12" customFormat="1">
      <c r="B262" s="143"/>
      <c r="D262" s="144" t="s">
        <v>138</v>
      </c>
      <c r="E262" s="145" t="s">
        <v>18</v>
      </c>
      <c r="F262" s="146" t="s">
        <v>772</v>
      </c>
      <c r="H262" s="147">
        <v>161.77000000000001</v>
      </c>
      <c r="I262" s="148"/>
      <c r="L262" s="143"/>
      <c r="M262" s="149"/>
      <c r="T262" s="150"/>
      <c r="AT262" s="145" t="s">
        <v>138</v>
      </c>
      <c r="AU262" s="145" t="s">
        <v>83</v>
      </c>
      <c r="AV262" s="12" t="s">
        <v>83</v>
      </c>
      <c r="AW262" s="12" t="s">
        <v>35</v>
      </c>
      <c r="AX262" s="12" t="s">
        <v>73</v>
      </c>
      <c r="AY262" s="145" t="s">
        <v>127</v>
      </c>
    </row>
    <row r="263" spans="2:65" s="12" customFormat="1">
      <c r="B263" s="143"/>
      <c r="D263" s="144" t="s">
        <v>138</v>
      </c>
      <c r="E263" s="145" t="s">
        <v>18</v>
      </c>
      <c r="F263" s="146" t="s">
        <v>773</v>
      </c>
      <c r="H263" s="147">
        <v>4.2</v>
      </c>
      <c r="I263" s="148"/>
      <c r="L263" s="143"/>
      <c r="M263" s="149"/>
      <c r="T263" s="150"/>
      <c r="AT263" s="145" t="s">
        <v>138</v>
      </c>
      <c r="AU263" s="145" t="s">
        <v>83</v>
      </c>
      <c r="AV263" s="12" t="s">
        <v>83</v>
      </c>
      <c r="AW263" s="12" t="s">
        <v>35</v>
      </c>
      <c r="AX263" s="12" t="s">
        <v>73</v>
      </c>
      <c r="AY263" s="145" t="s">
        <v>127</v>
      </c>
    </row>
    <row r="264" spans="2:65" s="12" customFormat="1">
      <c r="B264" s="143"/>
      <c r="D264" s="144" t="s">
        <v>138</v>
      </c>
      <c r="E264" s="145" t="s">
        <v>18</v>
      </c>
      <c r="F264" s="146" t="s">
        <v>774</v>
      </c>
      <c r="H264" s="147">
        <v>1.81</v>
      </c>
      <c r="I264" s="148"/>
      <c r="L264" s="143"/>
      <c r="M264" s="149"/>
      <c r="T264" s="150"/>
      <c r="AT264" s="145" t="s">
        <v>138</v>
      </c>
      <c r="AU264" s="145" t="s">
        <v>83</v>
      </c>
      <c r="AV264" s="12" t="s">
        <v>83</v>
      </c>
      <c r="AW264" s="12" t="s">
        <v>35</v>
      </c>
      <c r="AX264" s="12" t="s">
        <v>73</v>
      </c>
      <c r="AY264" s="145" t="s">
        <v>127</v>
      </c>
    </row>
    <row r="265" spans="2:65" s="12" customFormat="1">
      <c r="B265" s="143"/>
      <c r="D265" s="144" t="s">
        <v>138</v>
      </c>
      <c r="E265" s="145" t="s">
        <v>18</v>
      </c>
      <c r="F265" s="146" t="s">
        <v>775</v>
      </c>
      <c r="H265" s="147">
        <v>3.6</v>
      </c>
      <c r="I265" s="148"/>
      <c r="L265" s="143"/>
      <c r="M265" s="149"/>
      <c r="T265" s="150"/>
      <c r="AT265" s="145" t="s">
        <v>138</v>
      </c>
      <c r="AU265" s="145" t="s">
        <v>83</v>
      </c>
      <c r="AV265" s="12" t="s">
        <v>83</v>
      </c>
      <c r="AW265" s="12" t="s">
        <v>35</v>
      </c>
      <c r="AX265" s="12" t="s">
        <v>73</v>
      </c>
      <c r="AY265" s="145" t="s">
        <v>127</v>
      </c>
    </row>
    <row r="266" spans="2:65" s="12" customFormat="1">
      <c r="B266" s="143"/>
      <c r="D266" s="144" t="s">
        <v>138</v>
      </c>
      <c r="E266" s="145" t="s">
        <v>18</v>
      </c>
      <c r="F266" s="146" t="s">
        <v>776</v>
      </c>
      <c r="H266" s="147">
        <v>10</v>
      </c>
      <c r="I266" s="148"/>
      <c r="L266" s="143"/>
      <c r="M266" s="149"/>
      <c r="T266" s="150"/>
      <c r="AT266" s="145" t="s">
        <v>138</v>
      </c>
      <c r="AU266" s="145" t="s">
        <v>83</v>
      </c>
      <c r="AV266" s="12" t="s">
        <v>83</v>
      </c>
      <c r="AW266" s="12" t="s">
        <v>35</v>
      </c>
      <c r="AX266" s="12" t="s">
        <v>73</v>
      </c>
      <c r="AY266" s="145" t="s">
        <v>127</v>
      </c>
    </row>
    <row r="267" spans="2:65" s="13" customFormat="1">
      <c r="B267" s="151"/>
      <c r="D267" s="144" t="s">
        <v>138</v>
      </c>
      <c r="E267" s="152" t="s">
        <v>18</v>
      </c>
      <c r="F267" s="153" t="s">
        <v>171</v>
      </c>
      <c r="H267" s="154">
        <v>181.38</v>
      </c>
      <c r="I267" s="155"/>
      <c r="L267" s="151"/>
      <c r="M267" s="156"/>
      <c r="T267" s="157"/>
      <c r="AT267" s="152" t="s">
        <v>138</v>
      </c>
      <c r="AU267" s="152" t="s">
        <v>83</v>
      </c>
      <c r="AV267" s="13" t="s">
        <v>134</v>
      </c>
      <c r="AW267" s="13" t="s">
        <v>35</v>
      </c>
      <c r="AX267" s="13" t="s">
        <v>81</v>
      </c>
      <c r="AY267" s="152" t="s">
        <v>127</v>
      </c>
    </row>
    <row r="268" spans="2:65" s="1" customFormat="1" ht="16.5" customHeight="1">
      <c r="B268" s="32"/>
      <c r="C268" s="127" t="s">
        <v>393</v>
      </c>
      <c r="D268" s="127" t="s">
        <v>129</v>
      </c>
      <c r="E268" s="128" t="s">
        <v>777</v>
      </c>
      <c r="F268" s="129" t="s">
        <v>778</v>
      </c>
      <c r="G268" s="130" t="s">
        <v>175</v>
      </c>
      <c r="H268" s="131">
        <v>8.85</v>
      </c>
      <c r="I268" s="132"/>
      <c r="J268" s="131">
        <f>ROUND(I268*H268,2)</f>
        <v>0</v>
      </c>
      <c r="K268" s="129" t="s">
        <v>133</v>
      </c>
      <c r="L268" s="32"/>
      <c r="M268" s="133" t="s">
        <v>18</v>
      </c>
      <c r="N268" s="134" t="s">
        <v>44</v>
      </c>
      <c r="P268" s="135">
        <f>O268*H268</f>
        <v>0</v>
      </c>
      <c r="Q268" s="135">
        <v>0</v>
      </c>
      <c r="R268" s="135">
        <f>Q268*H268</f>
        <v>0</v>
      </c>
      <c r="S268" s="135">
        <v>0</v>
      </c>
      <c r="T268" s="136">
        <f>S268*H268</f>
        <v>0</v>
      </c>
      <c r="AR268" s="137" t="s">
        <v>134</v>
      </c>
      <c r="AT268" s="137" t="s">
        <v>129</v>
      </c>
      <c r="AU268" s="137" t="s">
        <v>83</v>
      </c>
      <c r="AY268" s="17" t="s">
        <v>127</v>
      </c>
      <c r="BE268" s="138">
        <f>IF(N268="základní",J268,0)</f>
        <v>0</v>
      </c>
      <c r="BF268" s="138">
        <f>IF(N268="snížená",J268,0)</f>
        <v>0</v>
      </c>
      <c r="BG268" s="138">
        <f>IF(N268="zákl. přenesená",J268,0)</f>
        <v>0</v>
      </c>
      <c r="BH268" s="138">
        <f>IF(N268="sníž. přenesená",J268,0)</f>
        <v>0</v>
      </c>
      <c r="BI268" s="138">
        <f>IF(N268="nulová",J268,0)</f>
        <v>0</v>
      </c>
      <c r="BJ268" s="17" t="s">
        <v>81</v>
      </c>
      <c r="BK268" s="138">
        <f>ROUND(I268*H268,2)</f>
        <v>0</v>
      </c>
      <c r="BL268" s="17" t="s">
        <v>134</v>
      </c>
      <c r="BM268" s="137" t="s">
        <v>779</v>
      </c>
    </row>
    <row r="269" spans="2:65" s="1" customFormat="1">
      <c r="B269" s="32"/>
      <c r="D269" s="139" t="s">
        <v>136</v>
      </c>
      <c r="F269" s="140" t="s">
        <v>780</v>
      </c>
      <c r="I269" s="141"/>
      <c r="L269" s="32"/>
      <c r="M269" s="142"/>
      <c r="T269" s="53"/>
      <c r="AT269" s="17" t="s">
        <v>136</v>
      </c>
      <c r="AU269" s="17" t="s">
        <v>83</v>
      </c>
    </row>
    <row r="270" spans="2:65" s="12" customFormat="1">
      <c r="B270" s="143"/>
      <c r="D270" s="144" t="s">
        <v>138</v>
      </c>
      <c r="E270" s="145" t="s">
        <v>18</v>
      </c>
      <c r="F270" s="146" t="s">
        <v>781</v>
      </c>
      <c r="H270" s="147">
        <v>8.85</v>
      </c>
      <c r="I270" s="148"/>
      <c r="L270" s="143"/>
      <c r="M270" s="149"/>
      <c r="T270" s="150"/>
      <c r="AT270" s="145" t="s">
        <v>138</v>
      </c>
      <c r="AU270" s="145" t="s">
        <v>83</v>
      </c>
      <c r="AV270" s="12" t="s">
        <v>83</v>
      </c>
      <c r="AW270" s="12" t="s">
        <v>35</v>
      </c>
      <c r="AX270" s="12" t="s">
        <v>81</v>
      </c>
      <c r="AY270" s="145" t="s">
        <v>127</v>
      </c>
    </row>
    <row r="271" spans="2:65" s="1" customFormat="1" ht="16.5" customHeight="1">
      <c r="B271" s="32"/>
      <c r="C271" s="127" t="s">
        <v>399</v>
      </c>
      <c r="D271" s="127" t="s">
        <v>129</v>
      </c>
      <c r="E271" s="128" t="s">
        <v>386</v>
      </c>
      <c r="F271" s="129" t="s">
        <v>387</v>
      </c>
      <c r="G271" s="130" t="s">
        <v>158</v>
      </c>
      <c r="H271" s="131">
        <v>285.17</v>
      </c>
      <c r="I271" s="132"/>
      <c r="J271" s="131">
        <f>ROUND(I271*H271,2)</f>
        <v>0</v>
      </c>
      <c r="K271" s="129" t="s">
        <v>133</v>
      </c>
      <c r="L271" s="32"/>
      <c r="M271" s="133" t="s">
        <v>18</v>
      </c>
      <c r="N271" s="134" t="s">
        <v>44</v>
      </c>
      <c r="P271" s="135">
        <f>O271*H271</f>
        <v>0</v>
      </c>
      <c r="Q271" s="135">
        <v>0.4</v>
      </c>
      <c r="R271" s="135">
        <f>Q271*H271</f>
        <v>114.06800000000001</v>
      </c>
      <c r="S271" s="135">
        <v>0</v>
      </c>
      <c r="T271" s="136">
        <f>S271*H271</f>
        <v>0</v>
      </c>
      <c r="AR271" s="137" t="s">
        <v>134</v>
      </c>
      <c r="AT271" s="137" t="s">
        <v>129</v>
      </c>
      <c r="AU271" s="137" t="s">
        <v>83</v>
      </c>
      <c r="AY271" s="17" t="s">
        <v>127</v>
      </c>
      <c r="BE271" s="138">
        <f>IF(N271="základní",J271,0)</f>
        <v>0</v>
      </c>
      <c r="BF271" s="138">
        <f>IF(N271="snížená",J271,0)</f>
        <v>0</v>
      </c>
      <c r="BG271" s="138">
        <f>IF(N271="zákl. přenesená",J271,0)</f>
        <v>0</v>
      </c>
      <c r="BH271" s="138">
        <f>IF(N271="sníž. přenesená",J271,0)</f>
        <v>0</v>
      </c>
      <c r="BI271" s="138">
        <f>IF(N271="nulová",J271,0)</f>
        <v>0</v>
      </c>
      <c r="BJ271" s="17" t="s">
        <v>81</v>
      </c>
      <c r="BK271" s="138">
        <f>ROUND(I271*H271,2)</f>
        <v>0</v>
      </c>
      <c r="BL271" s="17" t="s">
        <v>134</v>
      </c>
      <c r="BM271" s="137" t="s">
        <v>782</v>
      </c>
    </row>
    <row r="272" spans="2:65" s="1" customFormat="1">
      <c r="B272" s="32"/>
      <c r="D272" s="139" t="s">
        <v>136</v>
      </c>
      <c r="F272" s="140" t="s">
        <v>389</v>
      </c>
      <c r="I272" s="141"/>
      <c r="L272" s="32"/>
      <c r="M272" s="142"/>
      <c r="T272" s="53"/>
      <c r="AT272" s="17" t="s">
        <v>136</v>
      </c>
      <c r="AU272" s="17" t="s">
        <v>83</v>
      </c>
    </row>
    <row r="273" spans="2:65" s="12" customFormat="1">
      <c r="B273" s="143"/>
      <c r="D273" s="144" t="s">
        <v>138</v>
      </c>
      <c r="E273" s="145" t="s">
        <v>18</v>
      </c>
      <c r="F273" s="146" t="s">
        <v>783</v>
      </c>
      <c r="H273" s="147">
        <v>255.2</v>
      </c>
      <c r="I273" s="148"/>
      <c r="L273" s="143"/>
      <c r="M273" s="149"/>
      <c r="T273" s="150"/>
      <c r="AT273" s="145" t="s">
        <v>138</v>
      </c>
      <c r="AU273" s="145" t="s">
        <v>83</v>
      </c>
      <c r="AV273" s="12" t="s">
        <v>83</v>
      </c>
      <c r="AW273" s="12" t="s">
        <v>35</v>
      </c>
      <c r="AX273" s="12" t="s">
        <v>73</v>
      </c>
      <c r="AY273" s="145" t="s">
        <v>127</v>
      </c>
    </row>
    <row r="274" spans="2:65" s="12" customFormat="1">
      <c r="B274" s="143"/>
      <c r="D274" s="144" t="s">
        <v>138</v>
      </c>
      <c r="E274" s="145" t="s">
        <v>18</v>
      </c>
      <c r="F274" s="146" t="s">
        <v>784</v>
      </c>
      <c r="H274" s="147">
        <v>7.2</v>
      </c>
      <c r="I274" s="148"/>
      <c r="L274" s="143"/>
      <c r="M274" s="149"/>
      <c r="T274" s="150"/>
      <c r="AT274" s="145" t="s">
        <v>138</v>
      </c>
      <c r="AU274" s="145" t="s">
        <v>83</v>
      </c>
      <c r="AV274" s="12" t="s">
        <v>83</v>
      </c>
      <c r="AW274" s="12" t="s">
        <v>35</v>
      </c>
      <c r="AX274" s="12" t="s">
        <v>73</v>
      </c>
      <c r="AY274" s="145" t="s">
        <v>127</v>
      </c>
    </row>
    <row r="275" spans="2:65" s="12" customFormat="1">
      <c r="B275" s="143"/>
      <c r="D275" s="144" t="s">
        <v>138</v>
      </c>
      <c r="E275" s="145" t="s">
        <v>18</v>
      </c>
      <c r="F275" s="146" t="s">
        <v>785</v>
      </c>
      <c r="H275" s="147">
        <v>2.25</v>
      </c>
      <c r="I275" s="148"/>
      <c r="L275" s="143"/>
      <c r="M275" s="149"/>
      <c r="T275" s="150"/>
      <c r="AT275" s="145" t="s">
        <v>138</v>
      </c>
      <c r="AU275" s="145" t="s">
        <v>83</v>
      </c>
      <c r="AV275" s="12" t="s">
        <v>83</v>
      </c>
      <c r="AW275" s="12" t="s">
        <v>35</v>
      </c>
      <c r="AX275" s="12" t="s">
        <v>73</v>
      </c>
      <c r="AY275" s="145" t="s">
        <v>127</v>
      </c>
    </row>
    <row r="276" spans="2:65" s="12" customFormat="1">
      <c r="B276" s="143"/>
      <c r="D276" s="144" t="s">
        <v>138</v>
      </c>
      <c r="E276" s="145" t="s">
        <v>18</v>
      </c>
      <c r="F276" s="146" t="s">
        <v>786</v>
      </c>
      <c r="H276" s="147">
        <v>5.52</v>
      </c>
      <c r="I276" s="148"/>
      <c r="L276" s="143"/>
      <c r="M276" s="149"/>
      <c r="T276" s="150"/>
      <c r="AT276" s="145" t="s">
        <v>138</v>
      </c>
      <c r="AU276" s="145" t="s">
        <v>83</v>
      </c>
      <c r="AV276" s="12" t="s">
        <v>83</v>
      </c>
      <c r="AW276" s="12" t="s">
        <v>35</v>
      </c>
      <c r="AX276" s="12" t="s">
        <v>73</v>
      </c>
      <c r="AY276" s="145" t="s">
        <v>127</v>
      </c>
    </row>
    <row r="277" spans="2:65" s="12" customFormat="1">
      <c r="B277" s="143"/>
      <c r="D277" s="144" t="s">
        <v>138</v>
      </c>
      <c r="E277" s="145" t="s">
        <v>18</v>
      </c>
      <c r="F277" s="146" t="s">
        <v>787</v>
      </c>
      <c r="H277" s="147">
        <v>15</v>
      </c>
      <c r="I277" s="148"/>
      <c r="L277" s="143"/>
      <c r="M277" s="149"/>
      <c r="T277" s="150"/>
      <c r="AT277" s="145" t="s">
        <v>138</v>
      </c>
      <c r="AU277" s="145" t="s">
        <v>83</v>
      </c>
      <c r="AV277" s="12" t="s">
        <v>83</v>
      </c>
      <c r="AW277" s="12" t="s">
        <v>35</v>
      </c>
      <c r="AX277" s="12" t="s">
        <v>73</v>
      </c>
      <c r="AY277" s="145" t="s">
        <v>127</v>
      </c>
    </row>
    <row r="278" spans="2:65" s="13" customFormat="1">
      <c r="B278" s="151"/>
      <c r="D278" s="144" t="s">
        <v>138</v>
      </c>
      <c r="E278" s="152" t="s">
        <v>18</v>
      </c>
      <c r="F278" s="153" t="s">
        <v>171</v>
      </c>
      <c r="H278" s="154">
        <v>285.17</v>
      </c>
      <c r="I278" s="155"/>
      <c r="L278" s="151"/>
      <c r="M278" s="156"/>
      <c r="T278" s="157"/>
      <c r="AT278" s="152" t="s">
        <v>138</v>
      </c>
      <c r="AU278" s="152" t="s">
        <v>83</v>
      </c>
      <c r="AV278" s="13" t="s">
        <v>134</v>
      </c>
      <c r="AW278" s="13" t="s">
        <v>35</v>
      </c>
      <c r="AX278" s="13" t="s">
        <v>81</v>
      </c>
      <c r="AY278" s="152" t="s">
        <v>127</v>
      </c>
    </row>
    <row r="279" spans="2:65" s="1" customFormat="1" ht="24.2" customHeight="1">
      <c r="B279" s="32"/>
      <c r="C279" s="127" t="s">
        <v>406</v>
      </c>
      <c r="D279" s="127" t="s">
        <v>129</v>
      </c>
      <c r="E279" s="128" t="s">
        <v>394</v>
      </c>
      <c r="F279" s="129" t="s">
        <v>395</v>
      </c>
      <c r="G279" s="130" t="s">
        <v>175</v>
      </c>
      <c r="H279" s="131">
        <v>1.2</v>
      </c>
      <c r="I279" s="132"/>
      <c r="J279" s="131">
        <f>ROUND(I279*H279,2)</f>
        <v>0</v>
      </c>
      <c r="K279" s="129" t="s">
        <v>133</v>
      </c>
      <c r="L279" s="32"/>
      <c r="M279" s="133" t="s">
        <v>18</v>
      </c>
      <c r="N279" s="134" t="s">
        <v>44</v>
      </c>
      <c r="P279" s="135">
        <f>O279*H279</f>
        <v>0</v>
      </c>
      <c r="Q279" s="135">
        <v>2</v>
      </c>
      <c r="R279" s="135">
        <f>Q279*H279</f>
        <v>2.4</v>
      </c>
      <c r="S279" s="135">
        <v>0</v>
      </c>
      <c r="T279" s="136">
        <f>S279*H279</f>
        <v>0</v>
      </c>
      <c r="AR279" s="137" t="s">
        <v>134</v>
      </c>
      <c r="AT279" s="137" t="s">
        <v>129</v>
      </c>
      <c r="AU279" s="137" t="s">
        <v>83</v>
      </c>
      <c r="AY279" s="17" t="s">
        <v>127</v>
      </c>
      <c r="BE279" s="138">
        <f>IF(N279="základní",J279,0)</f>
        <v>0</v>
      </c>
      <c r="BF279" s="138">
        <f>IF(N279="snížená",J279,0)</f>
        <v>0</v>
      </c>
      <c r="BG279" s="138">
        <f>IF(N279="zákl. přenesená",J279,0)</f>
        <v>0</v>
      </c>
      <c r="BH279" s="138">
        <f>IF(N279="sníž. přenesená",J279,0)</f>
        <v>0</v>
      </c>
      <c r="BI279" s="138">
        <f>IF(N279="nulová",J279,0)</f>
        <v>0</v>
      </c>
      <c r="BJ279" s="17" t="s">
        <v>81</v>
      </c>
      <c r="BK279" s="138">
        <f>ROUND(I279*H279,2)</f>
        <v>0</v>
      </c>
      <c r="BL279" s="17" t="s">
        <v>134</v>
      </c>
      <c r="BM279" s="137" t="s">
        <v>788</v>
      </c>
    </row>
    <row r="280" spans="2:65" s="1" customFormat="1">
      <c r="B280" s="32"/>
      <c r="D280" s="139" t="s">
        <v>136</v>
      </c>
      <c r="F280" s="140" t="s">
        <v>397</v>
      </c>
      <c r="I280" s="141"/>
      <c r="L280" s="32"/>
      <c r="M280" s="142"/>
      <c r="T280" s="53"/>
      <c r="AT280" s="17" t="s">
        <v>136</v>
      </c>
      <c r="AU280" s="17" t="s">
        <v>83</v>
      </c>
    </row>
    <row r="281" spans="2:65" s="12" customFormat="1">
      <c r="B281" s="143"/>
      <c r="D281" s="144" t="s">
        <v>138</v>
      </c>
      <c r="E281" s="145" t="s">
        <v>18</v>
      </c>
      <c r="F281" s="146" t="s">
        <v>789</v>
      </c>
      <c r="H281" s="147">
        <v>1.2</v>
      </c>
      <c r="I281" s="148"/>
      <c r="L281" s="143"/>
      <c r="M281" s="149"/>
      <c r="T281" s="150"/>
      <c r="AT281" s="145" t="s">
        <v>138</v>
      </c>
      <c r="AU281" s="145" t="s">
        <v>83</v>
      </c>
      <c r="AV281" s="12" t="s">
        <v>83</v>
      </c>
      <c r="AW281" s="12" t="s">
        <v>35</v>
      </c>
      <c r="AX281" s="12" t="s">
        <v>81</v>
      </c>
      <c r="AY281" s="145" t="s">
        <v>127</v>
      </c>
    </row>
    <row r="282" spans="2:65" s="1" customFormat="1" ht="33" customHeight="1">
      <c r="B282" s="32"/>
      <c r="C282" s="127" t="s">
        <v>413</v>
      </c>
      <c r="D282" s="127" t="s">
        <v>129</v>
      </c>
      <c r="E282" s="128" t="s">
        <v>790</v>
      </c>
      <c r="F282" s="129" t="s">
        <v>791</v>
      </c>
      <c r="G282" s="130" t="s">
        <v>175</v>
      </c>
      <c r="H282" s="131">
        <v>13.2</v>
      </c>
      <c r="I282" s="132"/>
      <c r="J282" s="131">
        <f>ROUND(I282*H282,2)</f>
        <v>0</v>
      </c>
      <c r="K282" s="129" t="s">
        <v>133</v>
      </c>
      <c r="L282" s="32"/>
      <c r="M282" s="133" t="s">
        <v>18</v>
      </c>
      <c r="N282" s="134" t="s">
        <v>44</v>
      </c>
      <c r="P282" s="135">
        <f>O282*H282</f>
        <v>0</v>
      </c>
      <c r="Q282" s="135">
        <v>1.8480000000000001</v>
      </c>
      <c r="R282" s="135">
        <f>Q282*H282</f>
        <v>24.393599999999999</v>
      </c>
      <c r="S282" s="135">
        <v>0</v>
      </c>
      <c r="T282" s="136">
        <f>S282*H282</f>
        <v>0</v>
      </c>
      <c r="AR282" s="137" t="s">
        <v>134</v>
      </c>
      <c r="AT282" s="137" t="s">
        <v>129</v>
      </c>
      <c r="AU282" s="137" t="s">
        <v>83</v>
      </c>
      <c r="AY282" s="17" t="s">
        <v>127</v>
      </c>
      <c r="BE282" s="138">
        <f>IF(N282="základní",J282,0)</f>
        <v>0</v>
      </c>
      <c r="BF282" s="138">
        <f>IF(N282="snížená",J282,0)</f>
        <v>0</v>
      </c>
      <c r="BG282" s="138">
        <f>IF(N282="zákl. přenesená",J282,0)</f>
        <v>0</v>
      </c>
      <c r="BH282" s="138">
        <f>IF(N282="sníž. přenesená",J282,0)</f>
        <v>0</v>
      </c>
      <c r="BI282" s="138">
        <f>IF(N282="nulová",J282,0)</f>
        <v>0</v>
      </c>
      <c r="BJ282" s="17" t="s">
        <v>81</v>
      </c>
      <c r="BK282" s="138">
        <f>ROUND(I282*H282,2)</f>
        <v>0</v>
      </c>
      <c r="BL282" s="17" t="s">
        <v>134</v>
      </c>
      <c r="BM282" s="137" t="s">
        <v>792</v>
      </c>
    </row>
    <row r="283" spans="2:65" s="1" customFormat="1">
      <c r="B283" s="32"/>
      <c r="D283" s="139" t="s">
        <v>136</v>
      </c>
      <c r="F283" s="140" t="s">
        <v>793</v>
      </c>
      <c r="I283" s="141"/>
      <c r="L283" s="32"/>
      <c r="M283" s="142"/>
      <c r="T283" s="53"/>
      <c r="AT283" s="17" t="s">
        <v>136</v>
      </c>
      <c r="AU283" s="17" t="s">
        <v>83</v>
      </c>
    </row>
    <row r="284" spans="2:65" s="12" customFormat="1">
      <c r="B284" s="143"/>
      <c r="D284" s="144" t="s">
        <v>138</v>
      </c>
      <c r="E284" s="145" t="s">
        <v>18</v>
      </c>
      <c r="F284" s="146" t="s">
        <v>794</v>
      </c>
      <c r="H284" s="147">
        <v>10.5</v>
      </c>
      <c r="I284" s="148"/>
      <c r="L284" s="143"/>
      <c r="M284" s="149"/>
      <c r="T284" s="150"/>
      <c r="AT284" s="145" t="s">
        <v>138</v>
      </c>
      <c r="AU284" s="145" t="s">
        <v>83</v>
      </c>
      <c r="AV284" s="12" t="s">
        <v>83</v>
      </c>
      <c r="AW284" s="12" t="s">
        <v>35</v>
      </c>
      <c r="AX284" s="12" t="s">
        <v>73</v>
      </c>
      <c r="AY284" s="145" t="s">
        <v>127</v>
      </c>
    </row>
    <row r="285" spans="2:65" s="12" customFormat="1">
      <c r="B285" s="143"/>
      <c r="D285" s="144" t="s">
        <v>138</v>
      </c>
      <c r="E285" s="145" t="s">
        <v>18</v>
      </c>
      <c r="F285" s="146" t="s">
        <v>795</v>
      </c>
      <c r="H285" s="147">
        <v>2.7</v>
      </c>
      <c r="I285" s="148"/>
      <c r="L285" s="143"/>
      <c r="M285" s="149"/>
      <c r="T285" s="150"/>
      <c r="AT285" s="145" t="s">
        <v>138</v>
      </c>
      <c r="AU285" s="145" t="s">
        <v>83</v>
      </c>
      <c r="AV285" s="12" t="s">
        <v>83</v>
      </c>
      <c r="AW285" s="12" t="s">
        <v>35</v>
      </c>
      <c r="AX285" s="12" t="s">
        <v>73</v>
      </c>
      <c r="AY285" s="145" t="s">
        <v>127</v>
      </c>
    </row>
    <row r="286" spans="2:65" s="13" customFormat="1">
      <c r="B286" s="151"/>
      <c r="D286" s="144" t="s">
        <v>138</v>
      </c>
      <c r="E286" s="152" t="s">
        <v>18</v>
      </c>
      <c r="F286" s="153" t="s">
        <v>171</v>
      </c>
      <c r="H286" s="154">
        <v>13.2</v>
      </c>
      <c r="I286" s="155"/>
      <c r="L286" s="151"/>
      <c r="M286" s="156"/>
      <c r="T286" s="157"/>
      <c r="AT286" s="152" t="s">
        <v>138</v>
      </c>
      <c r="AU286" s="152" t="s">
        <v>83</v>
      </c>
      <c r="AV286" s="13" t="s">
        <v>134</v>
      </c>
      <c r="AW286" s="13" t="s">
        <v>35</v>
      </c>
      <c r="AX286" s="13" t="s">
        <v>81</v>
      </c>
      <c r="AY286" s="152" t="s">
        <v>127</v>
      </c>
    </row>
    <row r="287" spans="2:65" s="11" customFormat="1" ht="22.9" customHeight="1">
      <c r="B287" s="115"/>
      <c r="D287" s="116" t="s">
        <v>72</v>
      </c>
      <c r="E287" s="125" t="s">
        <v>155</v>
      </c>
      <c r="F287" s="125" t="s">
        <v>412</v>
      </c>
      <c r="I287" s="118"/>
      <c r="J287" s="126">
        <f>BK287</f>
        <v>0</v>
      </c>
      <c r="L287" s="115"/>
      <c r="M287" s="120"/>
      <c r="P287" s="121">
        <f>SUM(P288:P304)</f>
        <v>0</v>
      </c>
      <c r="R287" s="121">
        <f>SUM(R288:R304)</f>
        <v>18.95476</v>
      </c>
      <c r="T287" s="122">
        <f>SUM(T288:T304)</f>
        <v>0</v>
      </c>
      <c r="AR287" s="116" t="s">
        <v>81</v>
      </c>
      <c r="AT287" s="123" t="s">
        <v>72</v>
      </c>
      <c r="AU287" s="123" t="s">
        <v>81</v>
      </c>
      <c r="AY287" s="116" t="s">
        <v>127</v>
      </c>
      <c r="BK287" s="124">
        <f>SUM(BK288:BK304)</f>
        <v>0</v>
      </c>
    </row>
    <row r="288" spans="2:65" s="1" customFormat="1" ht="24.2" customHeight="1">
      <c r="B288" s="32"/>
      <c r="C288" s="127" t="s">
        <v>418</v>
      </c>
      <c r="D288" s="127" t="s">
        <v>129</v>
      </c>
      <c r="E288" s="128" t="s">
        <v>414</v>
      </c>
      <c r="F288" s="129" t="s">
        <v>415</v>
      </c>
      <c r="G288" s="130" t="s">
        <v>158</v>
      </c>
      <c r="H288" s="131">
        <v>70</v>
      </c>
      <c r="I288" s="132"/>
      <c r="J288" s="131">
        <f>ROUND(I288*H288,2)</f>
        <v>0</v>
      </c>
      <c r="K288" s="129" t="s">
        <v>133</v>
      </c>
      <c r="L288" s="32"/>
      <c r="M288" s="133" t="s">
        <v>18</v>
      </c>
      <c r="N288" s="134" t="s">
        <v>44</v>
      </c>
      <c r="P288" s="135">
        <f>O288*H288</f>
        <v>0</v>
      </c>
      <c r="Q288" s="135">
        <v>0</v>
      </c>
      <c r="R288" s="135">
        <f>Q288*H288</f>
        <v>0</v>
      </c>
      <c r="S288" s="135">
        <v>0</v>
      </c>
      <c r="T288" s="136">
        <f>S288*H288</f>
        <v>0</v>
      </c>
      <c r="AR288" s="137" t="s">
        <v>134</v>
      </c>
      <c r="AT288" s="137" t="s">
        <v>129</v>
      </c>
      <c r="AU288" s="137" t="s">
        <v>83</v>
      </c>
      <c r="AY288" s="17" t="s">
        <v>127</v>
      </c>
      <c r="BE288" s="138">
        <f>IF(N288="základní",J288,0)</f>
        <v>0</v>
      </c>
      <c r="BF288" s="138">
        <f>IF(N288="snížená",J288,0)</f>
        <v>0</v>
      </c>
      <c r="BG288" s="138">
        <f>IF(N288="zákl. přenesená",J288,0)</f>
        <v>0</v>
      </c>
      <c r="BH288" s="138">
        <f>IF(N288="sníž. přenesená",J288,0)</f>
        <v>0</v>
      </c>
      <c r="BI288" s="138">
        <f>IF(N288="nulová",J288,0)</f>
        <v>0</v>
      </c>
      <c r="BJ288" s="17" t="s">
        <v>81</v>
      </c>
      <c r="BK288" s="138">
        <f>ROUND(I288*H288,2)</f>
        <v>0</v>
      </c>
      <c r="BL288" s="17" t="s">
        <v>134</v>
      </c>
      <c r="BM288" s="137" t="s">
        <v>796</v>
      </c>
    </row>
    <row r="289" spans="2:65" s="1" customFormat="1">
      <c r="B289" s="32"/>
      <c r="D289" s="139" t="s">
        <v>136</v>
      </c>
      <c r="F289" s="140" t="s">
        <v>417</v>
      </c>
      <c r="I289" s="141"/>
      <c r="L289" s="32"/>
      <c r="M289" s="142"/>
      <c r="T289" s="53"/>
      <c r="AT289" s="17" t="s">
        <v>136</v>
      </c>
      <c r="AU289" s="17" t="s">
        <v>83</v>
      </c>
    </row>
    <row r="290" spans="2:65" s="12" customFormat="1">
      <c r="B290" s="143"/>
      <c r="D290" s="144" t="s">
        <v>138</v>
      </c>
      <c r="E290" s="145" t="s">
        <v>18</v>
      </c>
      <c r="F290" s="146" t="s">
        <v>643</v>
      </c>
      <c r="H290" s="147">
        <v>50</v>
      </c>
      <c r="I290" s="148"/>
      <c r="L290" s="143"/>
      <c r="M290" s="149"/>
      <c r="T290" s="150"/>
      <c r="AT290" s="145" t="s">
        <v>138</v>
      </c>
      <c r="AU290" s="145" t="s">
        <v>83</v>
      </c>
      <c r="AV290" s="12" t="s">
        <v>83</v>
      </c>
      <c r="AW290" s="12" t="s">
        <v>35</v>
      </c>
      <c r="AX290" s="12" t="s">
        <v>73</v>
      </c>
      <c r="AY290" s="145" t="s">
        <v>127</v>
      </c>
    </row>
    <row r="291" spans="2:65" s="12" customFormat="1">
      <c r="B291" s="143"/>
      <c r="D291" s="144" t="s">
        <v>138</v>
      </c>
      <c r="E291" s="145" t="s">
        <v>18</v>
      </c>
      <c r="F291" s="146" t="s">
        <v>644</v>
      </c>
      <c r="H291" s="147">
        <v>20</v>
      </c>
      <c r="I291" s="148"/>
      <c r="L291" s="143"/>
      <c r="M291" s="149"/>
      <c r="T291" s="150"/>
      <c r="AT291" s="145" t="s">
        <v>138</v>
      </c>
      <c r="AU291" s="145" t="s">
        <v>83</v>
      </c>
      <c r="AV291" s="12" t="s">
        <v>83</v>
      </c>
      <c r="AW291" s="12" t="s">
        <v>35</v>
      </c>
      <c r="AX291" s="12" t="s">
        <v>73</v>
      </c>
      <c r="AY291" s="145" t="s">
        <v>127</v>
      </c>
    </row>
    <row r="292" spans="2:65" s="13" customFormat="1">
      <c r="B292" s="151"/>
      <c r="D292" s="144" t="s">
        <v>138</v>
      </c>
      <c r="E292" s="152" t="s">
        <v>18</v>
      </c>
      <c r="F292" s="153" t="s">
        <v>171</v>
      </c>
      <c r="H292" s="154">
        <v>70</v>
      </c>
      <c r="I292" s="155"/>
      <c r="L292" s="151"/>
      <c r="M292" s="156"/>
      <c r="T292" s="157"/>
      <c r="AT292" s="152" t="s">
        <v>138</v>
      </c>
      <c r="AU292" s="152" t="s">
        <v>83</v>
      </c>
      <c r="AV292" s="13" t="s">
        <v>134</v>
      </c>
      <c r="AW292" s="13" t="s">
        <v>35</v>
      </c>
      <c r="AX292" s="13" t="s">
        <v>81</v>
      </c>
      <c r="AY292" s="152" t="s">
        <v>127</v>
      </c>
    </row>
    <row r="293" spans="2:65" s="1" customFormat="1" ht="24.2" customHeight="1">
      <c r="B293" s="32"/>
      <c r="C293" s="127" t="s">
        <v>423</v>
      </c>
      <c r="D293" s="127" t="s">
        <v>129</v>
      </c>
      <c r="E293" s="128" t="s">
        <v>797</v>
      </c>
      <c r="F293" s="129" t="s">
        <v>798</v>
      </c>
      <c r="G293" s="130" t="s">
        <v>158</v>
      </c>
      <c r="H293" s="131">
        <v>100</v>
      </c>
      <c r="I293" s="132"/>
      <c r="J293" s="131">
        <f>ROUND(I293*H293,2)</f>
        <v>0</v>
      </c>
      <c r="K293" s="129" t="s">
        <v>133</v>
      </c>
      <c r="L293" s="32"/>
      <c r="M293" s="133" t="s">
        <v>18</v>
      </c>
      <c r="N293" s="134" t="s">
        <v>44</v>
      </c>
      <c r="P293" s="135">
        <f>O293*H293</f>
        <v>0</v>
      </c>
      <c r="Q293" s="135">
        <v>8.3500000000000005E-2</v>
      </c>
      <c r="R293" s="135">
        <f>Q293*H293</f>
        <v>8.35</v>
      </c>
      <c r="S293" s="135">
        <v>0</v>
      </c>
      <c r="T293" s="136">
        <f>S293*H293</f>
        <v>0</v>
      </c>
      <c r="AR293" s="137" t="s">
        <v>134</v>
      </c>
      <c r="AT293" s="137" t="s">
        <v>129</v>
      </c>
      <c r="AU293" s="137" t="s">
        <v>83</v>
      </c>
      <c r="AY293" s="17" t="s">
        <v>127</v>
      </c>
      <c r="BE293" s="138">
        <f>IF(N293="základní",J293,0)</f>
        <v>0</v>
      </c>
      <c r="BF293" s="138">
        <f>IF(N293="snížená",J293,0)</f>
        <v>0</v>
      </c>
      <c r="BG293" s="138">
        <f>IF(N293="zákl. přenesená",J293,0)</f>
        <v>0</v>
      </c>
      <c r="BH293" s="138">
        <f>IF(N293="sníž. přenesená",J293,0)</f>
        <v>0</v>
      </c>
      <c r="BI293" s="138">
        <f>IF(N293="nulová",J293,0)</f>
        <v>0</v>
      </c>
      <c r="BJ293" s="17" t="s">
        <v>81</v>
      </c>
      <c r="BK293" s="138">
        <f>ROUND(I293*H293,2)</f>
        <v>0</v>
      </c>
      <c r="BL293" s="17" t="s">
        <v>134</v>
      </c>
      <c r="BM293" s="137" t="s">
        <v>799</v>
      </c>
    </row>
    <row r="294" spans="2:65" s="1" customFormat="1">
      <c r="B294" s="32"/>
      <c r="D294" s="139" t="s">
        <v>136</v>
      </c>
      <c r="F294" s="140" t="s">
        <v>800</v>
      </c>
      <c r="I294" s="141"/>
      <c r="L294" s="32"/>
      <c r="M294" s="142"/>
      <c r="T294" s="53"/>
      <c r="AT294" s="17" t="s">
        <v>136</v>
      </c>
      <c r="AU294" s="17" t="s">
        <v>83</v>
      </c>
    </row>
    <row r="295" spans="2:65" s="12" customFormat="1">
      <c r="B295" s="143"/>
      <c r="D295" s="144" t="s">
        <v>138</v>
      </c>
      <c r="E295" s="145" t="s">
        <v>18</v>
      </c>
      <c r="F295" s="146" t="s">
        <v>801</v>
      </c>
      <c r="H295" s="147">
        <v>100</v>
      </c>
      <c r="I295" s="148"/>
      <c r="L295" s="143"/>
      <c r="M295" s="149"/>
      <c r="T295" s="150"/>
      <c r="AT295" s="145" t="s">
        <v>138</v>
      </c>
      <c r="AU295" s="145" t="s">
        <v>83</v>
      </c>
      <c r="AV295" s="12" t="s">
        <v>83</v>
      </c>
      <c r="AW295" s="12" t="s">
        <v>35</v>
      </c>
      <c r="AX295" s="12" t="s">
        <v>81</v>
      </c>
      <c r="AY295" s="145" t="s">
        <v>127</v>
      </c>
    </row>
    <row r="296" spans="2:65" s="1" customFormat="1" ht="44.25" customHeight="1">
      <c r="B296" s="32"/>
      <c r="C296" s="127" t="s">
        <v>431</v>
      </c>
      <c r="D296" s="127" t="s">
        <v>129</v>
      </c>
      <c r="E296" s="128" t="s">
        <v>419</v>
      </c>
      <c r="F296" s="129" t="s">
        <v>420</v>
      </c>
      <c r="G296" s="130" t="s">
        <v>158</v>
      </c>
      <c r="H296" s="131">
        <v>70</v>
      </c>
      <c r="I296" s="132"/>
      <c r="J296" s="131">
        <f>ROUND(I296*H296,2)</f>
        <v>0</v>
      </c>
      <c r="K296" s="129" t="s">
        <v>133</v>
      </c>
      <c r="L296" s="32"/>
      <c r="M296" s="133" t="s">
        <v>18</v>
      </c>
      <c r="N296" s="134" t="s">
        <v>44</v>
      </c>
      <c r="P296" s="135">
        <f>O296*H296</f>
        <v>0</v>
      </c>
      <c r="Q296" s="135">
        <v>0.11162</v>
      </c>
      <c r="R296" s="135">
        <f>Q296*H296</f>
        <v>7.8133999999999997</v>
      </c>
      <c r="S296" s="135">
        <v>0</v>
      </c>
      <c r="T296" s="136">
        <f>S296*H296</f>
        <v>0</v>
      </c>
      <c r="AR296" s="137" t="s">
        <v>134</v>
      </c>
      <c r="AT296" s="137" t="s">
        <v>129</v>
      </c>
      <c r="AU296" s="137" t="s">
        <v>83</v>
      </c>
      <c r="AY296" s="17" t="s">
        <v>127</v>
      </c>
      <c r="BE296" s="138">
        <f>IF(N296="základní",J296,0)</f>
        <v>0</v>
      </c>
      <c r="BF296" s="138">
        <f>IF(N296="snížená",J296,0)</f>
        <v>0</v>
      </c>
      <c r="BG296" s="138">
        <f>IF(N296="zákl. přenesená",J296,0)</f>
        <v>0</v>
      </c>
      <c r="BH296" s="138">
        <f>IF(N296="sníž. přenesená",J296,0)</f>
        <v>0</v>
      </c>
      <c r="BI296" s="138">
        <f>IF(N296="nulová",J296,0)</f>
        <v>0</v>
      </c>
      <c r="BJ296" s="17" t="s">
        <v>81</v>
      </c>
      <c r="BK296" s="138">
        <f>ROUND(I296*H296,2)</f>
        <v>0</v>
      </c>
      <c r="BL296" s="17" t="s">
        <v>134</v>
      </c>
      <c r="BM296" s="137" t="s">
        <v>802</v>
      </c>
    </row>
    <row r="297" spans="2:65" s="1" customFormat="1">
      <c r="B297" s="32"/>
      <c r="D297" s="139" t="s">
        <v>136</v>
      </c>
      <c r="F297" s="140" t="s">
        <v>422</v>
      </c>
      <c r="I297" s="141"/>
      <c r="L297" s="32"/>
      <c r="M297" s="142"/>
      <c r="T297" s="53"/>
      <c r="AT297" s="17" t="s">
        <v>136</v>
      </c>
      <c r="AU297" s="17" t="s">
        <v>83</v>
      </c>
    </row>
    <row r="298" spans="2:65" s="12" customFormat="1">
      <c r="B298" s="143"/>
      <c r="D298" s="144" t="s">
        <v>138</v>
      </c>
      <c r="E298" s="145" t="s">
        <v>18</v>
      </c>
      <c r="F298" s="146" t="s">
        <v>643</v>
      </c>
      <c r="H298" s="147">
        <v>50</v>
      </c>
      <c r="I298" s="148"/>
      <c r="L298" s="143"/>
      <c r="M298" s="149"/>
      <c r="T298" s="150"/>
      <c r="AT298" s="145" t="s">
        <v>138</v>
      </c>
      <c r="AU298" s="145" t="s">
        <v>83</v>
      </c>
      <c r="AV298" s="12" t="s">
        <v>83</v>
      </c>
      <c r="AW298" s="12" t="s">
        <v>35</v>
      </c>
      <c r="AX298" s="12" t="s">
        <v>73</v>
      </c>
      <c r="AY298" s="145" t="s">
        <v>127</v>
      </c>
    </row>
    <row r="299" spans="2:65" s="12" customFormat="1">
      <c r="B299" s="143"/>
      <c r="D299" s="144" t="s">
        <v>138</v>
      </c>
      <c r="E299" s="145" t="s">
        <v>18</v>
      </c>
      <c r="F299" s="146" t="s">
        <v>644</v>
      </c>
      <c r="H299" s="147">
        <v>20</v>
      </c>
      <c r="I299" s="148"/>
      <c r="L299" s="143"/>
      <c r="M299" s="149"/>
      <c r="T299" s="150"/>
      <c r="AT299" s="145" t="s">
        <v>138</v>
      </c>
      <c r="AU299" s="145" t="s">
        <v>83</v>
      </c>
      <c r="AV299" s="12" t="s">
        <v>83</v>
      </c>
      <c r="AW299" s="12" t="s">
        <v>35</v>
      </c>
      <c r="AX299" s="12" t="s">
        <v>73</v>
      </c>
      <c r="AY299" s="145" t="s">
        <v>127</v>
      </c>
    </row>
    <row r="300" spans="2:65" s="13" customFormat="1">
      <c r="B300" s="151"/>
      <c r="D300" s="144" t="s">
        <v>138</v>
      </c>
      <c r="E300" s="152" t="s">
        <v>18</v>
      </c>
      <c r="F300" s="153" t="s">
        <v>171</v>
      </c>
      <c r="H300" s="154">
        <v>70</v>
      </c>
      <c r="I300" s="155"/>
      <c r="L300" s="151"/>
      <c r="M300" s="156"/>
      <c r="T300" s="157"/>
      <c r="AT300" s="152" t="s">
        <v>138</v>
      </c>
      <c r="AU300" s="152" t="s">
        <v>83</v>
      </c>
      <c r="AV300" s="13" t="s">
        <v>134</v>
      </c>
      <c r="AW300" s="13" t="s">
        <v>35</v>
      </c>
      <c r="AX300" s="13" t="s">
        <v>81</v>
      </c>
      <c r="AY300" s="152" t="s">
        <v>127</v>
      </c>
    </row>
    <row r="301" spans="2:65" s="1" customFormat="1" ht="16.5" customHeight="1">
      <c r="B301" s="32"/>
      <c r="C301" s="158" t="s">
        <v>439</v>
      </c>
      <c r="D301" s="158" t="s">
        <v>283</v>
      </c>
      <c r="E301" s="159" t="s">
        <v>424</v>
      </c>
      <c r="F301" s="160" t="s">
        <v>425</v>
      </c>
      <c r="G301" s="161" t="s">
        <v>158</v>
      </c>
      <c r="H301" s="162">
        <v>15.86</v>
      </c>
      <c r="I301" s="163"/>
      <c r="J301" s="162">
        <f>ROUND(I301*H301,2)</f>
        <v>0</v>
      </c>
      <c r="K301" s="160" t="s">
        <v>133</v>
      </c>
      <c r="L301" s="164"/>
      <c r="M301" s="165" t="s">
        <v>18</v>
      </c>
      <c r="N301" s="166" t="s">
        <v>44</v>
      </c>
      <c r="P301" s="135">
        <f>O301*H301</f>
        <v>0</v>
      </c>
      <c r="Q301" s="135">
        <v>0.17599999999999999</v>
      </c>
      <c r="R301" s="135">
        <f>Q301*H301</f>
        <v>2.7913599999999996</v>
      </c>
      <c r="S301" s="135">
        <v>0</v>
      </c>
      <c r="T301" s="136">
        <f>S301*H301</f>
        <v>0</v>
      </c>
      <c r="AR301" s="137" t="s">
        <v>180</v>
      </c>
      <c r="AT301" s="137" t="s">
        <v>283</v>
      </c>
      <c r="AU301" s="137" t="s">
        <v>83</v>
      </c>
      <c r="AY301" s="17" t="s">
        <v>127</v>
      </c>
      <c r="BE301" s="138">
        <f>IF(N301="základní",J301,0)</f>
        <v>0</v>
      </c>
      <c r="BF301" s="138">
        <f>IF(N301="snížená",J301,0)</f>
        <v>0</v>
      </c>
      <c r="BG301" s="138">
        <f>IF(N301="zákl. přenesená",J301,0)</f>
        <v>0</v>
      </c>
      <c r="BH301" s="138">
        <f>IF(N301="sníž. přenesená",J301,0)</f>
        <v>0</v>
      </c>
      <c r="BI301" s="138">
        <f>IF(N301="nulová",J301,0)</f>
        <v>0</v>
      </c>
      <c r="BJ301" s="17" t="s">
        <v>81</v>
      </c>
      <c r="BK301" s="138">
        <f>ROUND(I301*H301,2)</f>
        <v>0</v>
      </c>
      <c r="BL301" s="17" t="s">
        <v>134</v>
      </c>
      <c r="BM301" s="137" t="s">
        <v>803</v>
      </c>
    </row>
    <row r="302" spans="2:65" s="12" customFormat="1">
      <c r="B302" s="143"/>
      <c r="D302" s="144" t="s">
        <v>138</v>
      </c>
      <c r="E302" s="145" t="s">
        <v>18</v>
      </c>
      <c r="F302" s="146" t="s">
        <v>804</v>
      </c>
      <c r="H302" s="147">
        <v>15.4</v>
      </c>
      <c r="I302" s="148"/>
      <c r="L302" s="143"/>
      <c r="M302" s="149"/>
      <c r="T302" s="150"/>
      <c r="AT302" s="145" t="s">
        <v>138</v>
      </c>
      <c r="AU302" s="145" t="s">
        <v>83</v>
      </c>
      <c r="AV302" s="12" t="s">
        <v>83</v>
      </c>
      <c r="AW302" s="12" t="s">
        <v>35</v>
      </c>
      <c r="AX302" s="12" t="s">
        <v>81</v>
      </c>
      <c r="AY302" s="145" t="s">
        <v>127</v>
      </c>
    </row>
    <row r="303" spans="2:65" s="14" customFormat="1">
      <c r="B303" s="167"/>
      <c r="D303" s="144" t="s">
        <v>138</v>
      </c>
      <c r="E303" s="168" t="s">
        <v>18</v>
      </c>
      <c r="F303" s="169" t="s">
        <v>428</v>
      </c>
      <c r="H303" s="168" t="s">
        <v>18</v>
      </c>
      <c r="I303" s="170"/>
      <c r="L303" s="167"/>
      <c r="M303" s="171"/>
      <c r="T303" s="172"/>
      <c r="AT303" s="168" t="s">
        <v>138</v>
      </c>
      <c r="AU303" s="168" t="s">
        <v>83</v>
      </c>
      <c r="AV303" s="14" t="s">
        <v>81</v>
      </c>
      <c r="AW303" s="14" t="s">
        <v>35</v>
      </c>
      <c r="AX303" s="14" t="s">
        <v>73</v>
      </c>
      <c r="AY303" s="168" t="s">
        <v>127</v>
      </c>
    </row>
    <row r="304" spans="2:65" s="12" customFormat="1">
      <c r="B304" s="143"/>
      <c r="D304" s="144" t="s">
        <v>138</v>
      </c>
      <c r="F304" s="146" t="s">
        <v>805</v>
      </c>
      <c r="H304" s="147">
        <v>15.86</v>
      </c>
      <c r="I304" s="148"/>
      <c r="L304" s="143"/>
      <c r="M304" s="149"/>
      <c r="T304" s="150"/>
      <c r="AT304" s="145" t="s">
        <v>138</v>
      </c>
      <c r="AU304" s="145" t="s">
        <v>83</v>
      </c>
      <c r="AV304" s="12" t="s">
        <v>83</v>
      </c>
      <c r="AW304" s="12" t="s">
        <v>4</v>
      </c>
      <c r="AX304" s="12" t="s">
        <v>81</v>
      </c>
      <c r="AY304" s="145" t="s">
        <v>127</v>
      </c>
    </row>
    <row r="305" spans="2:65" s="11" customFormat="1" ht="22.9" customHeight="1">
      <c r="B305" s="115"/>
      <c r="D305" s="116" t="s">
        <v>72</v>
      </c>
      <c r="E305" s="125" t="s">
        <v>180</v>
      </c>
      <c r="F305" s="125" t="s">
        <v>438</v>
      </c>
      <c r="I305" s="118"/>
      <c r="J305" s="126">
        <f>BK305</f>
        <v>0</v>
      </c>
      <c r="L305" s="115"/>
      <c r="M305" s="120"/>
      <c r="P305" s="121">
        <f>SUM(P306:P380)</f>
        <v>0</v>
      </c>
      <c r="R305" s="121">
        <f>SUM(R306:R380)</f>
        <v>0.36798000000000003</v>
      </c>
      <c r="T305" s="122">
        <f>SUM(T306:T380)</f>
        <v>14.2896</v>
      </c>
      <c r="AR305" s="116" t="s">
        <v>81</v>
      </c>
      <c r="AT305" s="123" t="s">
        <v>72</v>
      </c>
      <c r="AU305" s="123" t="s">
        <v>81</v>
      </c>
      <c r="AY305" s="116" t="s">
        <v>127</v>
      </c>
      <c r="BK305" s="124">
        <f>SUM(BK306:BK380)</f>
        <v>0</v>
      </c>
    </row>
    <row r="306" spans="2:65" s="1" customFormat="1" ht="16.5" customHeight="1">
      <c r="B306" s="32"/>
      <c r="C306" s="127" t="s">
        <v>444</v>
      </c>
      <c r="D306" s="127" t="s">
        <v>129</v>
      </c>
      <c r="E306" s="128" t="s">
        <v>806</v>
      </c>
      <c r="F306" s="129" t="s">
        <v>807</v>
      </c>
      <c r="G306" s="130" t="s">
        <v>165</v>
      </c>
      <c r="H306" s="131">
        <v>64</v>
      </c>
      <c r="I306" s="132"/>
      <c r="J306" s="131">
        <f>ROUND(I306*H306,2)</f>
        <v>0</v>
      </c>
      <c r="K306" s="129" t="s">
        <v>133</v>
      </c>
      <c r="L306" s="32"/>
      <c r="M306" s="133" t="s">
        <v>18</v>
      </c>
      <c r="N306" s="134" t="s">
        <v>44</v>
      </c>
      <c r="P306" s="135">
        <f>O306*H306</f>
        <v>0</v>
      </c>
      <c r="Q306" s="135">
        <v>0</v>
      </c>
      <c r="R306" s="135">
        <f>Q306*H306</f>
        <v>0</v>
      </c>
      <c r="S306" s="135">
        <v>0.18</v>
      </c>
      <c r="T306" s="136">
        <f>S306*H306</f>
        <v>11.52</v>
      </c>
      <c r="AR306" s="137" t="s">
        <v>134</v>
      </c>
      <c r="AT306" s="137" t="s">
        <v>129</v>
      </c>
      <c r="AU306" s="137" t="s">
        <v>83</v>
      </c>
      <c r="AY306" s="17" t="s">
        <v>127</v>
      </c>
      <c r="BE306" s="138">
        <f>IF(N306="základní",J306,0)</f>
        <v>0</v>
      </c>
      <c r="BF306" s="138">
        <f>IF(N306="snížená",J306,0)</f>
        <v>0</v>
      </c>
      <c r="BG306" s="138">
        <f>IF(N306="zákl. přenesená",J306,0)</f>
        <v>0</v>
      </c>
      <c r="BH306" s="138">
        <f>IF(N306="sníž. přenesená",J306,0)</f>
        <v>0</v>
      </c>
      <c r="BI306" s="138">
        <f>IF(N306="nulová",J306,0)</f>
        <v>0</v>
      </c>
      <c r="BJ306" s="17" t="s">
        <v>81</v>
      </c>
      <c r="BK306" s="138">
        <f>ROUND(I306*H306,2)</f>
        <v>0</v>
      </c>
      <c r="BL306" s="17" t="s">
        <v>134</v>
      </c>
      <c r="BM306" s="137" t="s">
        <v>808</v>
      </c>
    </row>
    <row r="307" spans="2:65" s="1" customFormat="1">
      <c r="B307" s="32"/>
      <c r="D307" s="139" t="s">
        <v>136</v>
      </c>
      <c r="F307" s="140" t="s">
        <v>809</v>
      </c>
      <c r="I307" s="141"/>
      <c r="L307" s="32"/>
      <c r="M307" s="142"/>
      <c r="T307" s="53"/>
      <c r="AT307" s="17" t="s">
        <v>136</v>
      </c>
      <c r="AU307" s="17" t="s">
        <v>83</v>
      </c>
    </row>
    <row r="308" spans="2:65" s="12" customFormat="1">
      <c r="B308" s="143"/>
      <c r="D308" s="144" t="s">
        <v>138</v>
      </c>
      <c r="E308" s="145" t="s">
        <v>18</v>
      </c>
      <c r="F308" s="146" t="s">
        <v>810</v>
      </c>
      <c r="H308" s="147">
        <v>64</v>
      </c>
      <c r="I308" s="148"/>
      <c r="L308" s="143"/>
      <c r="M308" s="149"/>
      <c r="T308" s="150"/>
      <c r="AT308" s="145" t="s">
        <v>138</v>
      </c>
      <c r="AU308" s="145" t="s">
        <v>83</v>
      </c>
      <c r="AV308" s="12" t="s">
        <v>83</v>
      </c>
      <c r="AW308" s="12" t="s">
        <v>35</v>
      </c>
      <c r="AX308" s="12" t="s">
        <v>81</v>
      </c>
      <c r="AY308" s="145" t="s">
        <v>127</v>
      </c>
    </row>
    <row r="309" spans="2:65" s="1" customFormat="1" ht="24.2" customHeight="1">
      <c r="B309" s="32"/>
      <c r="C309" s="127" t="s">
        <v>449</v>
      </c>
      <c r="D309" s="127" t="s">
        <v>129</v>
      </c>
      <c r="E309" s="128" t="s">
        <v>811</v>
      </c>
      <c r="F309" s="129" t="s">
        <v>812</v>
      </c>
      <c r="G309" s="130" t="s">
        <v>165</v>
      </c>
      <c r="H309" s="131">
        <v>64</v>
      </c>
      <c r="I309" s="132"/>
      <c r="J309" s="131">
        <f>ROUND(I309*H309,2)</f>
        <v>0</v>
      </c>
      <c r="K309" s="129" t="s">
        <v>133</v>
      </c>
      <c r="L309" s="32"/>
      <c r="M309" s="133" t="s">
        <v>18</v>
      </c>
      <c r="N309" s="134" t="s">
        <v>44</v>
      </c>
      <c r="P309" s="135">
        <f>O309*H309</f>
        <v>0</v>
      </c>
      <c r="Q309" s="135">
        <v>4.4000000000000003E-3</v>
      </c>
      <c r="R309" s="135">
        <f>Q309*H309</f>
        <v>0.28160000000000002</v>
      </c>
      <c r="S309" s="135">
        <v>0</v>
      </c>
      <c r="T309" s="136">
        <f>S309*H309</f>
        <v>0</v>
      </c>
      <c r="AR309" s="137" t="s">
        <v>134</v>
      </c>
      <c r="AT309" s="137" t="s">
        <v>129</v>
      </c>
      <c r="AU309" s="137" t="s">
        <v>83</v>
      </c>
      <c r="AY309" s="17" t="s">
        <v>127</v>
      </c>
      <c r="BE309" s="138">
        <f>IF(N309="základní",J309,0)</f>
        <v>0</v>
      </c>
      <c r="BF309" s="138">
        <f>IF(N309="snížená",J309,0)</f>
        <v>0</v>
      </c>
      <c r="BG309" s="138">
        <f>IF(N309="zákl. přenesená",J309,0)</f>
        <v>0</v>
      </c>
      <c r="BH309" s="138">
        <f>IF(N309="sníž. přenesená",J309,0)</f>
        <v>0</v>
      </c>
      <c r="BI309" s="138">
        <f>IF(N309="nulová",J309,0)</f>
        <v>0</v>
      </c>
      <c r="BJ309" s="17" t="s">
        <v>81</v>
      </c>
      <c r="BK309" s="138">
        <f>ROUND(I309*H309,2)</f>
        <v>0</v>
      </c>
      <c r="BL309" s="17" t="s">
        <v>134</v>
      </c>
      <c r="BM309" s="137" t="s">
        <v>813</v>
      </c>
    </row>
    <row r="310" spans="2:65" s="1" customFormat="1">
      <c r="B310" s="32"/>
      <c r="D310" s="139" t="s">
        <v>136</v>
      </c>
      <c r="F310" s="140" t="s">
        <v>814</v>
      </c>
      <c r="I310" s="141"/>
      <c r="L310" s="32"/>
      <c r="M310" s="142"/>
      <c r="T310" s="53"/>
      <c r="AT310" s="17" t="s">
        <v>136</v>
      </c>
      <c r="AU310" s="17" t="s">
        <v>83</v>
      </c>
    </row>
    <row r="311" spans="2:65" s="12" customFormat="1">
      <c r="B311" s="143"/>
      <c r="D311" s="144" t="s">
        <v>138</v>
      </c>
      <c r="E311" s="145" t="s">
        <v>18</v>
      </c>
      <c r="F311" s="146" t="s">
        <v>815</v>
      </c>
      <c r="H311" s="147">
        <v>64</v>
      </c>
      <c r="I311" s="148"/>
      <c r="L311" s="143"/>
      <c r="M311" s="149"/>
      <c r="T311" s="150"/>
      <c r="AT311" s="145" t="s">
        <v>138</v>
      </c>
      <c r="AU311" s="145" t="s">
        <v>83</v>
      </c>
      <c r="AV311" s="12" t="s">
        <v>83</v>
      </c>
      <c r="AW311" s="12" t="s">
        <v>35</v>
      </c>
      <c r="AX311" s="12" t="s">
        <v>81</v>
      </c>
      <c r="AY311" s="145" t="s">
        <v>127</v>
      </c>
    </row>
    <row r="312" spans="2:65" s="1" customFormat="1" ht="24.2" customHeight="1">
      <c r="B312" s="32"/>
      <c r="C312" s="127" t="s">
        <v>455</v>
      </c>
      <c r="D312" s="127" t="s">
        <v>129</v>
      </c>
      <c r="E312" s="128" t="s">
        <v>816</v>
      </c>
      <c r="F312" s="129" t="s">
        <v>817</v>
      </c>
      <c r="G312" s="130" t="s">
        <v>165</v>
      </c>
      <c r="H312" s="131">
        <v>3</v>
      </c>
      <c r="I312" s="132"/>
      <c r="J312" s="131">
        <f>ROUND(I312*H312,2)</f>
        <v>0</v>
      </c>
      <c r="K312" s="129" t="s">
        <v>133</v>
      </c>
      <c r="L312" s="32"/>
      <c r="M312" s="133" t="s">
        <v>18</v>
      </c>
      <c r="N312" s="134" t="s">
        <v>44</v>
      </c>
      <c r="P312" s="135">
        <f>O312*H312</f>
        <v>0</v>
      </c>
      <c r="Q312" s="135">
        <v>2.64E-2</v>
      </c>
      <c r="R312" s="135">
        <f>Q312*H312</f>
        <v>7.9199999999999993E-2</v>
      </c>
      <c r="S312" s="135">
        <v>0</v>
      </c>
      <c r="T312" s="136">
        <f>S312*H312</f>
        <v>0</v>
      </c>
      <c r="AR312" s="137" t="s">
        <v>134</v>
      </c>
      <c r="AT312" s="137" t="s">
        <v>129</v>
      </c>
      <c r="AU312" s="137" t="s">
        <v>83</v>
      </c>
      <c r="AY312" s="17" t="s">
        <v>127</v>
      </c>
      <c r="BE312" s="138">
        <f>IF(N312="základní",J312,0)</f>
        <v>0</v>
      </c>
      <c r="BF312" s="138">
        <f>IF(N312="snížená",J312,0)</f>
        <v>0</v>
      </c>
      <c r="BG312" s="138">
        <f>IF(N312="zákl. přenesená",J312,0)</f>
        <v>0</v>
      </c>
      <c r="BH312" s="138">
        <f>IF(N312="sníž. přenesená",J312,0)</f>
        <v>0</v>
      </c>
      <c r="BI312" s="138">
        <f>IF(N312="nulová",J312,0)</f>
        <v>0</v>
      </c>
      <c r="BJ312" s="17" t="s">
        <v>81</v>
      </c>
      <c r="BK312" s="138">
        <f>ROUND(I312*H312,2)</f>
        <v>0</v>
      </c>
      <c r="BL312" s="17" t="s">
        <v>134</v>
      </c>
      <c r="BM312" s="137" t="s">
        <v>818</v>
      </c>
    </row>
    <row r="313" spans="2:65" s="1" customFormat="1">
      <c r="B313" s="32"/>
      <c r="D313" s="139" t="s">
        <v>136</v>
      </c>
      <c r="F313" s="140" t="s">
        <v>819</v>
      </c>
      <c r="I313" s="141"/>
      <c r="L313" s="32"/>
      <c r="M313" s="142"/>
      <c r="T313" s="53"/>
      <c r="AT313" s="17" t="s">
        <v>136</v>
      </c>
      <c r="AU313" s="17" t="s">
        <v>83</v>
      </c>
    </row>
    <row r="314" spans="2:65" s="12" customFormat="1">
      <c r="B314" s="143"/>
      <c r="D314" s="144" t="s">
        <v>138</v>
      </c>
      <c r="E314" s="145" t="s">
        <v>18</v>
      </c>
      <c r="F314" s="146" t="s">
        <v>820</v>
      </c>
      <c r="H314" s="147">
        <v>3</v>
      </c>
      <c r="I314" s="148"/>
      <c r="L314" s="143"/>
      <c r="M314" s="149"/>
      <c r="T314" s="150"/>
      <c r="AT314" s="145" t="s">
        <v>138</v>
      </c>
      <c r="AU314" s="145" t="s">
        <v>83</v>
      </c>
      <c r="AV314" s="12" t="s">
        <v>83</v>
      </c>
      <c r="AW314" s="12" t="s">
        <v>35</v>
      </c>
      <c r="AX314" s="12" t="s">
        <v>81</v>
      </c>
      <c r="AY314" s="145" t="s">
        <v>127</v>
      </c>
    </row>
    <row r="315" spans="2:65" s="1" customFormat="1" ht="24.2" customHeight="1">
      <c r="B315" s="32"/>
      <c r="C315" s="127" t="s">
        <v>460</v>
      </c>
      <c r="D315" s="127" t="s">
        <v>129</v>
      </c>
      <c r="E315" s="128" t="s">
        <v>821</v>
      </c>
      <c r="F315" s="129" t="s">
        <v>822</v>
      </c>
      <c r="G315" s="130" t="s">
        <v>132</v>
      </c>
      <c r="H315" s="131">
        <v>6</v>
      </c>
      <c r="I315" s="132"/>
      <c r="J315" s="131">
        <f>ROUND(I315*H315,2)</f>
        <v>0</v>
      </c>
      <c r="K315" s="129" t="s">
        <v>133</v>
      </c>
      <c r="L315" s="32"/>
      <c r="M315" s="133" t="s">
        <v>18</v>
      </c>
      <c r="N315" s="134" t="s">
        <v>44</v>
      </c>
      <c r="P315" s="135">
        <f>O315*H315</f>
        <v>0</v>
      </c>
      <c r="Q315" s="135">
        <v>1.0000000000000001E-5</v>
      </c>
      <c r="R315" s="135">
        <f>Q315*H315</f>
        <v>6.0000000000000008E-5</v>
      </c>
      <c r="S315" s="135">
        <v>0</v>
      </c>
      <c r="T315" s="136">
        <f>S315*H315</f>
        <v>0</v>
      </c>
      <c r="AR315" s="137" t="s">
        <v>134</v>
      </c>
      <c r="AT315" s="137" t="s">
        <v>129</v>
      </c>
      <c r="AU315" s="137" t="s">
        <v>83</v>
      </c>
      <c r="AY315" s="17" t="s">
        <v>127</v>
      </c>
      <c r="BE315" s="138">
        <f>IF(N315="základní",J315,0)</f>
        <v>0</v>
      </c>
      <c r="BF315" s="138">
        <f>IF(N315="snížená",J315,0)</f>
        <v>0</v>
      </c>
      <c r="BG315" s="138">
        <f>IF(N315="zákl. přenesená",J315,0)</f>
        <v>0</v>
      </c>
      <c r="BH315" s="138">
        <f>IF(N315="sníž. přenesená",J315,0)</f>
        <v>0</v>
      </c>
      <c r="BI315" s="138">
        <f>IF(N315="nulová",J315,0)</f>
        <v>0</v>
      </c>
      <c r="BJ315" s="17" t="s">
        <v>81</v>
      </c>
      <c r="BK315" s="138">
        <f>ROUND(I315*H315,2)</f>
        <v>0</v>
      </c>
      <c r="BL315" s="17" t="s">
        <v>134</v>
      </c>
      <c r="BM315" s="137" t="s">
        <v>823</v>
      </c>
    </row>
    <row r="316" spans="2:65" s="1" customFormat="1">
      <c r="B316" s="32"/>
      <c r="D316" s="139" t="s">
        <v>136</v>
      </c>
      <c r="F316" s="140" t="s">
        <v>824</v>
      </c>
      <c r="I316" s="141"/>
      <c r="L316" s="32"/>
      <c r="M316" s="142"/>
      <c r="T316" s="53"/>
      <c r="AT316" s="17" t="s">
        <v>136</v>
      </c>
      <c r="AU316" s="17" t="s">
        <v>83</v>
      </c>
    </row>
    <row r="317" spans="2:65" s="1" customFormat="1" ht="16.5" customHeight="1">
      <c r="B317" s="32"/>
      <c r="C317" s="158" t="s">
        <v>465</v>
      </c>
      <c r="D317" s="158" t="s">
        <v>283</v>
      </c>
      <c r="E317" s="159" t="s">
        <v>825</v>
      </c>
      <c r="F317" s="160" t="s">
        <v>826</v>
      </c>
      <c r="G317" s="161" t="s">
        <v>132</v>
      </c>
      <c r="H317" s="162">
        <v>3</v>
      </c>
      <c r="I317" s="163"/>
      <c r="J317" s="162">
        <f>ROUND(I317*H317,2)</f>
        <v>0</v>
      </c>
      <c r="K317" s="160" t="s">
        <v>133</v>
      </c>
      <c r="L317" s="164"/>
      <c r="M317" s="165" t="s">
        <v>18</v>
      </c>
      <c r="N317" s="166" t="s">
        <v>44</v>
      </c>
      <c r="P317" s="135">
        <f>O317*H317</f>
        <v>0</v>
      </c>
      <c r="Q317" s="135">
        <v>1.1000000000000001E-3</v>
      </c>
      <c r="R317" s="135">
        <f>Q317*H317</f>
        <v>3.3E-3</v>
      </c>
      <c r="S317" s="135">
        <v>0</v>
      </c>
      <c r="T317" s="136">
        <f>S317*H317</f>
        <v>0</v>
      </c>
      <c r="AR317" s="137" t="s">
        <v>180</v>
      </c>
      <c r="AT317" s="137" t="s">
        <v>283</v>
      </c>
      <c r="AU317" s="137" t="s">
        <v>83</v>
      </c>
      <c r="AY317" s="17" t="s">
        <v>127</v>
      </c>
      <c r="BE317" s="138">
        <f>IF(N317="základní",J317,0)</f>
        <v>0</v>
      </c>
      <c r="BF317" s="138">
        <f>IF(N317="snížená",J317,0)</f>
        <v>0</v>
      </c>
      <c r="BG317" s="138">
        <f>IF(N317="zákl. přenesená",J317,0)</f>
        <v>0</v>
      </c>
      <c r="BH317" s="138">
        <f>IF(N317="sníž. přenesená",J317,0)</f>
        <v>0</v>
      </c>
      <c r="BI317" s="138">
        <f>IF(N317="nulová",J317,0)</f>
        <v>0</v>
      </c>
      <c r="BJ317" s="17" t="s">
        <v>81</v>
      </c>
      <c r="BK317" s="138">
        <f>ROUND(I317*H317,2)</f>
        <v>0</v>
      </c>
      <c r="BL317" s="17" t="s">
        <v>134</v>
      </c>
      <c r="BM317" s="137" t="s">
        <v>827</v>
      </c>
    </row>
    <row r="318" spans="2:65" s="1" customFormat="1" ht="16.5" customHeight="1">
      <c r="B318" s="32"/>
      <c r="C318" s="158" t="s">
        <v>469</v>
      </c>
      <c r="D318" s="158" t="s">
        <v>283</v>
      </c>
      <c r="E318" s="159" t="s">
        <v>828</v>
      </c>
      <c r="F318" s="160" t="s">
        <v>829</v>
      </c>
      <c r="G318" s="161" t="s">
        <v>132</v>
      </c>
      <c r="H318" s="162">
        <v>2</v>
      </c>
      <c r="I318" s="163"/>
      <c r="J318" s="162">
        <f>ROUND(I318*H318,2)</f>
        <v>0</v>
      </c>
      <c r="K318" s="160" t="s">
        <v>133</v>
      </c>
      <c r="L318" s="164"/>
      <c r="M318" s="165" t="s">
        <v>18</v>
      </c>
      <c r="N318" s="166" t="s">
        <v>44</v>
      </c>
      <c r="P318" s="135">
        <f>O318*H318</f>
        <v>0</v>
      </c>
      <c r="Q318" s="135">
        <v>1.2099999999999999E-3</v>
      </c>
      <c r="R318" s="135">
        <f>Q318*H318</f>
        <v>2.4199999999999998E-3</v>
      </c>
      <c r="S318" s="135">
        <v>0</v>
      </c>
      <c r="T318" s="136">
        <f>S318*H318</f>
        <v>0</v>
      </c>
      <c r="AR318" s="137" t="s">
        <v>180</v>
      </c>
      <c r="AT318" s="137" t="s">
        <v>283</v>
      </c>
      <c r="AU318" s="137" t="s">
        <v>83</v>
      </c>
      <c r="AY318" s="17" t="s">
        <v>127</v>
      </c>
      <c r="BE318" s="138">
        <f>IF(N318="základní",J318,0)</f>
        <v>0</v>
      </c>
      <c r="BF318" s="138">
        <f>IF(N318="snížená",J318,0)</f>
        <v>0</v>
      </c>
      <c r="BG318" s="138">
        <f>IF(N318="zákl. přenesená",J318,0)</f>
        <v>0</v>
      </c>
      <c r="BH318" s="138">
        <f>IF(N318="sníž. přenesená",J318,0)</f>
        <v>0</v>
      </c>
      <c r="BI318" s="138">
        <f>IF(N318="nulová",J318,0)</f>
        <v>0</v>
      </c>
      <c r="BJ318" s="17" t="s">
        <v>81</v>
      </c>
      <c r="BK318" s="138">
        <f>ROUND(I318*H318,2)</f>
        <v>0</v>
      </c>
      <c r="BL318" s="17" t="s">
        <v>134</v>
      </c>
      <c r="BM318" s="137" t="s">
        <v>830</v>
      </c>
    </row>
    <row r="319" spans="2:65" s="1" customFormat="1" ht="16.5" customHeight="1">
      <c r="B319" s="32"/>
      <c r="C319" s="158" t="s">
        <v>473</v>
      </c>
      <c r="D319" s="158" t="s">
        <v>283</v>
      </c>
      <c r="E319" s="159" t="s">
        <v>831</v>
      </c>
      <c r="F319" s="160" t="s">
        <v>832</v>
      </c>
      <c r="G319" s="161" t="s">
        <v>132</v>
      </c>
      <c r="H319" s="162">
        <v>1</v>
      </c>
      <c r="I319" s="163"/>
      <c r="J319" s="162">
        <f>ROUND(I319*H319,2)</f>
        <v>0</v>
      </c>
      <c r="K319" s="160" t="s">
        <v>133</v>
      </c>
      <c r="L319" s="164"/>
      <c r="M319" s="165" t="s">
        <v>18</v>
      </c>
      <c r="N319" s="166" t="s">
        <v>44</v>
      </c>
      <c r="P319" s="135">
        <f>O319*H319</f>
        <v>0</v>
      </c>
      <c r="Q319" s="135">
        <v>1.4E-3</v>
      </c>
      <c r="R319" s="135">
        <f>Q319*H319</f>
        <v>1.4E-3</v>
      </c>
      <c r="S319" s="135">
        <v>0</v>
      </c>
      <c r="T319" s="136">
        <f>S319*H319</f>
        <v>0</v>
      </c>
      <c r="AR319" s="137" t="s">
        <v>180</v>
      </c>
      <c r="AT319" s="137" t="s">
        <v>283</v>
      </c>
      <c r="AU319" s="137" t="s">
        <v>83</v>
      </c>
      <c r="AY319" s="17" t="s">
        <v>127</v>
      </c>
      <c r="BE319" s="138">
        <f>IF(N319="základní",J319,0)</f>
        <v>0</v>
      </c>
      <c r="BF319" s="138">
        <f>IF(N319="snížená",J319,0)</f>
        <v>0</v>
      </c>
      <c r="BG319" s="138">
        <f>IF(N319="zákl. přenesená",J319,0)</f>
        <v>0</v>
      </c>
      <c r="BH319" s="138">
        <f>IF(N319="sníž. přenesená",J319,0)</f>
        <v>0</v>
      </c>
      <c r="BI319" s="138">
        <f>IF(N319="nulová",J319,0)</f>
        <v>0</v>
      </c>
      <c r="BJ319" s="17" t="s">
        <v>81</v>
      </c>
      <c r="BK319" s="138">
        <f>ROUND(I319*H319,2)</f>
        <v>0</v>
      </c>
      <c r="BL319" s="17" t="s">
        <v>134</v>
      </c>
      <c r="BM319" s="137" t="s">
        <v>833</v>
      </c>
    </row>
    <row r="320" spans="2:65" s="1" customFormat="1" ht="16.5" customHeight="1">
      <c r="B320" s="32"/>
      <c r="C320" s="127" t="s">
        <v>482</v>
      </c>
      <c r="D320" s="127" t="s">
        <v>129</v>
      </c>
      <c r="E320" s="128" t="s">
        <v>834</v>
      </c>
      <c r="F320" s="129" t="s">
        <v>835</v>
      </c>
      <c r="G320" s="130" t="s">
        <v>175</v>
      </c>
      <c r="H320" s="131">
        <v>1.46</v>
      </c>
      <c r="I320" s="132"/>
      <c r="J320" s="131">
        <f>ROUND(I320*H320,2)</f>
        <v>0</v>
      </c>
      <c r="K320" s="129" t="s">
        <v>133</v>
      </c>
      <c r="L320" s="32"/>
      <c r="M320" s="133" t="s">
        <v>18</v>
      </c>
      <c r="N320" s="134" t="s">
        <v>44</v>
      </c>
      <c r="P320" s="135">
        <f>O320*H320</f>
        <v>0</v>
      </c>
      <c r="Q320" s="135">
        <v>0</v>
      </c>
      <c r="R320" s="135">
        <f>Q320*H320</f>
        <v>0</v>
      </c>
      <c r="S320" s="135">
        <v>1.76</v>
      </c>
      <c r="T320" s="136">
        <f>S320*H320</f>
        <v>2.5695999999999999</v>
      </c>
      <c r="AR320" s="137" t="s">
        <v>134</v>
      </c>
      <c r="AT320" s="137" t="s">
        <v>129</v>
      </c>
      <c r="AU320" s="137" t="s">
        <v>83</v>
      </c>
      <c r="AY320" s="17" t="s">
        <v>127</v>
      </c>
      <c r="BE320" s="138">
        <f>IF(N320="základní",J320,0)</f>
        <v>0</v>
      </c>
      <c r="BF320" s="138">
        <f>IF(N320="snížená",J320,0)</f>
        <v>0</v>
      </c>
      <c r="BG320" s="138">
        <f>IF(N320="zákl. přenesená",J320,0)</f>
        <v>0</v>
      </c>
      <c r="BH320" s="138">
        <f>IF(N320="sníž. přenesená",J320,0)</f>
        <v>0</v>
      </c>
      <c r="BI320" s="138">
        <f>IF(N320="nulová",J320,0)</f>
        <v>0</v>
      </c>
      <c r="BJ320" s="17" t="s">
        <v>81</v>
      </c>
      <c r="BK320" s="138">
        <f>ROUND(I320*H320,2)</f>
        <v>0</v>
      </c>
      <c r="BL320" s="17" t="s">
        <v>134</v>
      </c>
      <c r="BM320" s="137" t="s">
        <v>836</v>
      </c>
    </row>
    <row r="321" spans="2:65" s="1" customFormat="1">
      <c r="B321" s="32"/>
      <c r="D321" s="139" t="s">
        <v>136</v>
      </c>
      <c r="F321" s="140" t="s">
        <v>837</v>
      </c>
      <c r="I321" s="141"/>
      <c r="L321" s="32"/>
      <c r="M321" s="142"/>
      <c r="T321" s="53"/>
      <c r="AT321" s="17" t="s">
        <v>136</v>
      </c>
      <c r="AU321" s="17" t="s">
        <v>83</v>
      </c>
    </row>
    <row r="322" spans="2:65" s="12" customFormat="1">
      <c r="B322" s="143"/>
      <c r="D322" s="144" t="s">
        <v>138</v>
      </c>
      <c r="E322" s="145" t="s">
        <v>18</v>
      </c>
      <c r="F322" s="146" t="s">
        <v>838</v>
      </c>
      <c r="H322" s="147">
        <v>0.8</v>
      </c>
      <c r="I322" s="148"/>
      <c r="L322" s="143"/>
      <c r="M322" s="149"/>
      <c r="T322" s="150"/>
      <c r="AT322" s="145" t="s">
        <v>138</v>
      </c>
      <c r="AU322" s="145" t="s">
        <v>83</v>
      </c>
      <c r="AV322" s="12" t="s">
        <v>83</v>
      </c>
      <c r="AW322" s="12" t="s">
        <v>35</v>
      </c>
      <c r="AX322" s="12" t="s">
        <v>73</v>
      </c>
      <c r="AY322" s="145" t="s">
        <v>127</v>
      </c>
    </row>
    <row r="323" spans="2:65" s="12" customFormat="1">
      <c r="B323" s="143"/>
      <c r="D323" s="144" t="s">
        <v>138</v>
      </c>
      <c r="E323" s="145" t="s">
        <v>18</v>
      </c>
      <c r="F323" s="146" t="s">
        <v>839</v>
      </c>
      <c r="H323" s="147">
        <v>0.33</v>
      </c>
      <c r="I323" s="148"/>
      <c r="L323" s="143"/>
      <c r="M323" s="149"/>
      <c r="T323" s="150"/>
      <c r="AT323" s="145" t="s">
        <v>138</v>
      </c>
      <c r="AU323" s="145" t="s">
        <v>83</v>
      </c>
      <c r="AV323" s="12" t="s">
        <v>83</v>
      </c>
      <c r="AW323" s="12" t="s">
        <v>35</v>
      </c>
      <c r="AX323" s="12" t="s">
        <v>73</v>
      </c>
      <c r="AY323" s="145" t="s">
        <v>127</v>
      </c>
    </row>
    <row r="324" spans="2:65" s="12" customFormat="1">
      <c r="B324" s="143"/>
      <c r="D324" s="144" t="s">
        <v>138</v>
      </c>
      <c r="E324" s="145" t="s">
        <v>18</v>
      </c>
      <c r="F324" s="146" t="s">
        <v>840</v>
      </c>
      <c r="H324" s="147">
        <v>0.11</v>
      </c>
      <c r="I324" s="148"/>
      <c r="L324" s="143"/>
      <c r="M324" s="149"/>
      <c r="T324" s="150"/>
      <c r="AT324" s="145" t="s">
        <v>138</v>
      </c>
      <c r="AU324" s="145" t="s">
        <v>83</v>
      </c>
      <c r="AV324" s="12" t="s">
        <v>83</v>
      </c>
      <c r="AW324" s="12" t="s">
        <v>35</v>
      </c>
      <c r="AX324" s="12" t="s">
        <v>73</v>
      </c>
      <c r="AY324" s="145" t="s">
        <v>127</v>
      </c>
    </row>
    <row r="325" spans="2:65" s="12" customFormat="1">
      <c r="B325" s="143"/>
      <c r="D325" s="144" t="s">
        <v>138</v>
      </c>
      <c r="E325" s="145" t="s">
        <v>18</v>
      </c>
      <c r="F325" s="146" t="s">
        <v>841</v>
      </c>
      <c r="H325" s="147">
        <v>0.22</v>
      </c>
      <c r="I325" s="148"/>
      <c r="L325" s="143"/>
      <c r="M325" s="149"/>
      <c r="T325" s="150"/>
      <c r="AT325" s="145" t="s">
        <v>138</v>
      </c>
      <c r="AU325" s="145" t="s">
        <v>83</v>
      </c>
      <c r="AV325" s="12" t="s">
        <v>83</v>
      </c>
      <c r="AW325" s="12" t="s">
        <v>35</v>
      </c>
      <c r="AX325" s="12" t="s">
        <v>73</v>
      </c>
      <c r="AY325" s="145" t="s">
        <v>127</v>
      </c>
    </row>
    <row r="326" spans="2:65" s="13" customFormat="1">
      <c r="B326" s="151"/>
      <c r="D326" s="144" t="s">
        <v>138</v>
      </c>
      <c r="E326" s="152" t="s">
        <v>18</v>
      </c>
      <c r="F326" s="153" t="s">
        <v>171</v>
      </c>
      <c r="H326" s="154">
        <v>1.46</v>
      </c>
      <c r="I326" s="155"/>
      <c r="L326" s="151"/>
      <c r="M326" s="156"/>
      <c r="T326" s="157"/>
      <c r="AT326" s="152" t="s">
        <v>138</v>
      </c>
      <c r="AU326" s="152" t="s">
        <v>83</v>
      </c>
      <c r="AV326" s="13" t="s">
        <v>134</v>
      </c>
      <c r="AW326" s="13" t="s">
        <v>35</v>
      </c>
      <c r="AX326" s="13" t="s">
        <v>81</v>
      </c>
      <c r="AY326" s="152" t="s">
        <v>127</v>
      </c>
    </row>
    <row r="327" spans="2:65" s="1" customFormat="1" ht="16.5" customHeight="1">
      <c r="B327" s="32"/>
      <c r="C327" s="127" t="s">
        <v>491</v>
      </c>
      <c r="D327" s="127" t="s">
        <v>129</v>
      </c>
      <c r="E327" s="128" t="s">
        <v>842</v>
      </c>
      <c r="F327" s="129" t="s">
        <v>843</v>
      </c>
      <c r="G327" s="130" t="s">
        <v>132</v>
      </c>
      <c r="H327" s="131">
        <v>1</v>
      </c>
      <c r="I327" s="132"/>
      <c r="J327" s="131">
        <f>ROUND(I327*H327,2)</f>
        <v>0</v>
      </c>
      <c r="K327" s="129" t="s">
        <v>133</v>
      </c>
      <c r="L327" s="32"/>
      <c r="M327" s="133" t="s">
        <v>18</v>
      </c>
      <c r="N327" s="134" t="s">
        <v>44</v>
      </c>
      <c r="P327" s="135">
        <f>O327*H327</f>
        <v>0</v>
      </c>
      <c r="Q327" s="135">
        <v>0</v>
      </c>
      <c r="R327" s="135">
        <f>Q327*H327</f>
        <v>0</v>
      </c>
      <c r="S327" s="135">
        <v>0.05</v>
      </c>
      <c r="T327" s="136">
        <f>S327*H327</f>
        <v>0.05</v>
      </c>
      <c r="AR327" s="137" t="s">
        <v>134</v>
      </c>
      <c r="AT327" s="137" t="s">
        <v>129</v>
      </c>
      <c r="AU327" s="137" t="s">
        <v>83</v>
      </c>
      <c r="AY327" s="17" t="s">
        <v>127</v>
      </c>
      <c r="BE327" s="138">
        <f>IF(N327="základní",J327,0)</f>
        <v>0</v>
      </c>
      <c r="BF327" s="138">
        <f>IF(N327="snížená",J327,0)</f>
        <v>0</v>
      </c>
      <c r="BG327" s="138">
        <f>IF(N327="zákl. přenesená",J327,0)</f>
        <v>0</v>
      </c>
      <c r="BH327" s="138">
        <f>IF(N327="sníž. přenesená",J327,0)</f>
        <v>0</v>
      </c>
      <c r="BI327" s="138">
        <f>IF(N327="nulová",J327,0)</f>
        <v>0</v>
      </c>
      <c r="BJ327" s="17" t="s">
        <v>81</v>
      </c>
      <c r="BK327" s="138">
        <f>ROUND(I327*H327,2)</f>
        <v>0</v>
      </c>
      <c r="BL327" s="17" t="s">
        <v>134</v>
      </c>
      <c r="BM327" s="137" t="s">
        <v>844</v>
      </c>
    </row>
    <row r="328" spans="2:65" s="1" customFormat="1">
      <c r="B328" s="32"/>
      <c r="D328" s="139" t="s">
        <v>136</v>
      </c>
      <c r="F328" s="140" t="s">
        <v>845</v>
      </c>
      <c r="I328" s="141"/>
      <c r="L328" s="32"/>
      <c r="M328" s="142"/>
      <c r="T328" s="53"/>
      <c r="AT328" s="17" t="s">
        <v>136</v>
      </c>
      <c r="AU328" s="17" t="s">
        <v>83</v>
      </c>
    </row>
    <row r="329" spans="2:65" s="12" customFormat="1">
      <c r="B329" s="143"/>
      <c r="D329" s="144" t="s">
        <v>138</v>
      </c>
      <c r="E329" s="145" t="s">
        <v>18</v>
      </c>
      <c r="F329" s="146" t="s">
        <v>846</v>
      </c>
      <c r="H329" s="147">
        <v>1</v>
      </c>
      <c r="I329" s="148"/>
      <c r="L329" s="143"/>
      <c r="M329" s="149"/>
      <c r="T329" s="150"/>
      <c r="AT329" s="145" t="s">
        <v>138</v>
      </c>
      <c r="AU329" s="145" t="s">
        <v>83</v>
      </c>
      <c r="AV329" s="12" t="s">
        <v>83</v>
      </c>
      <c r="AW329" s="12" t="s">
        <v>35</v>
      </c>
      <c r="AX329" s="12" t="s">
        <v>81</v>
      </c>
      <c r="AY329" s="145" t="s">
        <v>127</v>
      </c>
    </row>
    <row r="330" spans="2:65" s="1" customFormat="1" ht="16.5" customHeight="1">
      <c r="B330" s="32"/>
      <c r="C330" s="127" t="s">
        <v>500</v>
      </c>
      <c r="D330" s="127" t="s">
        <v>129</v>
      </c>
      <c r="E330" s="128" t="s">
        <v>847</v>
      </c>
      <c r="F330" s="129" t="s">
        <v>848</v>
      </c>
      <c r="G330" s="130" t="s">
        <v>132</v>
      </c>
      <c r="H330" s="131">
        <v>3</v>
      </c>
      <c r="I330" s="132"/>
      <c r="J330" s="131">
        <f>ROUND(I330*H330,2)</f>
        <v>0</v>
      </c>
      <c r="K330" s="129" t="s">
        <v>133</v>
      </c>
      <c r="L330" s="32"/>
      <c r="M330" s="133" t="s">
        <v>18</v>
      </c>
      <c r="N330" s="134" t="s">
        <v>44</v>
      </c>
      <c r="P330" s="135">
        <f>O330*H330</f>
        <v>0</v>
      </c>
      <c r="Q330" s="135">
        <v>0</v>
      </c>
      <c r="R330" s="135">
        <f>Q330*H330</f>
        <v>0</v>
      </c>
      <c r="S330" s="135">
        <v>0.05</v>
      </c>
      <c r="T330" s="136">
        <f>S330*H330</f>
        <v>0.15000000000000002</v>
      </c>
      <c r="AR330" s="137" t="s">
        <v>134</v>
      </c>
      <c r="AT330" s="137" t="s">
        <v>129</v>
      </c>
      <c r="AU330" s="137" t="s">
        <v>83</v>
      </c>
      <c r="AY330" s="17" t="s">
        <v>127</v>
      </c>
      <c r="BE330" s="138">
        <f>IF(N330="základní",J330,0)</f>
        <v>0</v>
      </c>
      <c r="BF330" s="138">
        <f>IF(N330="snížená",J330,0)</f>
        <v>0</v>
      </c>
      <c r="BG330" s="138">
        <f>IF(N330="zákl. přenesená",J330,0)</f>
        <v>0</v>
      </c>
      <c r="BH330" s="138">
        <f>IF(N330="sníž. přenesená",J330,0)</f>
        <v>0</v>
      </c>
      <c r="BI330" s="138">
        <f>IF(N330="nulová",J330,0)</f>
        <v>0</v>
      </c>
      <c r="BJ330" s="17" t="s">
        <v>81</v>
      </c>
      <c r="BK330" s="138">
        <f>ROUND(I330*H330,2)</f>
        <v>0</v>
      </c>
      <c r="BL330" s="17" t="s">
        <v>134</v>
      </c>
      <c r="BM330" s="137" t="s">
        <v>849</v>
      </c>
    </row>
    <row r="331" spans="2:65" s="1" customFormat="1">
      <c r="B331" s="32"/>
      <c r="D331" s="139" t="s">
        <v>136</v>
      </c>
      <c r="F331" s="140" t="s">
        <v>850</v>
      </c>
      <c r="I331" s="141"/>
      <c r="L331" s="32"/>
      <c r="M331" s="142"/>
      <c r="T331" s="53"/>
      <c r="AT331" s="17" t="s">
        <v>136</v>
      </c>
      <c r="AU331" s="17" t="s">
        <v>83</v>
      </c>
    </row>
    <row r="332" spans="2:65" s="12" customFormat="1">
      <c r="B332" s="143"/>
      <c r="D332" s="144" t="s">
        <v>138</v>
      </c>
      <c r="E332" s="145" t="s">
        <v>18</v>
      </c>
      <c r="F332" s="146" t="s">
        <v>851</v>
      </c>
      <c r="H332" s="147">
        <v>3</v>
      </c>
      <c r="I332" s="148"/>
      <c r="L332" s="143"/>
      <c r="M332" s="149"/>
      <c r="T332" s="150"/>
      <c r="AT332" s="145" t="s">
        <v>138</v>
      </c>
      <c r="AU332" s="145" t="s">
        <v>83</v>
      </c>
      <c r="AV332" s="12" t="s">
        <v>83</v>
      </c>
      <c r="AW332" s="12" t="s">
        <v>35</v>
      </c>
      <c r="AX332" s="12" t="s">
        <v>81</v>
      </c>
      <c r="AY332" s="145" t="s">
        <v>127</v>
      </c>
    </row>
    <row r="333" spans="2:65" s="1" customFormat="1" ht="16.5" customHeight="1">
      <c r="B333" s="32"/>
      <c r="C333" s="127" t="s">
        <v>507</v>
      </c>
      <c r="D333" s="127" t="s">
        <v>129</v>
      </c>
      <c r="E333" s="128" t="s">
        <v>852</v>
      </c>
      <c r="F333" s="129" t="s">
        <v>853</v>
      </c>
      <c r="G333" s="130" t="s">
        <v>175</v>
      </c>
      <c r="H333" s="131">
        <v>1.2</v>
      </c>
      <c r="I333" s="132"/>
      <c r="J333" s="131">
        <f>ROUND(I333*H333,2)</f>
        <v>0</v>
      </c>
      <c r="K333" s="129" t="s">
        <v>133</v>
      </c>
      <c r="L333" s="32"/>
      <c r="M333" s="133" t="s">
        <v>18</v>
      </c>
      <c r="N333" s="134" t="s">
        <v>44</v>
      </c>
      <c r="P333" s="135">
        <f>O333*H333</f>
        <v>0</v>
      </c>
      <c r="Q333" s="135">
        <v>0</v>
      </c>
      <c r="R333" s="135">
        <f>Q333*H333</f>
        <v>0</v>
      </c>
      <c r="S333" s="135">
        <v>0</v>
      </c>
      <c r="T333" s="136">
        <f>S333*H333</f>
        <v>0</v>
      </c>
      <c r="AR333" s="137" t="s">
        <v>134</v>
      </c>
      <c r="AT333" s="137" t="s">
        <v>129</v>
      </c>
      <c r="AU333" s="137" t="s">
        <v>83</v>
      </c>
      <c r="AY333" s="17" t="s">
        <v>127</v>
      </c>
      <c r="BE333" s="138">
        <f>IF(N333="základní",J333,0)</f>
        <v>0</v>
      </c>
      <c r="BF333" s="138">
        <f>IF(N333="snížená",J333,0)</f>
        <v>0</v>
      </c>
      <c r="BG333" s="138">
        <f>IF(N333="zákl. přenesená",J333,0)</f>
        <v>0</v>
      </c>
      <c r="BH333" s="138">
        <f>IF(N333="sníž. přenesená",J333,0)</f>
        <v>0</v>
      </c>
      <c r="BI333" s="138">
        <f>IF(N333="nulová",J333,0)</f>
        <v>0</v>
      </c>
      <c r="BJ333" s="17" t="s">
        <v>81</v>
      </c>
      <c r="BK333" s="138">
        <f>ROUND(I333*H333,2)</f>
        <v>0</v>
      </c>
      <c r="BL333" s="17" t="s">
        <v>134</v>
      </c>
      <c r="BM333" s="137" t="s">
        <v>854</v>
      </c>
    </row>
    <row r="334" spans="2:65" s="1" customFormat="1">
      <c r="B334" s="32"/>
      <c r="D334" s="139" t="s">
        <v>136</v>
      </c>
      <c r="F334" s="140" t="s">
        <v>855</v>
      </c>
      <c r="I334" s="141"/>
      <c r="L334" s="32"/>
      <c r="M334" s="142"/>
      <c r="T334" s="53"/>
      <c r="AT334" s="17" t="s">
        <v>136</v>
      </c>
      <c r="AU334" s="17" t="s">
        <v>83</v>
      </c>
    </row>
    <row r="335" spans="2:65" s="14" customFormat="1">
      <c r="B335" s="167"/>
      <c r="D335" s="144" t="s">
        <v>138</v>
      </c>
      <c r="E335" s="168" t="s">
        <v>18</v>
      </c>
      <c r="F335" s="169" t="s">
        <v>856</v>
      </c>
      <c r="H335" s="168" t="s">
        <v>18</v>
      </c>
      <c r="I335" s="170"/>
      <c r="L335" s="167"/>
      <c r="M335" s="171"/>
      <c r="T335" s="172"/>
      <c r="AT335" s="168" t="s">
        <v>138</v>
      </c>
      <c r="AU335" s="168" t="s">
        <v>83</v>
      </c>
      <c r="AV335" s="14" t="s">
        <v>81</v>
      </c>
      <c r="AW335" s="14" t="s">
        <v>35</v>
      </c>
      <c r="AX335" s="14" t="s">
        <v>73</v>
      </c>
      <c r="AY335" s="168" t="s">
        <v>127</v>
      </c>
    </row>
    <row r="336" spans="2:65" s="12" customFormat="1">
      <c r="B336" s="143"/>
      <c r="D336" s="144" t="s">
        <v>138</v>
      </c>
      <c r="E336" s="145" t="s">
        <v>18</v>
      </c>
      <c r="F336" s="146" t="s">
        <v>857</v>
      </c>
      <c r="H336" s="147">
        <v>0.45</v>
      </c>
      <c r="I336" s="148"/>
      <c r="L336" s="143"/>
      <c r="M336" s="149"/>
      <c r="T336" s="150"/>
      <c r="AT336" s="145" t="s">
        <v>138</v>
      </c>
      <c r="AU336" s="145" t="s">
        <v>83</v>
      </c>
      <c r="AV336" s="12" t="s">
        <v>83</v>
      </c>
      <c r="AW336" s="12" t="s">
        <v>35</v>
      </c>
      <c r="AX336" s="12" t="s">
        <v>73</v>
      </c>
      <c r="AY336" s="145" t="s">
        <v>127</v>
      </c>
    </row>
    <row r="337" spans="2:65" s="12" customFormat="1">
      <c r="B337" s="143"/>
      <c r="D337" s="144" t="s">
        <v>138</v>
      </c>
      <c r="E337" s="145" t="s">
        <v>18</v>
      </c>
      <c r="F337" s="146" t="s">
        <v>858</v>
      </c>
      <c r="H337" s="147">
        <v>0.75</v>
      </c>
      <c r="I337" s="148"/>
      <c r="L337" s="143"/>
      <c r="M337" s="149"/>
      <c r="T337" s="150"/>
      <c r="AT337" s="145" t="s">
        <v>138</v>
      </c>
      <c r="AU337" s="145" t="s">
        <v>83</v>
      </c>
      <c r="AV337" s="12" t="s">
        <v>83</v>
      </c>
      <c r="AW337" s="12" t="s">
        <v>35</v>
      </c>
      <c r="AX337" s="12" t="s">
        <v>73</v>
      </c>
      <c r="AY337" s="145" t="s">
        <v>127</v>
      </c>
    </row>
    <row r="338" spans="2:65" s="13" customFormat="1">
      <c r="B338" s="151"/>
      <c r="D338" s="144" t="s">
        <v>138</v>
      </c>
      <c r="E338" s="152" t="s">
        <v>18</v>
      </c>
      <c r="F338" s="153" t="s">
        <v>171</v>
      </c>
      <c r="H338" s="154">
        <v>1.2</v>
      </c>
      <c r="I338" s="155"/>
      <c r="L338" s="151"/>
      <c r="M338" s="156"/>
      <c r="T338" s="157"/>
      <c r="AT338" s="152" t="s">
        <v>138</v>
      </c>
      <c r="AU338" s="152" t="s">
        <v>83</v>
      </c>
      <c r="AV338" s="13" t="s">
        <v>134</v>
      </c>
      <c r="AW338" s="13" t="s">
        <v>35</v>
      </c>
      <c r="AX338" s="13" t="s">
        <v>81</v>
      </c>
      <c r="AY338" s="152" t="s">
        <v>127</v>
      </c>
    </row>
    <row r="339" spans="2:65" s="1" customFormat="1" ht="16.5" customHeight="1">
      <c r="B339" s="32"/>
      <c r="C339" s="127" t="s">
        <v>516</v>
      </c>
      <c r="D339" s="127" t="s">
        <v>129</v>
      </c>
      <c r="E339" s="128" t="s">
        <v>859</v>
      </c>
      <c r="F339" s="129" t="s">
        <v>860</v>
      </c>
      <c r="G339" s="130" t="s">
        <v>298</v>
      </c>
      <c r="H339" s="131">
        <v>1</v>
      </c>
      <c r="I339" s="132"/>
      <c r="J339" s="131">
        <f>ROUND(I339*H339,2)</f>
        <v>0</v>
      </c>
      <c r="K339" s="129" t="s">
        <v>18</v>
      </c>
      <c r="L339" s="32"/>
      <c r="M339" s="133" t="s">
        <v>18</v>
      </c>
      <c r="N339" s="134" t="s">
        <v>44</v>
      </c>
      <c r="P339" s="135">
        <f>O339*H339</f>
        <v>0</v>
      </c>
      <c r="Q339" s="135">
        <v>0</v>
      </c>
      <c r="R339" s="135">
        <f>Q339*H339</f>
        <v>0</v>
      </c>
      <c r="S339" s="135">
        <v>0</v>
      </c>
      <c r="T339" s="136">
        <f>S339*H339</f>
        <v>0</v>
      </c>
      <c r="AR339" s="137" t="s">
        <v>134</v>
      </c>
      <c r="AT339" s="137" t="s">
        <v>129</v>
      </c>
      <c r="AU339" s="137" t="s">
        <v>83</v>
      </c>
      <c r="AY339" s="17" t="s">
        <v>127</v>
      </c>
      <c r="BE339" s="138">
        <f>IF(N339="základní",J339,0)</f>
        <v>0</v>
      </c>
      <c r="BF339" s="138">
        <f>IF(N339="snížená",J339,0)</f>
        <v>0</v>
      </c>
      <c r="BG339" s="138">
        <f>IF(N339="zákl. přenesená",J339,0)</f>
        <v>0</v>
      </c>
      <c r="BH339" s="138">
        <f>IF(N339="sníž. přenesená",J339,0)</f>
        <v>0</v>
      </c>
      <c r="BI339" s="138">
        <f>IF(N339="nulová",J339,0)</f>
        <v>0</v>
      </c>
      <c r="BJ339" s="17" t="s">
        <v>81</v>
      </c>
      <c r="BK339" s="138">
        <f>ROUND(I339*H339,2)</f>
        <v>0</v>
      </c>
      <c r="BL339" s="17" t="s">
        <v>134</v>
      </c>
      <c r="BM339" s="137" t="s">
        <v>861</v>
      </c>
    </row>
    <row r="340" spans="2:65" s="14" customFormat="1">
      <c r="B340" s="167"/>
      <c r="D340" s="144" t="s">
        <v>138</v>
      </c>
      <c r="E340" s="168" t="s">
        <v>18</v>
      </c>
      <c r="F340" s="169" t="s">
        <v>862</v>
      </c>
      <c r="H340" s="168" t="s">
        <v>18</v>
      </c>
      <c r="I340" s="170"/>
      <c r="L340" s="167"/>
      <c r="M340" s="171"/>
      <c r="T340" s="172"/>
      <c r="AT340" s="168" t="s">
        <v>138</v>
      </c>
      <c r="AU340" s="168" t="s">
        <v>83</v>
      </c>
      <c r="AV340" s="14" t="s">
        <v>81</v>
      </c>
      <c r="AW340" s="14" t="s">
        <v>35</v>
      </c>
      <c r="AX340" s="14" t="s">
        <v>73</v>
      </c>
      <c r="AY340" s="168" t="s">
        <v>127</v>
      </c>
    </row>
    <row r="341" spans="2:65" s="14" customFormat="1">
      <c r="B341" s="167"/>
      <c r="D341" s="144" t="s">
        <v>138</v>
      </c>
      <c r="E341" s="168" t="s">
        <v>18</v>
      </c>
      <c r="F341" s="169" t="s">
        <v>863</v>
      </c>
      <c r="H341" s="168" t="s">
        <v>18</v>
      </c>
      <c r="I341" s="170"/>
      <c r="L341" s="167"/>
      <c r="M341" s="171"/>
      <c r="T341" s="172"/>
      <c r="AT341" s="168" t="s">
        <v>138</v>
      </c>
      <c r="AU341" s="168" t="s">
        <v>83</v>
      </c>
      <c r="AV341" s="14" t="s">
        <v>81</v>
      </c>
      <c r="AW341" s="14" t="s">
        <v>35</v>
      </c>
      <c r="AX341" s="14" t="s">
        <v>73</v>
      </c>
      <c r="AY341" s="168" t="s">
        <v>127</v>
      </c>
    </row>
    <row r="342" spans="2:65" s="14" customFormat="1">
      <c r="B342" s="167"/>
      <c r="D342" s="144" t="s">
        <v>138</v>
      </c>
      <c r="E342" s="168" t="s">
        <v>18</v>
      </c>
      <c r="F342" s="169" t="s">
        <v>864</v>
      </c>
      <c r="H342" s="168" t="s">
        <v>18</v>
      </c>
      <c r="I342" s="170"/>
      <c r="L342" s="167"/>
      <c r="M342" s="171"/>
      <c r="T342" s="172"/>
      <c r="AT342" s="168" t="s">
        <v>138</v>
      </c>
      <c r="AU342" s="168" t="s">
        <v>83</v>
      </c>
      <c r="AV342" s="14" t="s">
        <v>81</v>
      </c>
      <c r="AW342" s="14" t="s">
        <v>35</v>
      </c>
      <c r="AX342" s="14" t="s">
        <v>73</v>
      </c>
      <c r="AY342" s="168" t="s">
        <v>127</v>
      </c>
    </row>
    <row r="343" spans="2:65" s="14" customFormat="1">
      <c r="B343" s="167"/>
      <c r="D343" s="144" t="s">
        <v>138</v>
      </c>
      <c r="E343" s="168" t="s">
        <v>18</v>
      </c>
      <c r="F343" s="169" t="s">
        <v>865</v>
      </c>
      <c r="H343" s="168" t="s">
        <v>18</v>
      </c>
      <c r="I343" s="170"/>
      <c r="L343" s="167"/>
      <c r="M343" s="171"/>
      <c r="T343" s="172"/>
      <c r="AT343" s="168" t="s">
        <v>138</v>
      </c>
      <c r="AU343" s="168" t="s">
        <v>83</v>
      </c>
      <c r="AV343" s="14" t="s">
        <v>81</v>
      </c>
      <c r="AW343" s="14" t="s">
        <v>35</v>
      </c>
      <c r="AX343" s="14" t="s">
        <v>73</v>
      </c>
      <c r="AY343" s="168" t="s">
        <v>127</v>
      </c>
    </row>
    <row r="344" spans="2:65" s="14" customFormat="1">
      <c r="B344" s="167"/>
      <c r="D344" s="144" t="s">
        <v>138</v>
      </c>
      <c r="E344" s="168" t="s">
        <v>18</v>
      </c>
      <c r="F344" s="169" t="s">
        <v>866</v>
      </c>
      <c r="H344" s="168" t="s">
        <v>18</v>
      </c>
      <c r="I344" s="170"/>
      <c r="L344" s="167"/>
      <c r="M344" s="171"/>
      <c r="T344" s="172"/>
      <c r="AT344" s="168" t="s">
        <v>138</v>
      </c>
      <c r="AU344" s="168" t="s">
        <v>83</v>
      </c>
      <c r="AV344" s="14" t="s">
        <v>81</v>
      </c>
      <c r="AW344" s="14" t="s">
        <v>35</v>
      </c>
      <c r="AX344" s="14" t="s">
        <v>73</v>
      </c>
      <c r="AY344" s="168" t="s">
        <v>127</v>
      </c>
    </row>
    <row r="345" spans="2:65" s="14" customFormat="1">
      <c r="B345" s="167"/>
      <c r="D345" s="144" t="s">
        <v>138</v>
      </c>
      <c r="E345" s="168" t="s">
        <v>18</v>
      </c>
      <c r="F345" s="169" t="s">
        <v>867</v>
      </c>
      <c r="H345" s="168" t="s">
        <v>18</v>
      </c>
      <c r="I345" s="170"/>
      <c r="L345" s="167"/>
      <c r="M345" s="171"/>
      <c r="T345" s="172"/>
      <c r="AT345" s="168" t="s">
        <v>138</v>
      </c>
      <c r="AU345" s="168" t="s">
        <v>83</v>
      </c>
      <c r="AV345" s="14" t="s">
        <v>81</v>
      </c>
      <c r="AW345" s="14" t="s">
        <v>35</v>
      </c>
      <c r="AX345" s="14" t="s">
        <v>73</v>
      </c>
      <c r="AY345" s="168" t="s">
        <v>127</v>
      </c>
    </row>
    <row r="346" spans="2:65" s="14" customFormat="1">
      <c r="B346" s="167"/>
      <c r="D346" s="144" t="s">
        <v>138</v>
      </c>
      <c r="E346" s="168" t="s">
        <v>18</v>
      </c>
      <c r="F346" s="169" t="s">
        <v>868</v>
      </c>
      <c r="H346" s="168" t="s">
        <v>18</v>
      </c>
      <c r="I346" s="170"/>
      <c r="L346" s="167"/>
      <c r="M346" s="171"/>
      <c r="T346" s="172"/>
      <c r="AT346" s="168" t="s">
        <v>138</v>
      </c>
      <c r="AU346" s="168" t="s">
        <v>83</v>
      </c>
      <c r="AV346" s="14" t="s">
        <v>81</v>
      </c>
      <c r="AW346" s="14" t="s">
        <v>35</v>
      </c>
      <c r="AX346" s="14" t="s">
        <v>73</v>
      </c>
      <c r="AY346" s="168" t="s">
        <v>127</v>
      </c>
    </row>
    <row r="347" spans="2:65" s="14" customFormat="1">
      <c r="B347" s="167"/>
      <c r="D347" s="144" t="s">
        <v>138</v>
      </c>
      <c r="E347" s="168" t="s">
        <v>18</v>
      </c>
      <c r="F347" s="169" t="s">
        <v>869</v>
      </c>
      <c r="H347" s="168" t="s">
        <v>18</v>
      </c>
      <c r="I347" s="170"/>
      <c r="L347" s="167"/>
      <c r="M347" s="171"/>
      <c r="T347" s="172"/>
      <c r="AT347" s="168" t="s">
        <v>138</v>
      </c>
      <c r="AU347" s="168" t="s">
        <v>83</v>
      </c>
      <c r="AV347" s="14" t="s">
        <v>81</v>
      </c>
      <c r="AW347" s="14" t="s">
        <v>35</v>
      </c>
      <c r="AX347" s="14" t="s">
        <v>73</v>
      </c>
      <c r="AY347" s="168" t="s">
        <v>127</v>
      </c>
    </row>
    <row r="348" spans="2:65" s="12" customFormat="1">
      <c r="B348" s="143"/>
      <c r="D348" s="144" t="s">
        <v>138</v>
      </c>
      <c r="E348" s="145" t="s">
        <v>18</v>
      </c>
      <c r="F348" s="146" t="s">
        <v>81</v>
      </c>
      <c r="H348" s="147">
        <v>1</v>
      </c>
      <c r="I348" s="148"/>
      <c r="L348" s="143"/>
      <c r="M348" s="149"/>
      <c r="T348" s="150"/>
      <c r="AT348" s="145" t="s">
        <v>138</v>
      </c>
      <c r="AU348" s="145" t="s">
        <v>83</v>
      </c>
      <c r="AV348" s="12" t="s">
        <v>83</v>
      </c>
      <c r="AW348" s="12" t="s">
        <v>35</v>
      </c>
      <c r="AX348" s="12" t="s">
        <v>81</v>
      </c>
      <c r="AY348" s="145" t="s">
        <v>127</v>
      </c>
    </row>
    <row r="349" spans="2:65" s="1" customFormat="1" ht="16.5" customHeight="1">
      <c r="B349" s="32"/>
      <c r="C349" s="127" t="s">
        <v>522</v>
      </c>
      <c r="D349" s="127" t="s">
        <v>129</v>
      </c>
      <c r="E349" s="128" t="s">
        <v>870</v>
      </c>
      <c r="F349" s="129" t="s">
        <v>871</v>
      </c>
      <c r="G349" s="130" t="s">
        <v>298</v>
      </c>
      <c r="H349" s="131">
        <v>1</v>
      </c>
      <c r="I349" s="132"/>
      <c r="J349" s="131">
        <f>ROUND(I349*H349,2)</f>
        <v>0</v>
      </c>
      <c r="K349" s="129" t="s">
        <v>18</v>
      </c>
      <c r="L349" s="32"/>
      <c r="M349" s="133" t="s">
        <v>18</v>
      </c>
      <c r="N349" s="134" t="s">
        <v>44</v>
      </c>
      <c r="P349" s="135">
        <f>O349*H349</f>
        <v>0</v>
      </c>
      <c r="Q349" s="135">
        <v>0</v>
      </c>
      <c r="R349" s="135">
        <f>Q349*H349</f>
        <v>0</v>
      </c>
      <c r="S349" s="135">
        <v>0</v>
      </c>
      <c r="T349" s="136">
        <f>S349*H349</f>
        <v>0</v>
      </c>
      <c r="AR349" s="137" t="s">
        <v>134</v>
      </c>
      <c r="AT349" s="137" t="s">
        <v>129</v>
      </c>
      <c r="AU349" s="137" t="s">
        <v>83</v>
      </c>
      <c r="AY349" s="17" t="s">
        <v>127</v>
      </c>
      <c r="BE349" s="138">
        <f>IF(N349="základní",J349,0)</f>
        <v>0</v>
      </c>
      <c r="BF349" s="138">
        <f>IF(N349="snížená",J349,0)</f>
        <v>0</v>
      </c>
      <c r="BG349" s="138">
        <f>IF(N349="zákl. přenesená",J349,0)</f>
        <v>0</v>
      </c>
      <c r="BH349" s="138">
        <f>IF(N349="sníž. přenesená",J349,0)</f>
        <v>0</v>
      </c>
      <c r="BI349" s="138">
        <f>IF(N349="nulová",J349,0)</f>
        <v>0</v>
      </c>
      <c r="BJ349" s="17" t="s">
        <v>81</v>
      </c>
      <c r="BK349" s="138">
        <f>ROUND(I349*H349,2)</f>
        <v>0</v>
      </c>
      <c r="BL349" s="17" t="s">
        <v>134</v>
      </c>
      <c r="BM349" s="137" t="s">
        <v>872</v>
      </c>
    </row>
    <row r="350" spans="2:65" s="14" customFormat="1">
      <c r="B350" s="167"/>
      <c r="D350" s="144" t="s">
        <v>138</v>
      </c>
      <c r="E350" s="168" t="s">
        <v>18</v>
      </c>
      <c r="F350" s="169" t="s">
        <v>873</v>
      </c>
      <c r="H350" s="168" t="s">
        <v>18</v>
      </c>
      <c r="I350" s="170"/>
      <c r="L350" s="167"/>
      <c r="M350" s="171"/>
      <c r="T350" s="172"/>
      <c r="AT350" s="168" t="s">
        <v>138</v>
      </c>
      <c r="AU350" s="168" t="s">
        <v>83</v>
      </c>
      <c r="AV350" s="14" t="s">
        <v>81</v>
      </c>
      <c r="AW350" s="14" t="s">
        <v>35</v>
      </c>
      <c r="AX350" s="14" t="s">
        <v>73</v>
      </c>
      <c r="AY350" s="168" t="s">
        <v>127</v>
      </c>
    </row>
    <row r="351" spans="2:65" s="14" customFormat="1">
      <c r="B351" s="167"/>
      <c r="D351" s="144" t="s">
        <v>138</v>
      </c>
      <c r="E351" s="168" t="s">
        <v>18</v>
      </c>
      <c r="F351" s="169" t="s">
        <v>863</v>
      </c>
      <c r="H351" s="168" t="s">
        <v>18</v>
      </c>
      <c r="I351" s="170"/>
      <c r="L351" s="167"/>
      <c r="M351" s="171"/>
      <c r="T351" s="172"/>
      <c r="AT351" s="168" t="s">
        <v>138</v>
      </c>
      <c r="AU351" s="168" t="s">
        <v>83</v>
      </c>
      <c r="AV351" s="14" t="s">
        <v>81</v>
      </c>
      <c r="AW351" s="14" t="s">
        <v>35</v>
      </c>
      <c r="AX351" s="14" t="s">
        <v>73</v>
      </c>
      <c r="AY351" s="168" t="s">
        <v>127</v>
      </c>
    </row>
    <row r="352" spans="2:65" s="14" customFormat="1">
      <c r="B352" s="167"/>
      <c r="D352" s="144" t="s">
        <v>138</v>
      </c>
      <c r="E352" s="168" t="s">
        <v>18</v>
      </c>
      <c r="F352" s="169" t="s">
        <v>864</v>
      </c>
      <c r="H352" s="168" t="s">
        <v>18</v>
      </c>
      <c r="I352" s="170"/>
      <c r="L352" s="167"/>
      <c r="M352" s="171"/>
      <c r="T352" s="172"/>
      <c r="AT352" s="168" t="s">
        <v>138</v>
      </c>
      <c r="AU352" s="168" t="s">
        <v>83</v>
      </c>
      <c r="AV352" s="14" t="s">
        <v>81</v>
      </c>
      <c r="AW352" s="14" t="s">
        <v>35</v>
      </c>
      <c r="AX352" s="14" t="s">
        <v>73</v>
      </c>
      <c r="AY352" s="168" t="s">
        <v>127</v>
      </c>
    </row>
    <row r="353" spans="2:65" s="14" customFormat="1">
      <c r="B353" s="167"/>
      <c r="D353" s="144" t="s">
        <v>138</v>
      </c>
      <c r="E353" s="168" t="s">
        <v>18</v>
      </c>
      <c r="F353" s="169" t="s">
        <v>865</v>
      </c>
      <c r="H353" s="168" t="s">
        <v>18</v>
      </c>
      <c r="I353" s="170"/>
      <c r="L353" s="167"/>
      <c r="M353" s="171"/>
      <c r="T353" s="172"/>
      <c r="AT353" s="168" t="s">
        <v>138</v>
      </c>
      <c r="AU353" s="168" t="s">
        <v>83</v>
      </c>
      <c r="AV353" s="14" t="s">
        <v>81</v>
      </c>
      <c r="AW353" s="14" t="s">
        <v>35</v>
      </c>
      <c r="AX353" s="14" t="s">
        <v>73</v>
      </c>
      <c r="AY353" s="168" t="s">
        <v>127</v>
      </c>
    </row>
    <row r="354" spans="2:65" s="14" customFormat="1">
      <c r="B354" s="167"/>
      <c r="D354" s="144" t="s">
        <v>138</v>
      </c>
      <c r="E354" s="168" t="s">
        <v>18</v>
      </c>
      <c r="F354" s="169" t="s">
        <v>866</v>
      </c>
      <c r="H354" s="168" t="s">
        <v>18</v>
      </c>
      <c r="I354" s="170"/>
      <c r="L354" s="167"/>
      <c r="M354" s="171"/>
      <c r="T354" s="172"/>
      <c r="AT354" s="168" t="s">
        <v>138</v>
      </c>
      <c r="AU354" s="168" t="s">
        <v>83</v>
      </c>
      <c r="AV354" s="14" t="s">
        <v>81</v>
      </c>
      <c r="AW354" s="14" t="s">
        <v>35</v>
      </c>
      <c r="AX354" s="14" t="s">
        <v>73</v>
      </c>
      <c r="AY354" s="168" t="s">
        <v>127</v>
      </c>
    </row>
    <row r="355" spans="2:65" s="14" customFormat="1">
      <c r="B355" s="167"/>
      <c r="D355" s="144" t="s">
        <v>138</v>
      </c>
      <c r="E355" s="168" t="s">
        <v>18</v>
      </c>
      <c r="F355" s="169" t="s">
        <v>867</v>
      </c>
      <c r="H355" s="168" t="s">
        <v>18</v>
      </c>
      <c r="I355" s="170"/>
      <c r="L355" s="167"/>
      <c r="M355" s="171"/>
      <c r="T355" s="172"/>
      <c r="AT355" s="168" t="s">
        <v>138</v>
      </c>
      <c r="AU355" s="168" t="s">
        <v>83</v>
      </c>
      <c r="AV355" s="14" t="s">
        <v>81</v>
      </c>
      <c r="AW355" s="14" t="s">
        <v>35</v>
      </c>
      <c r="AX355" s="14" t="s">
        <v>73</v>
      </c>
      <c r="AY355" s="168" t="s">
        <v>127</v>
      </c>
    </row>
    <row r="356" spans="2:65" s="14" customFormat="1">
      <c r="B356" s="167"/>
      <c r="D356" s="144" t="s">
        <v>138</v>
      </c>
      <c r="E356" s="168" t="s">
        <v>18</v>
      </c>
      <c r="F356" s="169" t="s">
        <v>874</v>
      </c>
      <c r="H356" s="168" t="s">
        <v>18</v>
      </c>
      <c r="I356" s="170"/>
      <c r="L356" s="167"/>
      <c r="M356" s="171"/>
      <c r="T356" s="172"/>
      <c r="AT356" s="168" t="s">
        <v>138</v>
      </c>
      <c r="AU356" s="168" t="s">
        <v>83</v>
      </c>
      <c r="AV356" s="14" t="s">
        <v>81</v>
      </c>
      <c r="AW356" s="14" t="s">
        <v>35</v>
      </c>
      <c r="AX356" s="14" t="s">
        <v>73</v>
      </c>
      <c r="AY356" s="168" t="s">
        <v>127</v>
      </c>
    </row>
    <row r="357" spans="2:65" s="14" customFormat="1">
      <c r="B357" s="167"/>
      <c r="D357" s="144" t="s">
        <v>138</v>
      </c>
      <c r="E357" s="168" t="s">
        <v>18</v>
      </c>
      <c r="F357" s="169" t="s">
        <v>869</v>
      </c>
      <c r="H357" s="168" t="s">
        <v>18</v>
      </c>
      <c r="I357" s="170"/>
      <c r="L357" s="167"/>
      <c r="M357" s="171"/>
      <c r="T357" s="172"/>
      <c r="AT357" s="168" t="s">
        <v>138</v>
      </c>
      <c r="AU357" s="168" t="s">
        <v>83</v>
      </c>
      <c r="AV357" s="14" t="s">
        <v>81</v>
      </c>
      <c r="AW357" s="14" t="s">
        <v>35</v>
      </c>
      <c r="AX357" s="14" t="s">
        <v>73</v>
      </c>
      <c r="AY357" s="168" t="s">
        <v>127</v>
      </c>
    </row>
    <row r="358" spans="2:65" s="12" customFormat="1">
      <c r="B358" s="143"/>
      <c r="D358" s="144" t="s">
        <v>138</v>
      </c>
      <c r="E358" s="145" t="s">
        <v>18</v>
      </c>
      <c r="F358" s="146" t="s">
        <v>81</v>
      </c>
      <c r="H358" s="147">
        <v>1</v>
      </c>
      <c r="I358" s="148"/>
      <c r="L358" s="143"/>
      <c r="M358" s="149"/>
      <c r="T358" s="150"/>
      <c r="AT358" s="145" t="s">
        <v>138</v>
      </c>
      <c r="AU358" s="145" t="s">
        <v>83</v>
      </c>
      <c r="AV358" s="12" t="s">
        <v>83</v>
      </c>
      <c r="AW358" s="12" t="s">
        <v>35</v>
      </c>
      <c r="AX358" s="12" t="s">
        <v>81</v>
      </c>
      <c r="AY358" s="145" t="s">
        <v>127</v>
      </c>
    </row>
    <row r="359" spans="2:65" s="1" customFormat="1" ht="16.5" customHeight="1">
      <c r="B359" s="32"/>
      <c r="C359" s="127" t="s">
        <v>529</v>
      </c>
      <c r="D359" s="127" t="s">
        <v>129</v>
      </c>
      <c r="E359" s="128" t="s">
        <v>875</v>
      </c>
      <c r="F359" s="129" t="s">
        <v>876</v>
      </c>
      <c r="G359" s="130" t="s">
        <v>298</v>
      </c>
      <c r="H359" s="131">
        <v>1</v>
      </c>
      <c r="I359" s="132"/>
      <c r="J359" s="131">
        <f>ROUND(I359*H359,2)</f>
        <v>0</v>
      </c>
      <c r="K359" s="129" t="s">
        <v>18</v>
      </c>
      <c r="L359" s="32"/>
      <c r="M359" s="133" t="s">
        <v>18</v>
      </c>
      <c r="N359" s="134" t="s">
        <v>44</v>
      </c>
      <c r="P359" s="135">
        <f>O359*H359</f>
        <v>0</v>
      </c>
      <c r="Q359" s="135">
        <v>0</v>
      </c>
      <c r="R359" s="135">
        <f>Q359*H359</f>
        <v>0</v>
      </c>
      <c r="S359" s="135">
        <v>0</v>
      </c>
      <c r="T359" s="136">
        <f>S359*H359</f>
        <v>0</v>
      </c>
      <c r="AR359" s="137" t="s">
        <v>134</v>
      </c>
      <c r="AT359" s="137" t="s">
        <v>129</v>
      </c>
      <c r="AU359" s="137" t="s">
        <v>83</v>
      </c>
      <c r="AY359" s="17" t="s">
        <v>127</v>
      </c>
      <c r="BE359" s="138">
        <f>IF(N359="základní",J359,0)</f>
        <v>0</v>
      </c>
      <c r="BF359" s="138">
        <f>IF(N359="snížená",J359,0)</f>
        <v>0</v>
      </c>
      <c r="BG359" s="138">
        <f>IF(N359="zákl. přenesená",J359,0)</f>
        <v>0</v>
      </c>
      <c r="BH359" s="138">
        <f>IF(N359="sníž. přenesená",J359,0)</f>
        <v>0</v>
      </c>
      <c r="BI359" s="138">
        <f>IF(N359="nulová",J359,0)</f>
        <v>0</v>
      </c>
      <c r="BJ359" s="17" t="s">
        <v>81</v>
      </c>
      <c r="BK359" s="138">
        <f>ROUND(I359*H359,2)</f>
        <v>0</v>
      </c>
      <c r="BL359" s="17" t="s">
        <v>134</v>
      </c>
      <c r="BM359" s="137" t="s">
        <v>877</v>
      </c>
    </row>
    <row r="360" spans="2:65" s="14" customFormat="1">
      <c r="B360" s="167"/>
      <c r="D360" s="144" t="s">
        <v>138</v>
      </c>
      <c r="E360" s="168" t="s">
        <v>18</v>
      </c>
      <c r="F360" s="169" t="s">
        <v>878</v>
      </c>
      <c r="H360" s="168" t="s">
        <v>18</v>
      </c>
      <c r="I360" s="170"/>
      <c r="L360" s="167"/>
      <c r="M360" s="171"/>
      <c r="T360" s="172"/>
      <c r="AT360" s="168" t="s">
        <v>138</v>
      </c>
      <c r="AU360" s="168" t="s">
        <v>83</v>
      </c>
      <c r="AV360" s="14" t="s">
        <v>81</v>
      </c>
      <c r="AW360" s="14" t="s">
        <v>35</v>
      </c>
      <c r="AX360" s="14" t="s">
        <v>73</v>
      </c>
      <c r="AY360" s="168" t="s">
        <v>127</v>
      </c>
    </row>
    <row r="361" spans="2:65" s="14" customFormat="1">
      <c r="B361" s="167"/>
      <c r="D361" s="144" t="s">
        <v>138</v>
      </c>
      <c r="E361" s="168" t="s">
        <v>18</v>
      </c>
      <c r="F361" s="169" t="s">
        <v>863</v>
      </c>
      <c r="H361" s="168" t="s">
        <v>18</v>
      </c>
      <c r="I361" s="170"/>
      <c r="L361" s="167"/>
      <c r="M361" s="171"/>
      <c r="T361" s="172"/>
      <c r="AT361" s="168" t="s">
        <v>138</v>
      </c>
      <c r="AU361" s="168" t="s">
        <v>83</v>
      </c>
      <c r="AV361" s="14" t="s">
        <v>81</v>
      </c>
      <c r="AW361" s="14" t="s">
        <v>35</v>
      </c>
      <c r="AX361" s="14" t="s">
        <v>73</v>
      </c>
      <c r="AY361" s="168" t="s">
        <v>127</v>
      </c>
    </row>
    <row r="362" spans="2:65" s="14" customFormat="1">
      <c r="B362" s="167"/>
      <c r="D362" s="144" t="s">
        <v>138</v>
      </c>
      <c r="E362" s="168" t="s">
        <v>18</v>
      </c>
      <c r="F362" s="169" t="s">
        <v>879</v>
      </c>
      <c r="H362" s="168" t="s">
        <v>18</v>
      </c>
      <c r="I362" s="170"/>
      <c r="L362" s="167"/>
      <c r="M362" s="171"/>
      <c r="T362" s="172"/>
      <c r="AT362" s="168" t="s">
        <v>138</v>
      </c>
      <c r="AU362" s="168" t="s">
        <v>83</v>
      </c>
      <c r="AV362" s="14" t="s">
        <v>81</v>
      </c>
      <c r="AW362" s="14" t="s">
        <v>35</v>
      </c>
      <c r="AX362" s="14" t="s">
        <v>73</v>
      </c>
      <c r="AY362" s="168" t="s">
        <v>127</v>
      </c>
    </row>
    <row r="363" spans="2:65" s="14" customFormat="1">
      <c r="B363" s="167"/>
      <c r="D363" s="144" t="s">
        <v>138</v>
      </c>
      <c r="E363" s="168" t="s">
        <v>18</v>
      </c>
      <c r="F363" s="169" t="s">
        <v>880</v>
      </c>
      <c r="H363" s="168" t="s">
        <v>18</v>
      </c>
      <c r="I363" s="170"/>
      <c r="L363" s="167"/>
      <c r="M363" s="171"/>
      <c r="T363" s="172"/>
      <c r="AT363" s="168" t="s">
        <v>138</v>
      </c>
      <c r="AU363" s="168" t="s">
        <v>83</v>
      </c>
      <c r="AV363" s="14" t="s">
        <v>81</v>
      </c>
      <c r="AW363" s="14" t="s">
        <v>35</v>
      </c>
      <c r="AX363" s="14" t="s">
        <v>73</v>
      </c>
      <c r="AY363" s="168" t="s">
        <v>127</v>
      </c>
    </row>
    <row r="364" spans="2:65" s="14" customFormat="1">
      <c r="B364" s="167"/>
      <c r="D364" s="144" t="s">
        <v>138</v>
      </c>
      <c r="E364" s="168" t="s">
        <v>18</v>
      </c>
      <c r="F364" s="169" t="s">
        <v>881</v>
      </c>
      <c r="H364" s="168" t="s">
        <v>18</v>
      </c>
      <c r="I364" s="170"/>
      <c r="L364" s="167"/>
      <c r="M364" s="171"/>
      <c r="T364" s="172"/>
      <c r="AT364" s="168" t="s">
        <v>138</v>
      </c>
      <c r="AU364" s="168" t="s">
        <v>83</v>
      </c>
      <c r="AV364" s="14" t="s">
        <v>81</v>
      </c>
      <c r="AW364" s="14" t="s">
        <v>35</v>
      </c>
      <c r="AX364" s="14" t="s">
        <v>73</v>
      </c>
      <c r="AY364" s="168" t="s">
        <v>127</v>
      </c>
    </row>
    <row r="365" spans="2:65" s="14" customFormat="1">
      <c r="B365" s="167"/>
      <c r="D365" s="144" t="s">
        <v>138</v>
      </c>
      <c r="E365" s="168" t="s">
        <v>18</v>
      </c>
      <c r="F365" s="169" t="s">
        <v>882</v>
      </c>
      <c r="H365" s="168" t="s">
        <v>18</v>
      </c>
      <c r="I365" s="170"/>
      <c r="L365" s="167"/>
      <c r="M365" s="171"/>
      <c r="T365" s="172"/>
      <c r="AT365" s="168" t="s">
        <v>138</v>
      </c>
      <c r="AU365" s="168" t="s">
        <v>83</v>
      </c>
      <c r="AV365" s="14" t="s">
        <v>81</v>
      </c>
      <c r="AW365" s="14" t="s">
        <v>35</v>
      </c>
      <c r="AX365" s="14" t="s">
        <v>73</v>
      </c>
      <c r="AY365" s="168" t="s">
        <v>127</v>
      </c>
    </row>
    <row r="366" spans="2:65" s="14" customFormat="1">
      <c r="B366" s="167"/>
      <c r="D366" s="144" t="s">
        <v>138</v>
      </c>
      <c r="E366" s="168" t="s">
        <v>18</v>
      </c>
      <c r="F366" s="169" t="s">
        <v>883</v>
      </c>
      <c r="H366" s="168" t="s">
        <v>18</v>
      </c>
      <c r="I366" s="170"/>
      <c r="L366" s="167"/>
      <c r="M366" s="171"/>
      <c r="T366" s="172"/>
      <c r="AT366" s="168" t="s">
        <v>138</v>
      </c>
      <c r="AU366" s="168" t="s">
        <v>83</v>
      </c>
      <c r="AV366" s="14" t="s">
        <v>81</v>
      </c>
      <c r="AW366" s="14" t="s">
        <v>35</v>
      </c>
      <c r="AX366" s="14" t="s">
        <v>73</v>
      </c>
      <c r="AY366" s="168" t="s">
        <v>127</v>
      </c>
    </row>
    <row r="367" spans="2:65" s="14" customFormat="1">
      <c r="B367" s="167"/>
      <c r="D367" s="144" t="s">
        <v>138</v>
      </c>
      <c r="E367" s="168" t="s">
        <v>18</v>
      </c>
      <c r="F367" s="169" t="s">
        <v>884</v>
      </c>
      <c r="H367" s="168" t="s">
        <v>18</v>
      </c>
      <c r="I367" s="170"/>
      <c r="L367" s="167"/>
      <c r="M367" s="171"/>
      <c r="T367" s="172"/>
      <c r="AT367" s="168" t="s">
        <v>138</v>
      </c>
      <c r="AU367" s="168" t="s">
        <v>83</v>
      </c>
      <c r="AV367" s="14" t="s">
        <v>81</v>
      </c>
      <c r="AW367" s="14" t="s">
        <v>35</v>
      </c>
      <c r="AX367" s="14" t="s">
        <v>73</v>
      </c>
      <c r="AY367" s="168" t="s">
        <v>127</v>
      </c>
    </row>
    <row r="368" spans="2:65" s="14" customFormat="1">
      <c r="B368" s="167"/>
      <c r="D368" s="144" t="s">
        <v>138</v>
      </c>
      <c r="E368" s="168" t="s">
        <v>18</v>
      </c>
      <c r="F368" s="169" t="s">
        <v>885</v>
      </c>
      <c r="H368" s="168" t="s">
        <v>18</v>
      </c>
      <c r="I368" s="170"/>
      <c r="L368" s="167"/>
      <c r="M368" s="171"/>
      <c r="T368" s="172"/>
      <c r="AT368" s="168" t="s">
        <v>138</v>
      </c>
      <c r="AU368" s="168" t="s">
        <v>83</v>
      </c>
      <c r="AV368" s="14" t="s">
        <v>81</v>
      </c>
      <c r="AW368" s="14" t="s">
        <v>35</v>
      </c>
      <c r="AX368" s="14" t="s">
        <v>73</v>
      </c>
      <c r="AY368" s="168" t="s">
        <v>127</v>
      </c>
    </row>
    <row r="369" spans="2:65" s="12" customFormat="1">
      <c r="B369" s="143"/>
      <c r="D369" s="144" t="s">
        <v>138</v>
      </c>
      <c r="E369" s="145" t="s">
        <v>18</v>
      </c>
      <c r="F369" s="146" t="s">
        <v>81</v>
      </c>
      <c r="H369" s="147">
        <v>1</v>
      </c>
      <c r="I369" s="148"/>
      <c r="L369" s="143"/>
      <c r="M369" s="149"/>
      <c r="T369" s="150"/>
      <c r="AT369" s="145" t="s">
        <v>138</v>
      </c>
      <c r="AU369" s="145" t="s">
        <v>83</v>
      </c>
      <c r="AV369" s="12" t="s">
        <v>83</v>
      </c>
      <c r="AW369" s="12" t="s">
        <v>35</v>
      </c>
      <c r="AX369" s="12" t="s">
        <v>81</v>
      </c>
      <c r="AY369" s="145" t="s">
        <v>127</v>
      </c>
    </row>
    <row r="370" spans="2:65" s="1" customFormat="1" ht="16.5" customHeight="1">
      <c r="B370" s="32"/>
      <c r="C370" s="127" t="s">
        <v>534</v>
      </c>
      <c r="D370" s="127" t="s">
        <v>129</v>
      </c>
      <c r="E370" s="128" t="s">
        <v>886</v>
      </c>
      <c r="F370" s="129" t="s">
        <v>887</v>
      </c>
      <c r="G370" s="130" t="s">
        <v>298</v>
      </c>
      <c r="H370" s="131">
        <v>1</v>
      </c>
      <c r="I370" s="132"/>
      <c r="J370" s="131">
        <f>ROUND(I370*H370,2)</f>
        <v>0</v>
      </c>
      <c r="K370" s="129" t="s">
        <v>18</v>
      </c>
      <c r="L370" s="32"/>
      <c r="M370" s="133" t="s">
        <v>18</v>
      </c>
      <c r="N370" s="134" t="s">
        <v>44</v>
      </c>
      <c r="P370" s="135">
        <f>O370*H370</f>
        <v>0</v>
      </c>
      <c r="Q370" s="135">
        <v>0</v>
      </c>
      <c r="R370" s="135">
        <f>Q370*H370</f>
        <v>0</v>
      </c>
      <c r="S370" s="135">
        <v>0</v>
      </c>
      <c r="T370" s="136">
        <f>S370*H370</f>
        <v>0</v>
      </c>
      <c r="AR370" s="137" t="s">
        <v>134</v>
      </c>
      <c r="AT370" s="137" t="s">
        <v>129</v>
      </c>
      <c r="AU370" s="137" t="s">
        <v>83</v>
      </c>
      <c r="AY370" s="17" t="s">
        <v>127</v>
      </c>
      <c r="BE370" s="138">
        <f>IF(N370="základní",J370,0)</f>
        <v>0</v>
      </c>
      <c r="BF370" s="138">
        <f>IF(N370="snížená",J370,0)</f>
        <v>0</v>
      </c>
      <c r="BG370" s="138">
        <f>IF(N370="zákl. přenesená",J370,0)</f>
        <v>0</v>
      </c>
      <c r="BH370" s="138">
        <f>IF(N370="sníž. přenesená",J370,0)</f>
        <v>0</v>
      </c>
      <c r="BI370" s="138">
        <f>IF(N370="nulová",J370,0)</f>
        <v>0</v>
      </c>
      <c r="BJ370" s="17" t="s">
        <v>81</v>
      </c>
      <c r="BK370" s="138">
        <f>ROUND(I370*H370,2)</f>
        <v>0</v>
      </c>
      <c r="BL370" s="17" t="s">
        <v>134</v>
      </c>
      <c r="BM370" s="137" t="s">
        <v>888</v>
      </c>
    </row>
    <row r="371" spans="2:65" s="14" customFormat="1">
      <c r="B371" s="167"/>
      <c r="D371" s="144" t="s">
        <v>138</v>
      </c>
      <c r="E371" s="168" t="s">
        <v>18</v>
      </c>
      <c r="F371" s="169" t="s">
        <v>889</v>
      </c>
      <c r="H371" s="168" t="s">
        <v>18</v>
      </c>
      <c r="I371" s="170"/>
      <c r="L371" s="167"/>
      <c r="M371" s="171"/>
      <c r="T371" s="172"/>
      <c r="AT371" s="168" t="s">
        <v>138</v>
      </c>
      <c r="AU371" s="168" t="s">
        <v>83</v>
      </c>
      <c r="AV371" s="14" t="s">
        <v>81</v>
      </c>
      <c r="AW371" s="14" t="s">
        <v>35</v>
      </c>
      <c r="AX371" s="14" t="s">
        <v>73</v>
      </c>
      <c r="AY371" s="168" t="s">
        <v>127</v>
      </c>
    </row>
    <row r="372" spans="2:65" s="14" customFormat="1">
      <c r="B372" s="167"/>
      <c r="D372" s="144" t="s">
        <v>138</v>
      </c>
      <c r="E372" s="168" t="s">
        <v>18</v>
      </c>
      <c r="F372" s="169" t="s">
        <v>863</v>
      </c>
      <c r="H372" s="168" t="s">
        <v>18</v>
      </c>
      <c r="I372" s="170"/>
      <c r="L372" s="167"/>
      <c r="M372" s="171"/>
      <c r="T372" s="172"/>
      <c r="AT372" s="168" t="s">
        <v>138</v>
      </c>
      <c r="AU372" s="168" t="s">
        <v>83</v>
      </c>
      <c r="AV372" s="14" t="s">
        <v>81</v>
      </c>
      <c r="AW372" s="14" t="s">
        <v>35</v>
      </c>
      <c r="AX372" s="14" t="s">
        <v>73</v>
      </c>
      <c r="AY372" s="168" t="s">
        <v>127</v>
      </c>
    </row>
    <row r="373" spans="2:65" s="14" customFormat="1">
      <c r="B373" s="167"/>
      <c r="D373" s="144" t="s">
        <v>138</v>
      </c>
      <c r="E373" s="168" t="s">
        <v>18</v>
      </c>
      <c r="F373" s="169" t="s">
        <v>879</v>
      </c>
      <c r="H373" s="168" t="s">
        <v>18</v>
      </c>
      <c r="I373" s="170"/>
      <c r="L373" s="167"/>
      <c r="M373" s="171"/>
      <c r="T373" s="172"/>
      <c r="AT373" s="168" t="s">
        <v>138</v>
      </c>
      <c r="AU373" s="168" t="s">
        <v>83</v>
      </c>
      <c r="AV373" s="14" t="s">
        <v>81</v>
      </c>
      <c r="AW373" s="14" t="s">
        <v>35</v>
      </c>
      <c r="AX373" s="14" t="s">
        <v>73</v>
      </c>
      <c r="AY373" s="168" t="s">
        <v>127</v>
      </c>
    </row>
    <row r="374" spans="2:65" s="14" customFormat="1">
      <c r="B374" s="167"/>
      <c r="D374" s="144" t="s">
        <v>138</v>
      </c>
      <c r="E374" s="168" t="s">
        <v>18</v>
      </c>
      <c r="F374" s="169" t="s">
        <v>880</v>
      </c>
      <c r="H374" s="168" t="s">
        <v>18</v>
      </c>
      <c r="I374" s="170"/>
      <c r="L374" s="167"/>
      <c r="M374" s="171"/>
      <c r="T374" s="172"/>
      <c r="AT374" s="168" t="s">
        <v>138</v>
      </c>
      <c r="AU374" s="168" t="s">
        <v>83</v>
      </c>
      <c r="AV374" s="14" t="s">
        <v>81</v>
      </c>
      <c r="AW374" s="14" t="s">
        <v>35</v>
      </c>
      <c r="AX374" s="14" t="s">
        <v>73</v>
      </c>
      <c r="AY374" s="168" t="s">
        <v>127</v>
      </c>
    </row>
    <row r="375" spans="2:65" s="14" customFormat="1">
      <c r="B375" s="167"/>
      <c r="D375" s="144" t="s">
        <v>138</v>
      </c>
      <c r="E375" s="168" t="s">
        <v>18</v>
      </c>
      <c r="F375" s="169" t="s">
        <v>881</v>
      </c>
      <c r="H375" s="168" t="s">
        <v>18</v>
      </c>
      <c r="I375" s="170"/>
      <c r="L375" s="167"/>
      <c r="M375" s="171"/>
      <c r="T375" s="172"/>
      <c r="AT375" s="168" t="s">
        <v>138</v>
      </c>
      <c r="AU375" s="168" t="s">
        <v>83</v>
      </c>
      <c r="AV375" s="14" t="s">
        <v>81</v>
      </c>
      <c r="AW375" s="14" t="s">
        <v>35</v>
      </c>
      <c r="AX375" s="14" t="s">
        <v>73</v>
      </c>
      <c r="AY375" s="168" t="s">
        <v>127</v>
      </c>
    </row>
    <row r="376" spans="2:65" s="14" customFormat="1">
      <c r="B376" s="167"/>
      <c r="D376" s="144" t="s">
        <v>138</v>
      </c>
      <c r="E376" s="168" t="s">
        <v>18</v>
      </c>
      <c r="F376" s="169" t="s">
        <v>882</v>
      </c>
      <c r="H376" s="168" t="s">
        <v>18</v>
      </c>
      <c r="I376" s="170"/>
      <c r="L376" s="167"/>
      <c r="M376" s="171"/>
      <c r="T376" s="172"/>
      <c r="AT376" s="168" t="s">
        <v>138</v>
      </c>
      <c r="AU376" s="168" t="s">
        <v>83</v>
      </c>
      <c r="AV376" s="14" t="s">
        <v>81</v>
      </c>
      <c r="AW376" s="14" t="s">
        <v>35</v>
      </c>
      <c r="AX376" s="14" t="s">
        <v>73</v>
      </c>
      <c r="AY376" s="168" t="s">
        <v>127</v>
      </c>
    </row>
    <row r="377" spans="2:65" s="14" customFormat="1">
      <c r="B377" s="167"/>
      <c r="D377" s="144" t="s">
        <v>138</v>
      </c>
      <c r="E377" s="168" t="s">
        <v>18</v>
      </c>
      <c r="F377" s="169" t="s">
        <v>883</v>
      </c>
      <c r="H377" s="168" t="s">
        <v>18</v>
      </c>
      <c r="I377" s="170"/>
      <c r="L377" s="167"/>
      <c r="M377" s="171"/>
      <c r="T377" s="172"/>
      <c r="AT377" s="168" t="s">
        <v>138</v>
      </c>
      <c r="AU377" s="168" t="s">
        <v>83</v>
      </c>
      <c r="AV377" s="14" t="s">
        <v>81</v>
      </c>
      <c r="AW377" s="14" t="s">
        <v>35</v>
      </c>
      <c r="AX377" s="14" t="s">
        <v>73</v>
      </c>
      <c r="AY377" s="168" t="s">
        <v>127</v>
      </c>
    </row>
    <row r="378" spans="2:65" s="14" customFormat="1">
      <c r="B378" s="167"/>
      <c r="D378" s="144" t="s">
        <v>138</v>
      </c>
      <c r="E378" s="168" t="s">
        <v>18</v>
      </c>
      <c r="F378" s="169" t="s">
        <v>884</v>
      </c>
      <c r="H378" s="168" t="s">
        <v>18</v>
      </c>
      <c r="I378" s="170"/>
      <c r="L378" s="167"/>
      <c r="M378" s="171"/>
      <c r="T378" s="172"/>
      <c r="AT378" s="168" t="s">
        <v>138</v>
      </c>
      <c r="AU378" s="168" t="s">
        <v>83</v>
      </c>
      <c r="AV378" s="14" t="s">
        <v>81</v>
      </c>
      <c r="AW378" s="14" t="s">
        <v>35</v>
      </c>
      <c r="AX378" s="14" t="s">
        <v>73</v>
      </c>
      <c r="AY378" s="168" t="s">
        <v>127</v>
      </c>
    </row>
    <row r="379" spans="2:65" s="14" customFormat="1">
      <c r="B379" s="167"/>
      <c r="D379" s="144" t="s">
        <v>138</v>
      </c>
      <c r="E379" s="168" t="s">
        <v>18</v>
      </c>
      <c r="F379" s="169" t="s">
        <v>885</v>
      </c>
      <c r="H379" s="168" t="s">
        <v>18</v>
      </c>
      <c r="I379" s="170"/>
      <c r="L379" s="167"/>
      <c r="M379" s="171"/>
      <c r="T379" s="172"/>
      <c r="AT379" s="168" t="s">
        <v>138</v>
      </c>
      <c r="AU379" s="168" t="s">
        <v>83</v>
      </c>
      <c r="AV379" s="14" t="s">
        <v>81</v>
      </c>
      <c r="AW379" s="14" t="s">
        <v>35</v>
      </c>
      <c r="AX379" s="14" t="s">
        <v>73</v>
      </c>
      <c r="AY379" s="168" t="s">
        <v>127</v>
      </c>
    </row>
    <row r="380" spans="2:65" s="12" customFormat="1">
      <c r="B380" s="143"/>
      <c r="D380" s="144" t="s">
        <v>138</v>
      </c>
      <c r="E380" s="145" t="s">
        <v>18</v>
      </c>
      <c r="F380" s="146" t="s">
        <v>81</v>
      </c>
      <c r="H380" s="147">
        <v>1</v>
      </c>
      <c r="I380" s="148"/>
      <c r="L380" s="143"/>
      <c r="M380" s="149"/>
      <c r="T380" s="150"/>
      <c r="AT380" s="145" t="s">
        <v>138</v>
      </c>
      <c r="AU380" s="145" t="s">
        <v>83</v>
      </c>
      <c r="AV380" s="12" t="s">
        <v>83</v>
      </c>
      <c r="AW380" s="12" t="s">
        <v>35</v>
      </c>
      <c r="AX380" s="12" t="s">
        <v>81</v>
      </c>
      <c r="AY380" s="145" t="s">
        <v>127</v>
      </c>
    </row>
    <row r="381" spans="2:65" s="11" customFormat="1" ht="22.9" customHeight="1">
      <c r="B381" s="115"/>
      <c r="D381" s="116" t="s">
        <v>72</v>
      </c>
      <c r="E381" s="125" t="s">
        <v>186</v>
      </c>
      <c r="F381" s="125" t="s">
        <v>454</v>
      </c>
      <c r="I381" s="118"/>
      <c r="J381" s="126">
        <f>BK381</f>
        <v>0</v>
      </c>
      <c r="L381" s="115"/>
      <c r="M381" s="120"/>
      <c r="P381" s="121">
        <f>SUM(P382:P462)</f>
        <v>0</v>
      </c>
      <c r="R381" s="121">
        <f>SUM(R382:R462)</f>
        <v>35.806181799999997</v>
      </c>
      <c r="T381" s="122">
        <f>SUM(T382:T462)</f>
        <v>420.84500000000003</v>
      </c>
      <c r="AR381" s="116" t="s">
        <v>81</v>
      </c>
      <c r="AT381" s="123" t="s">
        <v>72</v>
      </c>
      <c r="AU381" s="123" t="s">
        <v>81</v>
      </c>
      <c r="AY381" s="116" t="s">
        <v>127</v>
      </c>
      <c r="BK381" s="124">
        <f>SUM(BK382:BK462)</f>
        <v>0</v>
      </c>
    </row>
    <row r="382" spans="2:65" s="1" customFormat="1" ht="24.2" customHeight="1">
      <c r="B382" s="32"/>
      <c r="C382" s="127" t="s">
        <v>539</v>
      </c>
      <c r="D382" s="127" t="s">
        <v>129</v>
      </c>
      <c r="E382" s="128" t="s">
        <v>456</v>
      </c>
      <c r="F382" s="129" t="s">
        <v>457</v>
      </c>
      <c r="G382" s="130" t="s">
        <v>165</v>
      </c>
      <c r="H382" s="131">
        <v>72.5</v>
      </c>
      <c r="I382" s="132"/>
      <c r="J382" s="131">
        <f>ROUND(I382*H382,2)</f>
        <v>0</v>
      </c>
      <c r="K382" s="129" t="s">
        <v>133</v>
      </c>
      <c r="L382" s="32"/>
      <c r="M382" s="133" t="s">
        <v>18</v>
      </c>
      <c r="N382" s="134" t="s">
        <v>44</v>
      </c>
      <c r="P382" s="135">
        <f>O382*H382</f>
        <v>0</v>
      </c>
      <c r="Q382" s="135">
        <v>0.1295</v>
      </c>
      <c r="R382" s="135">
        <f>Q382*H382</f>
        <v>9.3887499999999999</v>
      </c>
      <c r="S382" s="135">
        <v>0</v>
      </c>
      <c r="T382" s="136">
        <f>S382*H382</f>
        <v>0</v>
      </c>
      <c r="AR382" s="137" t="s">
        <v>134</v>
      </c>
      <c r="AT382" s="137" t="s">
        <v>129</v>
      </c>
      <c r="AU382" s="137" t="s">
        <v>83</v>
      </c>
      <c r="AY382" s="17" t="s">
        <v>127</v>
      </c>
      <c r="BE382" s="138">
        <f>IF(N382="základní",J382,0)</f>
        <v>0</v>
      </c>
      <c r="BF382" s="138">
        <f>IF(N382="snížená",J382,0)</f>
        <v>0</v>
      </c>
      <c r="BG382" s="138">
        <f>IF(N382="zákl. přenesená",J382,0)</f>
        <v>0</v>
      </c>
      <c r="BH382" s="138">
        <f>IF(N382="sníž. přenesená",J382,0)</f>
        <v>0</v>
      </c>
      <c r="BI382" s="138">
        <f>IF(N382="nulová",J382,0)</f>
        <v>0</v>
      </c>
      <c r="BJ382" s="17" t="s">
        <v>81</v>
      </c>
      <c r="BK382" s="138">
        <f>ROUND(I382*H382,2)</f>
        <v>0</v>
      </c>
      <c r="BL382" s="17" t="s">
        <v>134</v>
      </c>
      <c r="BM382" s="137" t="s">
        <v>890</v>
      </c>
    </row>
    <row r="383" spans="2:65" s="1" customFormat="1">
      <c r="B383" s="32"/>
      <c r="D383" s="139" t="s">
        <v>136</v>
      </c>
      <c r="F383" s="140" t="s">
        <v>459</v>
      </c>
      <c r="I383" s="141"/>
      <c r="L383" s="32"/>
      <c r="M383" s="142"/>
      <c r="T383" s="53"/>
      <c r="AT383" s="17" t="s">
        <v>136</v>
      </c>
      <c r="AU383" s="17" t="s">
        <v>83</v>
      </c>
    </row>
    <row r="384" spans="2:65" s="12" customFormat="1">
      <c r="B384" s="143"/>
      <c r="D384" s="144" t="s">
        <v>138</v>
      </c>
      <c r="E384" s="145" t="s">
        <v>18</v>
      </c>
      <c r="F384" s="146" t="s">
        <v>891</v>
      </c>
      <c r="H384" s="147">
        <v>41.5</v>
      </c>
      <c r="I384" s="148"/>
      <c r="L384" s="143"/>
      <c r="M384" s="149"/>
      <c r="T384" s="150"/>
      <c r="AT384" s="145" t="s">
        <v>138</v>
      </c>
      <c r="AU384" s="145" t="s">
        <v>83</v>
      </c>
      <c r="AV384" s="12" t="s">
        <v>83</v>
      </c>
      <c r="AW384" s="12" t="s">
        <v>35</v>
      </c>
      <c r="AX384" s="12" t="s">
        <v>73</v>
      </c>
      <c r="AY384" s="145" t="s">
        <v>127</v>
      </c>
    </row>
    <row r="385" spans="2:65" s="12" customFormat="1">
      <c r="B385" s="143"/>
      <c r="D385" s="144" t="s">
        <v>138</v>
      </c>
      <c r="E385" s="145" t="s">
        <v>18</v>
      </c>
      <c r="F385" s="146" t="s">
        <v>892</v>
      </c>
      <c r="H385" s="147">
        <v>31</v>
      </c>
      <c r="I385" s="148"/>
      <c r="L385" s="143"/>
      <c r="M385" s="149"/>
      <c r="T385" s="150"/>
      <c r="AT385" s="145" t="s">
        <v>138</v>
      </c>
      <c r="AU385" s="145" t="s">
        <v>83</v>
      </c>
      <c r="AV385" s="12" t="s">
        <v>83</v>
      </c>
      <c r="AW385" s="12" t="s">
        <v>35</v>
      </c>
      <c r="AX385" s="12" t="s">
        <v>73</v>
      </c>
      <c r="AY385" s="145" t="s">
        <v>127</v>
      </c>
    </row>
    <row r="386" spans="2:65" s="13" customFormat="1">
      <c r="B386" s="151"/>
      <c r="D386" s="144" t="s">
        <v>138</v>
      </c>
      <c r="E386" s="152" t="s">
        <v>18</v>
      </c>
      <c r="F386" s="153" t="s">
        <v>171</v>
      </c>
      <c r="H386" s="154">
        <v>72.5</v>
      </c>
      <c r="I386" s="155"/>
      <c r="L386" s="151"/>
      <c r="M386" s="156"/>
      <c r="T386" s="157"/>
      <c r="AT386" s="152" t="s">
        <v>138</v>
      </c>
      <c r="AU386" s="152" t="s">
        <v>83</v>
      </c>
      <c r="AV386" s="13" t="s">
        <v>134</v>
      </c>
      <c r="AW386" s="13" t="s">
        <v>35</v>
      </c>
      <c r="AX386" s="13" t="s">
        <v>81</v>
      </c>
      <c r="AY386" s="152" t="s">
        <v>127</v>
      </c>
    </row>
    <row r="387" spans="2:65" s="1" customFormat="1" ht="16.5" customHeight="1">
      <c r="B387" s="32"/>
      <c r="C387" s="158" t="s">
        <v>545</v>
      </c>
      <c r="D387" s="158" t="s">
        <v>283</v>
      </c>
      <c r="E387" s="159" t="s">
        <v>466</v>
      </c>
      <c r="F387" s="160" t="s">
        <v>467</v>
      </c>
      <c r="G387" s="161" t="s">
        <v>165</v>
      </c>
      <c r="H387" s="162">
        <v>31</v>
      </c>
      <c r="I387" s="163"/>
      <c r="J387" s="162">
        <f>ROUND(I387*H387,2)</f>
        <v>0</v>
      </c>
      <c r="K387" s="160" t="s">
        <v>133</v>
      </c>
      <c r="L387" s="164"/>
      <c r="M387" s="165" t="s">
        <v>18</v>
      </c>
      <c r="N387" s="166" t="s">
        <v>44</v>
      </c>
      <c r="P387" s="135">
        <f>O387*H387</f>
        <v>0</v>
      </c>
      <c r="Q387" s="135">
        <v>4.8000000000000001E-2</v>
      </c>
      <c r="R387" s="135">
        <f>Q387*H387</f>
        <v>1.488</v>
      </c>
      <c r="S387" s="135">
        <v>0</v>
      </c>
      <c r="T387" s="136">
        <f>S387*H387</f>
        <v>0</v>
      </c>
      <c r="AR387" s="137" t="s">
        <v>180</v>
      </c>
      <c r="AT387" s="137" t="s">
        <v>283</v>
      </c>
      <c r="AU387" s="137" t="s">
        <v>83</v>
      </c>
      <c r="AY387" s="17" t="s">
        <v>127</v>
      </c>
      <c r="BE387" s="138">
        <f>IF(N387="základní",J387,0)</f>
        <v>0</v>
      </c>
      <c r="BF387" s="138">
        <f>IF(N387="snížená",J387,0)</f>
        <v>0</v>
      </c>
      <c r="BG387" s="138">
        <f>IF(N387="zákl. přenesená",J387,0)</f>
        <v>0</v>
      </c>
      <c r="BH387" s="138">
        <f>IF(N387="sníž. přenesená",J387,0)</f>
        <v>0</v>
      </c>
      <c r="BI387" s="138">
        <f>IF(N387="nulová",J387,0)</f>
        <v>0</v>
      </c>
      <c r="BJ387" s="17" t="s">
        <v>81</v>
      </c>
      <c r="BK387" s="138">
        <f>ROUND(I387*H387,2)</f>
        <v>0</v>
      </c>
      <c r="BL387" s="17" t="s">
        <v>134</v>
      </c>
      <c r="BM387" s="137" t="s">
        <v>893</v>
      </c>
    </row>
    <row r="388" spans="2:65" s="12" customFormat="1">
      <c r="B388" s="143"/>
      <c r="D388" s="144" t="s">
        <v>138</v>
      </c>
      <c r="E388" s="145" t="s">
        <v>18</v>
      </c>
      <c r="F388" s="146" t="s">
        <v>894</v>
      </c>
      <c r="H388" s="147">
        <v>31</v>
      </c>
      <c r="I388" s="148"/>
      <c r="L388" s="143"/>
      <c r="M388" s="149"/>
      <c r="T388" s="150"/>
      <c r="AT388" s="145" t="s">
        <v>138</v>
      </c>
      <c r="AU388" s="145" t="s">
        <v>83</v>
      </c>
      <c r="AV388" s="12" t="s">
        <v>83</v>
      </c>
      <c r="AW388" s="12" t="s">
        <v>35</v>
      </c>
      <c r="AX388" s="12" t="s">
        <v>81</v>
      </c>
      <c r="AY388" s="145" t="s">
        <v>127</v>
      </c>
    </row>
    <row r="389" spans="2:65" s="1" customFormat="1" ht="16.5" customHeight="1">
      <c r="B389" s="32"/>
      <c r="C389" s="158" t="s">
        <v>552</v>
      </c>
      <c r="D389" s="158" t="s">
        <v>283</v>
      </c>
      <c r="E389" s="159" t="s">
        <v>470</v>
      </c>
      <c r="F389" s="160" t="s">
        <v>471</v>
      </c>
      <c r="G389" s="161" t="s">
        <v>165</v>
      </c>
      <c r="H389" s="162">
        <v>41.5</v>
      </c>
      <c r="I389" s="163"/>
      <c r="J389" s="162">
        <f>ROUND(I389*H389,2)</f>
        <v>0</v>
      </c>
      <c r="K389" s="160" t="s">
        <v>133</v>
      </c>
      <c r="L389" s="164"/>
      <c r="M389" s="165" t="s">
        <v>18</v>
      </c>
      <c r="N389" s="166" t="s">
        <v>44</v>
      </c>
      <c r="P389" s="135">
        <f>O389*H389</f>
        <v>0</v>
      </c>
      <c r="Q389" s="135">
        <v>2.8000000000000001E-2</v>
      </c>
      <c r="R389" s="135">
        <f>Q389*H389</f>
        <v>1.1619999999999999</v>
      </c>
      <c r="S389" s="135">
        <v>0</v>
      </c>
      <c r="T389" s="136">
        <f>S389*H389</f>
        <v>0</v>
      </c>
      <c r="AR389" s="137" t="s">
        <v>180</v>
      </c>
      <c r="AT389" s="137" t="s">
        <v>283</v>
      </c>
      <c r="AU389" s="137" t="s">
        <v>83</v>
      </c>
      <c r="AY389" s="17" t="s">
        <v>127</v>
      </c>
      <c r="BE389" s="138">
        <f>IF(N389="základní",J389,0)</f>
        <v>0</v>
      </c>
      <c r="BF389" s="138">
        <f>IF(N389="snížená",J389,0)</f>
        <v>0</v>
      </c>
      <c r="BG389" s="138">
        <f>IF(N389="zákl. přenesená",J389,0)</f>
        <v>0</v>
      </c>
      <c r="BH389" s="138">
        <f>IF(N389="sníž. přenesená",J389,0)</f>
        <v>0</v>
      </c>
      <c r="BI389" s="138">
        <f>IF(N389="nulová",J389,0)</f>
        <v>0</v>
      </c>
      <c r="BJ389" s="17" t="s">
        <v>81</v>
      </c>
      <c r="BK389" s="138">
        <f>ROUND(I389*H389,2)</f>
        <v>0</v>
      </c>
      <c r="BL389" s="17" t="s">
        <v>134</v>
      </c>
      <c r="BM389" s="137" t="s">
        <v>895</v>
      </c>
    </row>
    <row r="390" spans="2:65" s="12" customFormat="1">
      <c r="B390" s="143"/>
      <c r="D390" s="144" t="s">
        <v>138</v>
      </c>
      <c r="E390" s="145" t="s">
        <v>18</v>
      </c>
      <c r="F390" s="146" t="s">
        <v>896</v>
      </c>
      <c r="H390" s="147">
        <v>41.5</v>
      </c>
      <c r="I390" s="148"/>
      <c r="L390" s="143"/>
      <c r="M390" s="149"/>
      <c r="T390" s="150"/>
      <c r="AT390" s="145" t="s">
        <v>138</v>
      </c>
      <c r="AU390" s="145" t="s">
        <v>83</v>
      </c>
      <c r="AV390" s="12" t="s">
        <v>83</v>
      </c>
      <c r="AW390" s="12" t="s">
        <v>35</v>
      </c>
      <c r="AX390" s="12" t="s">
        <v>81</v>
      </c>
      <c r="AY390" s="145" t="s">
        <v>127</v>
      </c>
    </row>
    <row r="391" spans="2:65" s="1" customFormat="1" ht="16.5" customHeight="1">
      <c r="B391" s="32"/>
      <c r="C391" s="127" t="s">
        <v>557</v>
      </c>
      <c r="D391" s="127" t="s">
        <v>129</v>
      </c>
      <c r="E391" s="128" t="s">
        <v>897</v>
      </c>
      <c r="F391" s="129" t="s">
        <v>898</v>
      </c>
      <c r="G391" s="130" t="s">
        <v>165</v>
      </c>
      <c r="H391" s="131">
        <v>120</v>
      </c>
      <c r="I391" s="132"/>
      <c r="J391" s="131">
        <f>ROUND(I391*H391,2)</f>
        <v>0</v>
      </c>
      <c r="K391" s="129" t="s">
        <v>133</v>
      </c>
      <c r="L391" s="32"/>
      <c r="M391" s="133" t="s">
        <v>18</v>
      </c>
      <c r="N391" s="134" t="s">
        <v>44</v>
      </c>
      <c r="P391" s="135">
        <f>O391*H391</f>
        <v>0</v>
      </c>
      <c r="Q391" s="135">
        <v>3.0000000000000001E-5</v>
      </c>
      <c r="R391" s="135">
        <f>Q391*H391</f>
        <v>3.5999999999999999E-3</v>
      </c>
      <c r="S391" s="135">
        <v>0</v>
      </c>
      <c r="T391" s="136">
        <f>S391*H391</f>
        <v>0</v>
      </c>
      <c r="AR391" s="137" t="s">
        <v>134</v>
      </c>
      <c r="AT391" s="137" t="s">
        <v>129</v>
      </c>
      <c r="AU391" s="137" t="s">
        <v>83</v>
      </c>
      <c r="AY391" s="17" t="s">
        <v>127</v>
      </c>
      <c r="BE391" s="138">
        <f>IF(N391="základní",J391,0)</f>
        <v>0</v>
      </c>
      <c r="BF391" s="138">
        <f>IF(N391="snížená",J391,0)</f>
        <v>0</v>
      </c>
      <c r="BG391" s="138">
        <f>IF(N391="zákl. přenesená",J391,0)</f>
        <v>0</v>
      </c>
      <c r="BH391" s="138">
        <f>IF(N391="sníž. přenesená",J391,0)</f>
        <v>0</v>
      </c>
      <c r="BI391" s="138">
        <f>IF(N391="nulová",J391,0)</f>
        <v>0</v>
      </c>
      <c r="BJ391" s="17" t="s">
        <v>81</v>
      </c>
      <c r="BK391" s="138">
        <f>ROUND(I391*H391,2)</f>
        <v>0</v>
      </c>
      <c r="BL391" s="17" t="s">
        <v>134</v>
      </c>
      <c r="BM391" s="137" t="s">
        <v>899</v>
      </c>
    </row>
    <row r="392" spans="2:65" s="1" customFormat="1">
      <c r="B392" s="32"/>
      <c r="D392" s="139" t="s">
        <v>136</v>
      </c>
      <c r="F392" s="140" t="s">
        <v>900</v>
      </c>
      <c r="I392" s="141"/>
      <c r="L392" s="32"/>
      <c r="M392" s="142"/>
      <c r="T392" s="53"/>
      <c r="AT392" s="17" t="s">
        <v>136</v>
      </c>
      <c r="AU392" s="17" t="s">
        <v>83</v>
      </c>
    </row>
    <row r="393" spans="2:65" s="12" customFormat="1">
      <c r="B393" s="143"/>
      <c r="D393" s="144" t="s">
        <v>138</v>
      </c>
      <c r="E393" s="145" t="s">
        <v>18</v>
      </c>
      <c r="F393" s="146" t="s">
        <v>901</v>
      </c>
      <c r="H393" s="147">
        <v>120</v>
      </c>
      <c r="I393" s="148"/>
      <c r="L393" s="143"/>
      <c r="M393" s="149"/>
      <c r="T393" s="150"/>
      <c r="AT393" s="145" t="s">
        <v>138</v>
      </c>
      <c r="AU393" s="145" t="s">
        <v>83</v>
      </c>
      <c r="AV393" s="12" t="s">
        <v>83</v>
      </c>
      <c r="AW393" s="12" t="s">
        <v>35</v>
      </c>
      <c r="AX393" s="12" t="s">
        <v>81</v>
      </c>
      <c r="AY393" s="145" t="s">
        <v>127</v>
      </c>
    </row>
    <row r="394" spans="2:65" s="1" customFormat="1" ht="16.5" customHeight="1">
      <c r="B394" s="32"/>
      <c r="C394" s="127" t="s">
        <v>564</v>
      </c>
      <c r="D394" s="127" t="s">
        <v>129</v>
      </c>
      <c r="E394" s="128" t="s">
        <v>474</v>
      </c>
      <c r="F394" s="129" t="s">
        <v>475</v>
      </c>
      <c r="G394" s="130" t="s">
        <v>158</v>
      </c>
      <c r="H394" s="131">
        <v>48.86</v>
      </c>
      <c r="I394" s="132"/>
      <c r="J394" s="131">
        <f>ROUND(I394*H394,2)</f>
        <v>0</v>
      </c>
      <c r="K394" s="129" t="s">
        <v>133</v>
      </c>
      <c r="L394" s="32"/>
      <c r="M394" s="133" t="s">
        <v>18</v>
      </c>
      <c r="N394" s="134" t="s">
        <v>44</v>
      </c>
      <c r="P394" s="135">
        <f>O394*H394</f>
        <v>0</v>
      </c>
      <c r="Q394" s="135">
        <v>6.3000000000000003E-4</v>
      </c>
      <c r="R394" s="135">
        <f>Q394*H394</f>
        <v>3.0781800000000002E-2</v>
      </c>
      <c r="S394" s="135">
        <v>0</v>
      </c>
      <c r="T394" s="136">
        <f>S394*H394</f>
        <v>0</v>
      </c>
      <c r="AR394" s="137" t="s">
        <v>134</v>
      </c>
      <c r="AT394" s="137" t="s">
        <v>129</v>
      </c>
      <c r="AU394" s="137" t="s">
        <v>83</v>
      </c>
      <c r="AY394" s="17" t="s">
        <v>127</v>
      </c>
      <c r="BE394" s="138">
        <f>IF(N394="základní",J394,0)</f>
        <v>0</v>
      </c>
      <c r="BF394" s="138">
        <f>IF(N394="snížená",J394,0)</f>
        <v>0</v>
      </c>
      <c r="BG394" s="138">
        <f>IF(N394="zákl. přenesená",J394,0)</f>
        <v>0</v>
      </c>
      <c r="BH394" s="138">
        <f>IF(N394="sníž. přenesená",J394,0)</f>
        <v>0</v>
      </c>
      <c r="BI394" s="138">
        <f>IF(N394="nulová",J394,0)</f>
        <v>0</v>
      </c>
      <c r="BJ394" s="17" t="s">
        <v>81</v>
      </c>
      <c r="BK394" s="138">
        <f>ROUND(I394*H394,2)</f>
        <v>0</v>
      </c>
      <c r="BL394" s="17" t="s">
        <v>134</v>
      </c>
      <c r="BM394" s="137" t="s">
        <v>902</v>
      </c>
    </row>
    <row r="395" spans="2:65" s="1" customFormat="1">
      <c r="B395" s="32"/>
      <c r="D395" s="139" t="s">
        <v>136</v>
      </c>
      <c r="F395" s="140" t="s">
        <v>477</v>
      </c>
      <c r="I395" s="141"/>
      <c r="L395" s="32"/>
      <c r="M395" s="142"/>
      <c r="T395" s="53"/>
      <c r="AT395" s="17" t="s">
        <v>136</v>
      </c>
      <c r="AU395" s="17" t="s">
        <v>83</v>
      </c>
    </row>
    <row r="396" spans="2:65" s="14" customFormat="1">
      <c r="B396" s="167"/>
      <c r="D396" s="144" t="s">
        <v>138</v>
      </c>
      <c r="E396" s="168" t="s">
        <v>18</v>
      </c>
      <c r="F396" s="169" t="s">
        <v>903</v>
      </c>
      <c r="H396" s="168" t="s">
        <v>18</v>
      </c>
      <c r="I396" s="170"/>
      <c r="L396" s="167"/>
      <c r="M396" s="171"/>
      <c r="T396" s="172"/>
      <c r="AT396" s="168" t="s">
        <v>138</v>
      </c>
      <c r="AU396" s="168" t="s">
        <v>83</v>
      </c>
      <c r="AV396" s="14" t="s">
        <v>81</v>
      </c>
      <c r="AW396" s="14" t="s">
        <v>35</v>
      </c>
      <c r="AX396" s="14" t="s">
        <v>73</v>
      </c>
      <c r="AY396" s="168" t="s">
        <v>127</v>
      </c>
    </row>
    <row r="397" spans="2:65" s="12" customFormat="1">
      <c r="B397" s="143"/>
      <c r="D397" s="144" t="s">
        <v>138</v>
      </c>
      <c r="E397" s="145" t="s">
        <v>18</v>
      </c>
      <c r="F397" s="146" t="s">
        <v>904</v>
      </c>
      <c r="H397" s="147">
        <v>43.26</v>
      </c>
      <c r="I397" s="148"/>
      <c r="L397" s="143"/>
      <c r="M397" s="149"/>
      <c r="T397" s="150"/>
      <c r="AT397" s="145" t="s">
        <v>138</v>
      </c>
      <c r="AU397" s="145" t="s">
        <v>83</v>
      </c>
      <c r="AV397" s="12" t="s">
        <v>83</v>
      </c>
      <c r="AW397" s="12" t="s">
        <v>35</v>
      </c>
      <c r="AX397" s="12" t="s">
        <v>73</v>
      </c>
      <c r="AY397" s="145" t="s">
        <v>127</v>
      </c>
    </row>
    <row r="398" spans="2:65" s="12" customFormat="1">
      <c r="B398" s="143"/>
      <c r="D398" s="144" t="s">
        <v>138</v>
      </c>
      <c r="E398" s="145" t="s">
        <v>18</v>
      </c>
      <c r="F398" s="146" t="s">
        <v>905</v>
      </c>
      <c r="H398" s="147">
        <v>5.6</v>
      </c>
      <c r="I398" s="148"/>
      <c r="L398" s="143"/>
      <c r="M398" s="149"/>
      <c r="T398" s="150"/>
      <c r="AT398" s="145" t="s">
        <v>138</v>
      </c>
      <c r="AU398" s="145" t="s">
        <v>83</v>
      </c>
      <c r="AV398" s="12" t="s">
        <v>83</v>
      </c>
      <c r="AW398" s="12" t="s">
        <v>35</v>
      </c>
      <c r="AX398" s="12" t="s">
        <v>73</v>
      </c>
      <c r="AY398" s="145" t="s">
        <v>127</v>
      </c>
    </row>
    <row r="399" spans="2:65" s="13" customFormat="1">
      <c r="B399" s="151"/>
      <c r="D399" s="144" t="s">
        <v>138</v>
      </c>
      <c r="E399" s="152" t="s">
        <v>18</v>
      </c>
      <c r="F399" s="153" t="s">
        <v>171</v>
      </c>
      <c r="H399" s="154">
        <v>48.86</v>
      </c>
      <c r="I399" s="155"/>
      <c r="L399" s="151"/>
      <c r="M399" s="156"/>
      <c r="T399" s="157"/>
      <c r="AT399" s="152" t="s">
        <v>138</v>
      </c>
      <c r="AU399" s="152" t="s">
        <v>83</v>
      </c>
      <c r="AV399" s="13" t="s">
        <v>134</v>
      </c>
      <c r="AW399" s="13" t="s">
        <v>35</v>
      </c>
      <c r="AX399" s="13" t="s">
        <v>81</v>
      </c>
      <c r="AY399" s="152" t="s">
        <v>127</v>
      </c>
    </row>
    <row r="400" spans="2:65" s="1" customFormat="1" ht="16.5" customHeight="1">
      <c r="B400" s="32"/>
      <c r="C400" s="127" t="s">
        <v>572</v>
      </c>
      <c r="D400" s="127" t="s">
        <v>129</v>
      </c>
      <c r="E400" s="128" t="s">
        <v>483</v>
      </c>
      <c r="F400" s="129" t="s">
        <v>484</v>
      </c>
      <c r="G400" s="130" t="s">
        <v>165</v>
      </c>
      <c r="H400" s="131">
        <v>57.85</v>
      </c>
      <c r="I400" s="132"/>
      <c r="J400" s="131">
        <f>ROUND(I400*H400,2)</f>
        <v>0</v>
      </c>
      <c r="K400" s="129" t="s">
        <v>133</v>
      </c>
      <c r="L400" s="32"/>
      <c r="M400" s="133" t="s">
        <v>18</v>
      </c>
      <c r="N400" s="134" t="s">
        <v>44</v>
      </c>
      <c r="P400" s="135">
        <f>O400*H400</f>
        <v>0</v>
      </c>
      <c r="Q400" s="135">
        <v>2.0799999999999998E-3</v>
      </c>
      <c r="R400" s="135">
        <f>Q400*H400</f>
        <v>0.12032799999999999</v>
      </c>
      <c r="S400" s="135">
        <v>0</v>
      </c>
      <c r="T400" s="136">
        <f>S400*H400</f>
        <v>0</v>
      </c>
      <c r="AR400" s="137" t="s">
        <v>134</v>
      </c>
      <c r="AT400" s="137" t="s">
        <v>129</v>
      </c>
      <c r="AU400" s="137" t="s">
        <v>83</v>
      </c>
      <c r="AY400" s="17" t="s">
        <v>127</v>
      </c>
      <c r="BE400" s="138">
        <f>IF(N400="základní",J400,0)</f>
        <v>0</v>
      </c>
      <c r="BF400" s="138">
        <f>IF(N400="snížená",J400,0)</f>
        <v>0</v>
      </c>
      <c r="BG400" s="138">
        <f>IF(N400="zákl. přenesená",J400,0)</f>
        <v>0</v>
      </c>
      <c r="BH400" s="138">
        <f>IF(N400="sníž. přenesená",J400,0)</f>
        <v>0</v>
      </c>
      <c r="BI400" s="138">
        <f>IF(N400="nulová",J400,0)</f>
        <v>0</v>
      </c>
      <c r="BJ400" s="17" t="s">
        <v>81</v>
      </c>
      <c r="BK400" s="138">
        <f>ROUND(I400*H400,2)</f>
        <v>0</v>
      </c>
      <c r="BL400" s="17" t="s">
        <v>134</v>
      </c>
      <c r="BM400" s="137" t="s">
        <v>906</v>
      </c>
    </row>
    <row r="401" spans="2:65" s="1" customFormat="1">
      <c r="B401" s="32"/>
      <c r="D401" s="139" t="s">
        <v>136</v>
      </c>
      <c r="F401" s="140" t="s">
        <v>486</v>
      </c>
      <c r="I401" s="141"/>
      <c r="L401" s="32"/>
      <c r="M401" s="142"/>
      <c r="T401" s="53"/>
      <c r="AT401" s="17" t="s">
        <v>136</v>
      </c>
      <c r="AU401" s="17" t="s">
        <v>83</v>
      </c>
    </row>
    <row r="402" spans="2:65" s="14" customFormat="1">
      <c r="B402" s="167"/>
      <c r="D402" s="144" t="s">
        <v>138</v>
      </c>
      <c r="E402" s="168" t="s">
        <v>18</v>
      </c>
      <c r="F402" s="169" t="s">
        <v>903</v>
      </c>
      <c r="H402" s="168" t="s">
        <v>18</v>
      </c>
      <c r="I402" s="170"/>
      <c r="L402" s="167"/>
      <c r="M402" s="171"/>
      <c r="T402" s="172"/>
      <c r="AT402" s="168" t="s">
        <v>138</v>
      </c>
      <c r="AU402" s="168" t="s">
        <v>83</v>
      </c>
      <c r="AV402" s="14" t="s">
        <v>81</v>
      </c>
      <c r="AW402" s="14" t="s">
        <v>35</v>
      </c>
      <c r="AX402" s="14" t="s">
        <v>73</v>
      </c>
      <c r="AY402" s="168" t="s">
        <v>127</v>
      </c>
    </row>
    <row r="403" spans="2:65" s="12" customFormat="1">
      <c r="B403" s="143"/>
      <c r="D403" s="144" t="s">
        <v>138</v>
      </c>
      <c r="E403" s="145" t="s">
        <v>18</v>
      </c>
      <c r="F403" s="146" t="s">
        <v>907</v>
      </c>
      <c r="H403" s="147">
        <v>54.85</v>
      </c>
      <c r="I403" s="148"/>
      <c r="L403" s="143"/>
      <c r="M403" s="149"/>
      <c r="T403" s="150"/>
      <c r="AT403" s="145" t="s">
        <v>138</v>
      </c>
      <c r="AU403" s="145" t="s">
        <v>83</v>
      </c>
      <c r="AV403" s="12" t="s">
        <v>83</v>
      </c>
      <c r="AW403" s="12" t="s">
        <v>35</v>
      </c>
      <c r="AX403" s="12" t="s">
        <v>73</v>
      </c>
      <c r="AY403" s="145" t="s">
        <v>127</v>
      </c>
    </row>
    <row r="404" spans="2:65" s="12" customFormat="1">
      <c r="B404" s="143"/>
      <c r="D404" s="144" t="s">
        <v>138</v>
      </c>
      <c r="E404" s="145" t="s">
        <v>18</v>
      </c>
      <c r="F404" s="146" t="s">
        <v>908</v>
      </c>
      <c r="H404" s="147">
        <v>3</v>
      </c>
      <c r="I404" s="148"/>
      <c r="L404" s="143"/>
      <c r="M404" s="149"/>
      <c r="T404" s="150"/>
      <c r="AT404" s="145" t="s">
        <v>138</v>
      </c>
      <c r="AU404" s="145" t="s">
        <v>83</v>
      </c>
      <c r="AV404" s="12" t="s">
        <v>83</v>
      </c>
      <c r="AW404" s="12" t="s">
        <v>35</v>
      </c>
      <c r="AX404" s="12" t="s">
        <v>73</v>
      </c>
      <c r="AY404" s="145" t="s">
        <v>127</v>
      </c>
    </row>
    <row r="405" spans="2:65" s="13" customFormat="1">
      <c r="B405" s="151"/>
      <c r="D405" s="144" t="s">
        <v>138</v>
      </c>
      <c r="E405" s="152" t="s">
        <v>18</v>
      </c>
      <c r="F405" s="153" t="s">
        <v>171</v>
      </c>
      <c r="H405" s="154">
        <v>57.85</v>
      </c>
      <c r="I405" s="155"/>
      <c r="L405" s="151"/>
      <c r="M405" s="156"/>
      <c r="T405" s="157"/>
      <c r="AT405" s="152" t="s">
        <v>138</v>
      </c>
      <c r="AU405" s="152" t="s">
        <v>83</v>
      </c>
      <c r="AV405" s="13" t="s">
        <v>134</v>
      </c>
      <c r="AW405" s="13" t="s">
        <v>35</v>
      </c>
      <c r="AX405" s="13" t="s">
        <v>81</v>
      </c>
      <c r="AY405" s="152" t="s">
        <v>127</v>
      </c>
    </row>
    <row r="406" spans="2:65" s="1" customFormat="1" ht="21.75" customHeight="1">
      <c r="B406" s="32"/>
      <c r="C406" s="127" t="s">
        <v>584</v>
      </c>
      <c r="D406" s="127" t="s">
        <v>129</v>
      </c>
      <c r="E406" s="128" t="s">
        <v>492</v>
      </c>
      <c r="F406" s="129" t="s">
        <v>493</v>
      </c>
      <c r="G406" s="130" t="s">
        <v>165</v>
      </c>
      <c r="H406" s="131">
        <v>62.7</v>
      </c>
      <c r="I406" s="132"/>
      <c r="J406" s="131">
        <f>ROUND(I406*H406,2)</f>
        <v>0</v>
      </c>
      <c r="K406" s="129" t="s">
        <v>133</v>
      </c>
      <c r="L406" s="32"/>
      <c r="M406" s="133" t="s">
        <v>18</v>
      </c>
      <c r="N406" s="134" t="s">
        <v>44</v>
      </c>
      <c r="P406" s="135">
        <f>O406*H406</f>
        <v>0</v>
      </c>
      <c r="Q406" s="135">
        <v>1.7000000000000001E-4</v>
      </c>
      <c r="R406" s="135">
        <f>Q406*H406</f>
        <v>1.0659000000000002E-2</v>
      </c>
      <c r="S406" s="135">
        <v>0</v>
      </c>
      <c r="T406" s="136">
        <f>S406*H406</f>
        <v>0</v>
      </c>
      <c r="AR406" s="137" t="s">
        <v>134</v>
      </c>
      <c r="AT406" s="137" t="s">
        <v>129</v>
      </c>
      <c r="AU406" s="137" t="s">
        <v>83</v>
      </c>
      <c r="AY406" s="17" t="s">
        <v>127</v>
      </c>
      <c r="BE406" s="138">
        <f>IF(N406="základní",J406,0)</f>
        <v>0</v>
      </c>
      <c r="BF406" s="138">
        <f>IF(N406="snížená",J406,0)</f>
        <v>0</v>
      </c>
      <c r="BG406" s="138">
        <f>IF(N406="zákl. přenesená",J406,0)</f>
        <v>0</v>
      </c>
      <c r="BH406" s="138">
        <f>IF(N406="sníž. přenesená",J406,0)</f>
        <v>0</v>
      </c>
      <c r="BI406" s="138">
        <f>IF(N406="nulová",J406,0)</f>
        <v>0</v>
      </c>
      <c r="BJ406" s="17" t="s">
        <v>81</v>
      </c>
      <c r="BK406" s="138">
        <f>ROUND(I406*H406,2)</f>
        <v>0</v>
      </c>
      <c r="BL406" s="17" t="s">
        <v>134</v>
      </c>
      <c r="BM406" s="137" t="s">
        <v>909</v>
      </c>
    </row>
    <row r="407" spans="2:65" s="1" customFormat="1">
      <c r="B407" s="32"/>
      <c r="D407" s="139" t="s">
        <v>136</v>
      </c>
      <c r="F407" s="140" t="s">
        <v>495</v>
      </c>
      <c r="I407" s="141"/>
      <c r="L407" s="32"/>
      <c r="M407" s="142"/>
      <c r="T407" s="53"/>
      <c r="AT407" s="17" t="s">
        <v>136</v>
      </c>
      <c r="AU407" s="17" t="s">
        <v>83</v>
      </c>
    </row>
    <row r="408" spans="2:65" s="14" customFormat="1">
      <c r="B408" s="167"/>
      <c r="D408" s="144" t="s">
        <v>138</v>
      </c>
      <c r="E408" s="168" t="s">
        <v>18</v>
      </c>
      <c r="F408" s="169" t="s">
        <v>910</v>
      </c>
      <c r="H408" s="168" t="s">
        <v>18</v>
      </c>
      <c r="I408" s="170"/>
      <c r="L408" s="167"/>
      <c r="M408" s="171"/>
      <c r="T408" s="172"/>
      <c r="AT408" s="168" t="s">
        <v>138</v>
      </c>
      <c r="AU408" s="168" t="s">
        <v>83</v>
      </c>
      <c r="AV408" s="14" t="s">
        <v>81</v>
      </c>
      <c r="AW408" s="14" t="s">
        <v>35</v>
      </c>
      <c r="AX408" s="14" t="s">
        <v>73</v>
      </c>
      <c r="AY408" s="168" t="s">
        <v>127</v>
      </c>
    </row>
    <row r="409" spans="2:65" s="12" customFormat="1">
      <c r="B409" s="143"/>
      <c r="D409" s="144" t="s">
        <v>138</v>
      </c>
      <c r="E409" s="145" t="s">
        <v>18</v>
      </c>
      <c r="F409" s="146" t="s">
        <v>911</v>
      </c>
      <c r="H409" s="147">
        <v>50.3</v>
      </c>
      <c r="I409" s="148"/>
      <c r="L409" s="143"/>
      <c r="M409" s="149"/>
      <c r="T409" s="150"/>
      <c r="AT409" s="145" t="s">
        <v>138</v>
      </c>
      <c r="AU409" s="145" t="s">
        <v>83</v>
      </c>
      <c r="AV409" s="12" t="s">
        <v>83</v>
      </c>
      <c r="AW409" s="12" t="s">
        <v>35</v>
      </c>
      <c r="AX409" s="12" t="s">
        <v>73</v>
      </c>
      <c r="AY409" s="145" t="s">
        <v>127</v>
      </c>
    </row>
    <row r="410" spans="2:65" s="12" customFormat="1">
      <c r="B410" s="143"/>
      <c r="D410" s="144" t="s">
        <v>138</v>
      </c>
      <c r="E410" s="145" t="s">
        <v>18</v>
      </c>
      <c r="F410" s="146" t="s">
        <v>912</v>
      </c>
      <c r="H410" s="147">
        <v>12.4</v>
      </c>
      <c r="I410" s="148"/>
      <c r="L410" s="143"/>
      <c r="M410" s="149"/>
      <c r="T410" s="150"/>
      <c r="AT410" s="145" t="s">
        <v>138</v>
      </c>
      <c r="AU410" s="145" t="s">
        <v>83</v>
      </c>
      <c r="AV410" s="12" t="s">
        <v>83</v>
      </c>
      <c r="AW410" s="12" t="s">
        <v>35</v>
      </c>
      <c r="AX410" s="12" t="s">
        <v>73</v>
      </c>
      <c r="AY410" s="145" t="s">
        <v>127</v>
      </c>
    </row>
    <row r="411" spans="2:65" s="13" customFormat="1">
      <c r="B411" s="151"/>
      <c r="D411" s="144" t="s">
        <v>138</v>
      </c>
      <c r="E411" s="152" t="s">
        <v>18</v>
      </c>
      <c r="F411" s="153" t="s">
        <v>171</v>
      </c>
      <c r="H411" s="154">
        <v>62.7</v>
      </c>
      <c r="I411" s="155"/>
      <c r="L411" s="151"/>
      <c r="M411" s="156"/>
      <c r="T411" s="157"/>
      <c r="AT411" s="152" t="s">
        <v>138</v>
      </c>
      <c r="AU411" s="152" t="s">
        <v>83</v>
      </c>
      <c r="AV411" s="13" t="s">
        <v>134</v>
      </c>
      <c r="AW411" s="13" t="s">
        <v>35</v>
      </c>
      <c r="AX411" s="13" t="s">
        <v>81</v>
      </c>
      <c r="AY411" s="152" t="s">
        <v>127</v>
      </c>
    </row>
    <row r="412" spans="2:65" s="1" customFormat="1" ht="24.2" customHeight="1">
      <c r="B412" s="32"/>
      <c r="C412" s="127" t="s">
        <v>593</v>
      </c>
      <c r="D412" s="127" t="s">
        <v>129</v>
      </c>
      <c r="E412" s="128" t="s">
        <v>913</v>
      </c>
      <c r="F412" s="129" t="s">
        <v>914</v>
      </c>
      <c r="G412" s="130" t="s">
        <v>158</v>
      </c>
      <c r="H412" s="131">
        <v>0.3</v>
      </c>
      <c r="I412" s="132"/>
      <c r="J412" s="131">
        <f>ROUND(I412*H412,2)</f>
        <v>0</v>
      </c>
      <c r="K412" s="129" t="s">
        <v>133</v>
      </c>
      <c r="L412" s="32"/>
      <c r="M412" s="133" t="s">
        <v>18</v>
      </c>
      <c r="N412" s="134" t="s">
        <v>44</v>
      </c>
      <c r="P412" s="135">
        <f>O412*H412</f>
        <v>0</v>
      </c>
      <c r="Q412" s="135">
        <v>4.0489999999999998E-2</v>
      </c>
      <c r="R412" s="135">
        <f>Q412*H412</f>
        <v>1.2147E-2</v>
      </c>
      <c r="S412" s="135">
        <v>0</v>
      </c>
      <c r="T412" s="136">
        <f>S412*H412</f>
        <v>0</v>
      </c>
      <c r="AR412" s="137" t="s">
        <v>134</v>
      </c>
      <c r="AT412" s="137" t="s">
        <v>129</v>
      </c>
      <c r="AU412" s="137" t="s">
        <v>83</v>
      </c>
      <c r="AY412" s="17" t="s">
        <v>127</v>
      </c>
      <c r="BE412" s="138">
        <f>IF(N412="základní",J412,0)</f>
        <v>0</v>
      </c>
      <c r="BF412" s="138">
        <f>IF(N412="snížená",J412,0)</f>
        <v>0</v>
      </c>
      <c r="BG412" s="138">
        <f>IF(N412="zákl. přenesená",J412,0)</f>
        <v>0</v>
      </c>
      <c r="BH412" s="138">
        <f>IF(N412="sníž. přenesená",J412,0)</f>
        <v>0</v>
      </c>
      <c r="BI412" s="138">
        <f>IF(N412="nulová",J412,0)</f>
        <v>0</v>
      </c>
      <c r="BJ412" s="17" t="s">
        <v>81</v>
      </c>
      <c r="BK412" s="138">
        <f>ROUND(I412*H412,2)</f>
        <v>0</v>
      </c>
      <c r="BL412" s="17" t="s">
        <v>134</v>
      </c>
      <c r="BM412" s="137" t="s">
        <v>915</v>
      </c>
    </row>
    <row r="413" spans="2:65" s="1" customFormat="1">
      <c r="B413" s="32"/>
      <c r="D413" s="139" t="s">
        <v>136</v>
      </c>
      <c r="F413" s="140" t="s">
        <v>916</v>
      </c>
      <c r="I413" s="141"/>
      <c r="L413" s="32"/>
      <c r="M413" s="142"/>
      <c r="T413" s="53"/>
      <c r="AT413" s="17" t="s">
        <v>136</v>
      </c>
      <c r="AU413" s="17" t="s">
        <v>83</v>
      </c>
    </row>
    <row r="414" spans="2:65" s="12" customFormat="1">
      <c r="B414" s="143"/>
      <c r="D414" s="144" t="s">
        <v>138</v>
      </c>
      <c r="E414" s="145" t="s">
        <v>18</v>
      </c>
      <c r="F414" s="146" t="s">
        <v>917</v>
      </c>
      <c r="H414" s="147">
        <v>0.3</v>
      </c>
      <c r="I414" s="148"/>
      <c r="L414" s="143"/>
      <c r="M414" s="149"/>
      <c r="T414" s="150"/>
      <c r="AT414" s="145" t="s">
        <v>138</v>
      </c>
      <c r="AU414" s="145" t="s">
        <v>83</v>
      </c>
      <c r="AV414" s="12" t="s">
        <v>83</v>
      </c>
      <c r="AW414" s="12" t="s">
        <v>35</v>
      </c>
      <c r="AX414" s="12" t="s">
        <v>81</v>
      </c>
      <c r="AY414" s="145" t="s">
        <v>127</v>
      </c>
    </row>
    <row r="415" spans="2:65" s="1" customFormat="1" ht="33" customHeight="1">
      <c r="B415" s="32"/>
      <c r="C415" s="127" t="s">
        <v>603</v>
      </c>
      <c r="D415" s="127" t="s">
        <v>129</v>
      </c>
      <c r="E415" s="128" t="s">
        <v>501</v>
      </c>
      <c r="F415" s="129" t="s">
        <v>502</v>
      </c>
      <c r="G415" s="130" t="s">
        <v>165</v>
      </c>
      <c r="H415" s="131">
        <v>147.80000000000001</v>
      </c>
      <c r="I415" s="132"/>
      <c r="J415" s="131">
        <f>ROUND(I415*H415,2)</f>
        <v>0</v>
      </c>
      <c r="K415" s="129" t="s">
        <v>133</v>
      </c>
      <c r="L415" s="32"/>
      <c r="M415" s="133" t="s">
        <v>18</v>
      </c>
      <c r="N415" s="134" t="s">
        <v>44</v>
      </c>
      <c r="P415" s="135">
        <f>O415*H415</f>
        <v>0</v>
      </c>
      <c r="Q415" s="135">
        <v>1.2199999999999999E-3</v>
      </c>
      <c r="R415" s="135">
        <f>Q415*H415</f>
        <v>0.180316</v>
      </c>
      <c r="S415" s="135">
        <v>0</v>
      </c>
      <c r="T415" s="136">
        <f>S415*H415</f>
        <v>0</v>
      </c>
      <c r="AR415" s="137" t="s">
        <v>134</v>
      </c>
      <c r="AT415" s="137" t="s">
        <v>129</v>
      </c>
      <c r="AU415" s="137" t="s">
        <v>83</v>
      </c>
      <c r="AY415" s="17" t="s">
        <v>127</v>
      </c>
      <c r="BE415" s="138">
        <f>IF(N415="základní",J415,0)</f>
        <v>0</v>
      </c>
      <c r="BF415" s="138">
        <f>IF(N415="snížená",J415,0)</f>
        <v>0</v>
      </c>
      <c r="BG415" s="138">
        <f>IF(N415="zákl. přenesená",J415,0)</f>
        <v>0</v>
      </c>
      <c r="BH415" s="138">
        <f>IF(N415="sníž. přenesená",J415,0)</f>
        <v>0</v>
      </c>
      <c r="BI415" s="138">
        <f>IF(N415="nulová",J415,0)</f>
        <v>0</v>
      </c>
      <c r="BJ415" s="17" t="s">
        <v>81</v>
      </c>
      <c r="BK415" s="138">
        <f>ROUND(I415*H415,2)</f>
        <v>0</v>
      </c>
      <c r="BL415" s="17" t="s">
        <v>134</v>
      </c>
      <c r="BM415" s="137" t="s">
        <v>918</v>
      </c>
    </row>
    <row r="416" spans="2:65" s="1" customFormat="1">
      <c r="B416" s="32"/>
      <c r="D416" s="139" t="s">
        <v>136</v>
      </c>
      <c r="F416" s="140" t="s">
        <v>504</v>
      </c>
      <c r="I416" s="141"/>
      <c r="L416" s="32"/>
      <c r="M416" s="142"/>
      <c r="T416" s="53"/>
      <c r="AT416" s="17" t="s">
        <v>136</v>
      </c>
      <c r="AU416" s="17" t="s">
        <v>83</v>
      </c>
    </row>
    <row r="417" spans="2:65" s="12" customFormat="1">
      <c r="B417" s="143"/>
      <c r="D417" s="144" t="s">
        <v>138</v>
      </c>
      <c r="E417" s="145" t="s">
        <v>18</v>
      </c>
      <c r="F417" s="146" t="s">
        <v>919</v>
      </c>
      <c r="H417" s="147">
        <v>117.2</v>
      </c>
      <c r="I417" s="148"/>
      <c r="L417" s="143"/>
      <c r="M417" s="149"/>
      <c r="T417" s="150"/>
      <c r="AT417" s="145" t="s">
        <v>138</v>
      </c>
      <c r="AU417" s="145" t="s">
        <v>83</v>
      </c>
      <c r="AV417" s="12" t="s">
        <v>83</v>
      </c>
      <c r="AW417" s="12" t="s">
        <v>35</v>
      </c>
      <c r="AX417" s="12" t="s">
        <v>73</v>
      </c>
      <c r="AY417" s="145" t="s">
        <v>127</v>
      </c>
    </row>
    <row r="418" spans="2:65" s="12" customFormat="1">
      <c r="B418" s="143"/>
      <c r="D418" s="144" t="s">
        <v>138</v>
      </c>
      <c r="E418" s="145" t="s">
        <v>18</v>
      </c>
      <c r="F418" s="146" t="s">
        <v>920</v>
      </c>
      <c r="H418" s="147">
        <v>4.2</v>
      </c>
      <c r="I418" s="148"/>
      <c r="L418" s="143"/>
      <c r="M418" s="149"/>
      <c r="T418" s="150"/>
      <c r="AT418" s="145" t="s">
        <v>138</v>
      </c>
      <c r="AU418" s="145" t="s">
        <v>83</v>
      </c>
      <c r="AV418" s="12" t="s">
        <v>83</v>
      </c>
      <c r="AW418" s="12" t="s">
        <v>35</v>
      </c>
      <c r="AX418" s="12" t="s">
        <v>73</v>
      </c>
      <c r="AY418" s="145" t="s">
        <v>127</v>
      </c>
    </row>
    <row r="419" spans="2:65" s="12" customFormat="1">
      <c r="B419" s="143"/>
      <c r="D419" s="144" t="s">
        <v>138</v>
      </c>
      <c r="E419" s="145" t="s">
        <v>18</v>
      </c>
      <c r="F419" s="146" t="s">
        <v>921</v>
      </c>
      <c r="H419" s="147">
        <v>2.9</v>
      </c>
      <c r="I419" s="148"/>
      <c r="L419" s="143"/>
      <c r="M419" s="149"/>
      <c r="T419" s="150"/>
      <c r="AT419" s="145" t="s">
        <v>138</v>
      </c>
      <c r="AU419" s="145" t="s">
        <v>83</v>
      </c>
      <c r="AV419" s="12" t="s">
        <v>83</v>
      </c>
      <c r="AW419" s="12" t="s">
        <v>35</v>
      </c>
      <c r="AX419" s="12" t="s">
        <v>73</v>
      </c>
      <c r="AY419" s="145" t="s">
        <v>127</v>
      </c>
    </row>
    <row r="420" spans="2:65" s="12" customFormat="1">
      <c r="B420" s="143"/>
      <c r="D420" s="144" t="s">
        <v>138</v>
      </c>
      <c r="E420" s="145" t="s">
        <v>18</v>
      </c>
      <c r="F420" s="146" t="s">
        <v>922</v>
      </c>
      <c r="H420" s="147">
        <v>3.5</v>
      </c>
      <c r="I420" s="148"/>
      <c r="L420" s="143"/>
      <c r="M420" s="149"/>
      <c r="T420" s="150"/>
      <c r="AT420" s="145" t="s">
        <v>138</v>
      </c>
      <c r="AU420" s="145" t="s">
        <v>83</v>
      </c>
      <c r="AV420" s="12" t="s">
        <v>83</v>
      </c>
      <c r="AW420" s="12" t="s">
        <v>35</v>
      </c>
      <c r="AX420" s="12" t="s">
        <v>73</v>
      </c>
      <c r="AY420" s="145" t="s">
        <v>127</v>
      </c>
    </row>
    <row r="421" spans="2:65" s="12" customFormat="1">
      <c r="B421" s="143"/>
      <c r="D421" s="144" t="s">
        <v>138</v>
      </c>
      <c r="E421" s="145" t="s">
        <v>18</v>
      </c>
      <c r="F421" s="146" t="s">
        <v>923</v>
      </c>
      <c r="H421" s="147">
        <v>2.5</v>
      </c>
      <c r="I421" s="148"/>
      <c r="L421" s="143"/>
      <c r="M421" s="149"/>
      <c r="T421" s="150"/>
      <c r="AT421" s="145" t="s">
        <v>138</v>
      </c>
      <c r="AU421" s="145" t="s">
        <v>83</v>
      </c>
      <c r="AV421" s="12" t="s">
        <v>83</v>
      </c>
      <c r="AW421" s="12" t="s">
        <v>35</v>
      </c>
      <c r="AX421" s="12" t="s">
        <v>73</v>
      </c>
      <c r="AY421" s="145" t="s">
        <v>127</v>
      </c>
    </row>
    <row r="422" spans="2:65" s="12" customFormat="1">
      <c r="B422" s="143"/>
      <c r="D422" s="144" t="s">
        <v>138</v>
      </c>
      <c r="E422" s="145" t="s">
        <v>18</v>
      </c>
      <c r="F422" s="146" t="s">
        <v>924</v>
      </c>
      <c r="H422" s="147">
        <v>2.9</v>
      </c>
      <c r="I422" s="148"/>
      <c r="L422" s="143"/>
      <c r="M422" s="149"/>
      <c r="T422" s="150"/>
      <c r="AT422" s="145" t="s">
        <v>138</v>
      </c>
      <c r="AU422" s="145" t="s">
        <v>83</v>
      </c>
      <c r="AV422" s="12" t="s">
        <v>83</v>
      </c>
      <c r="AW422" s="12" t="s">
        <v>35</v>
      </c>
      <c r="AX422" s="12" t="s">
        <v>73</v>
      </c>
      <c r="AY422" s="145" t="s">
        <v>127</v>
      </c>
    </row>
    <row r="423" spans="2:65" s="14" customFormat="1">
      <c r="B423" s="167"/>
      <c r="D423" s="144" t="s">
        <v>138</v>
      </c>
      <c r="E423" s="168" t="s">
        <v>18</v>
      </c>
      <c r="F423" s="169" t="s">
        <v>736</v>
      </c>
      <c r="H423" s="168" t="s">
        <v>18</v>
      </c>
      <c r="I423" s="170"/>
      <c r="L423" s="167"/>
      <c r="M423" s="171"/>
      <c r="T423" s="172"/>
      <c r="AT423" s="168" t="s">
        <v>138</v>
      </c>
      <c r="AU423" s="168" t="s">
        <v>83</v>
      </c>
      <c r="AV423" s="14" t="s">
        <v>81</v>
      </c>
      <c r="AW423" s="14" t="s">
        <v>35</v>
      </c>
      <c r="AX423" s="14" t="s">
        <v>73</v>
      </c>
      <c r="AY423" s="168" t="s">
        <v>127</v>
      </c>
    </row>
    <row r="424" spans="2:65" s="12" customFormat="1">
      <c r="B424" s="143"/>
      <c r="D424" s="144" t="s">
        <v>138</v>
      </c>
      <c r="E424" s="145" t="s">
        <v>18</v>
      </c>
      <c r="F424" s="146" t="s">
        <v>925</v>
      </c>
      <c r="H424" s="147">
        <v>10.5</v>
      </c>
      <c r="I424" s="148"/>
      <c r="L424" s="143"/>
      <c r="M424" s="149"/>
      <c r="T424" s="150"/>
      <c r="AT424" s="145" t="s">
        <v>138</v>
      </c>
      <c r="AU424" s="145" t="s">
        <v>83</v>
      </c>
      <c r="AV424" s="12" t="s">
        <v>83</v>
      </c>
      <c r="AW424" s="12" t="s">
        <v>35</v>
      </c>
      <c r="AX424" s="12" t="s">
        <v>73</v>
      </c>
      <c r="AY424" s="145" t="s">
        <v>127</v>
      </c>
    </row>
    <row r="425" spans="2:65" s="12" customFormat="1">
      <c r="B425" s="143"/>
      <c r="D425" s="144" t="s">
        <v>138</v>
      </c>
      <c r="E425" s="145" t="s">
        <v>18</v>
      </c>
      <c r="F425" s="146" t="s">
        <v>926</v>
      </c>
      <c r="H425" s="147">
        <v>4.0999999999999996</v>
      </c>
      <c r="I425" s="148"/>
      <c r="L425" s="143"/>
      <c r="M425" s="149"/>
      <c r="T425" s="150"/>
      <c r="AT425" s="145" t="s">
        <v>138</v>
      </c>
      <c r="AU425" s="145" t="s">
        <v>83</v>
      </c>
      <c r="AV425" s="12" t="s">
        <v>83</v>
      </c>
      <c r="AW425" s="12" t="s">
        <v>35</v>
      </c>
      <c r="AX425" s="12" t="s">
        <v>73</v>
      </c>
      <c r="AY425" s="145" t="s">
        <v>127</v>
      </c>
    </row>
    <row r="426" spans="2:65" s="13" customFormat="1">
      <c r="B426" s="151"/>
      <c r="D426" s="144" t="s">
        <v>138</v>
      </c>
      <c r="E426" s="152" t="s">
        <v>18</v>
      </c>
      <c r="F426" s="153" t="s">
        <v>171</v>
      </c>
      <c r="H426" s="154">
        <v>147.80000000000001</v>
      </c>
      <c r="I426" s="155"/>
      <c r="L426" s="151"/>
      <c r="M426" s="156"/>
      <c r="T426" s="157"/>
      <c r="AT426" s="152" t="s">
        <v>138</v>
      </c>
      <c r="AU426" s="152" t="s">
        <v>83</v>
      </c>
      <c r="AV426" s="13" t="s">
        <v>134</v>
      </c>
      <c r="AW426" s="13" t="s">
        <v>35</v>
      </c>
      <c r="AX426" s="13" t="s">
        <v>81</v>
      </c>
      <c r="AY426" s="152" t="s">
        <v>127</v>
      </c>
    </row>
    <row r="427" spans="2:65" s="1" customFormat="1" ht="16.5" customHeight="1">
      <c r="B427" s="32"/>
      <c r="C427" s="127" t="s">
        <v>609</v>
      </c>
      <c r="D427" s="127" t="s">
        <v>129</v>
      </c>
      <c r="E427" s="128" t="s">
        <v>508</v>
      </c>
      <c r="F427" s="129" t="s">
        <v>509</v>
      </c>
      <c r="G427" s="130" t="s">
        <v>175</v>
      </c>
      <c r="H427" s="131">
        <v>111.77</v>
      </c>
      <c r="I427" s="132"/>
      <c r="J427" s="131">
        <f>ROUND(I427*H427,2)</f>
        <v>0</v>
      </c>
      <c r="K427" s="129" t="s">
        <v>133</v>
      </c>
      <c r="L427" s="32"/>
      <c r="M427" s="133" t="s">
        <v>18</v>
      </c>
      <c r="N427" s="134" t="s">
        <v>44</v>
      </c>
      <c r="P427" s="135">
        <f>O427*H427</f>
        <v>0</v>
      </c>
      <c r="Q427" s="135">
        <v>0.12</v>
      </c>
      <c r="R427" s="135">
        <f>Q427*H427</f>
        <v>13.4124</v>
      </c>
      <c r="S427" s="135">
        <v>2.2000000000000002</v>
      </c>
      <c r="T427" s="136">
        <f>S427*H427</f>
        <v>245.89400000000001</v>
      </c>
      <c r="AR427" s="137" t="s">
        <v>134</v>
      </c>
      <c r="AT427" s="137" t="s">
        <v>129</v>
      </c>
      <c r="AU427" s="137" t="s">
        <v>83</v>
      </c>
      <c r="AY427" s="17" t="s">
        <v>127</v>
      </c>
      <c r="BE427" s="138">
        <f>IF(N427="základní",J427,0)</f>
        <v>0</v>
      </c>
      <c r="BF427" s="138">
        <f>IF(N427="snížená",J427,0)</f>
        <v>0</v>
      </c>
      <c r="BG427" s="138">
        <f>IF(N427="zákl. přenesená",J427,0)</f>
        <v>0</v>
      </c>
      <c r="BH427" s="138">
        <f>IF(N427="sníž. přenesená",J427,0)</f>
        <v>0</v>
      </c>
      <c r="BI427" s="138">
        <f>IF(N427="nulová",J427,0)</f>
        <v>0</v>
      </c>
      <c r="BJ427" s="17" t="s">
        <v>81</v>
      </c>
      <c r="BK427" s="138">
        <f>ROUND(I427*H427,2)</f>
        <v>0</v>
      </c>
      <c r="BL427" s="17" t="s">
        <v>134</v>
      </c>
      <c r="BM427" s="137" t="s">
        <v>927</v>
      </c>
    </row>
    <row r="428" spans="2:65" s="1" customFormat="1">
      <c r="B428" s="32"/>
      <c r="D428" s="139" t="s">
        <v>136</v>
      </c>
      <c r="F428" s="140" t="s">
        <v>511</v>
      </c>
      <c r="I428" s="141"/>
      <c r="L428" s="32"/>
      <c r="M428" s="142"/>
      <c r="T428" s="53"/>
      <c r="AT428" s="17" t="s">
        <v>136</v>
      </c>
      <c r="AU428" s="17" t="s">
        <v>83</v>
      </c>
    </row>
    <row r="429" spans="2:65" s="12" customFormat="1">
      <c r="B429" s="143"/>
      <c r="D429" s="144" t="s">
        <v>138</v>
      </c>
      <c r="E429" s="145" t="s">
        <v>18</v>
      </c>
      <c r="F429" s="146" t="s">
        <v>928</v>
      </c>
      <c r="H429" s="147">
        <v>83.31</v>
      </c>
      <c r="I429" s="148"/>
      <c r="L429" s="143"/>
      <c r="M429" s="149"/>
      <c r="T429" s="150"/>
      <c r="AT429" s="145" t="s">
        <v>138</v>
      </c>
      <c r="AU429" s="145" t="s">
        <v>83</v>
      </c>
      <c r="AV429" s="12" t="s">
        <v>83</v>
      </c>
      <c r="AW429" s="12" t="s">
        <v>35</v>
      </c>
      <c r="AX429" s="12" t="s">
        <v>73</v>
      </c>
      <c r="AY429" s="145" t="s">
        <v>127</v>
      </c>
    </row>
    <row r="430" spans="2:65" s="12" customFormat="1">
      <c r="B430" s="143"/>
      <c r="D430" s="144" t="s">
        <v>138</v>
      </c>
      <c r="E430" s="145" t="s">
        <v>18</v>
      </c>
      <c r="F430" s="146" t="s">
        <v>724</v>
      </c>
      <c r="H430" s="147">
        <v>5.6</v>
      </c>
      <c r="I430" s="148"/>
      <c r="L430" s="143"/>
      <c r="M430" s="149"/>
      <c r="T430" s="150"/>
      <c r="AT430" s="145" t="s">
        <v>138</v>
      </c>
      <c r="AU430" s="145" t="s">
        <v>83</v>
      </c>
      <c r="AV430" s="12" t="s">
        <v>83</v>
      </c>
      <c r="AW430" s="12" t="s">
        <v>35</v>
      </c>
      <c r="AX430" s="12" t="s">
        <v>73</v>
      </c>
      <c r="AY430" s="145" t="s">
        <v>127</v>
      </c>
    </row>
    <row r="431" spans="2:65" s="12" customFormat="1">
      <c r="B431" s="143"/>
      <c r="D431" s="144" t="s">
        <v>138</v>
      </c>
      <c r="E431" s="145" t="s">
        <v>18</v>
      </c>
      <c r="F431" s="146" t="s">
        <v>725</v>
      </c>
      <c r="H431" s="147">
        <v>6.3</v>
      </c>
      <c r="I431" s="148"/>
      <c r="L431" s="143"/>
      <c r="M431" s="149"/>
      <c r="T431" s="150"/>
      <c r="AT431" s="145" t="s">
        <v>138</v>
      </c>
      <c r="AU431" s="145" t="s">
        <v>83</v>
      </c>
      <c r="AV431" s="12" t="s">
        <v>83</v>
      </c>
      <c r="AW431" s="12" t="s">
        <v>35</v>
      </c>
      <c r="AX431" s="12" t="s">
        <v>73</v>
      </c>
      <c r="AY431" s="145" t="s">
        <v>127</v>
      </c>
    </row>
    <row r="432" spans="2:65" s="12" customFormat="1">
      <c r="B432" s="143"/>
      <c r="D432" s="144" t="s">
        <v>138</v>
      </c>
      <c r="E432" s="145" t="s">
        <v>18</v>
      </c>
      <c r="F432" s="146" t="s">
        <v>726</v>
      </c>
      <c r="H432" s="147">
        <v>2.8</v>
      </c>
      <c r="I432" s="148"/>
      <c r="L432" s="143"/>
      <c r="M432" s="149"/>
      <c r="T432" s="150"/>
      <c r="AT432" s="145" t="s">
        <v>138</v>
      </c>
      <c r="AU432" s="145" t="s">
        <v>83</v>
      </c>
      <c r="AV432" s="12" t="s">
        <v>83</v>
      </c>
      <c r="AW432" s="12" t="s">
        <v>35</v>
      </c>
      <c r="AX432" s="12" t="s">
        <v>73</v>
      </c>
      <c r="AY432" s="145" t="s">
        <v>127</v>
      </c>
    </row>
    <row r="433" spans="2:65" s="12" customFormat="1">
      <c r="B433" s="143"/>
      <c r="D433" s="144" t="s">
        <v>138</v>
      </c>
      <c r="E433" s="145" t="s">
        <v>18</v>
      </c>
      <c r="F433" s="146" t="s">
        <v>929</v>
      </c>
      <c r="H433" s="147">
        <v>0.71</v>
      </c>
      <c r="I433" s="148"/>
      <c r="L433" s="143"/>
      <c r="M433" s="149"/>
      <c r="T433" s="150"/>
      <c r="AT433" s="145" t="s">
        <v>138</v>
      </c>
      <c r="AU433" s="145" t="s">
        <v>83</v>
      </c>
      <c r="AV433" s="12" t="s">
        <v>83</v>
      </c>
      <c r="AW433" s="12" t="s">
        <v>35</v>
      </c>
      <c r="AX433" s="12" t="s">
        <v>73</v>
      </c>
      <c r="AY433" s="145" t="s">
        <v>127</v>
      </c>
    </row>
    <row r="434" spans="2:65" s="12" customFormat="1">
      <c r="B434" s="143"/>
      <c r="D434" s="144" t="s">
        <v>138</v>
      </c>
      <c r="E434" s="145" t="s">
        <v>18</v>
      </c>
      <c r="F434" s="146" t="s">
        <v>727</v>
      </c>
      <c r="H434" s="147">
        <v>5.76</v>
      </c>
      <c r="I434" s="148"/>
      <c r="L434" s="143"/>
      <c r="M434" s="149"/>
      <c r="T434" s="150"/>
      <c r="AT434" s="145" t="s">
        <v>138</v>
      </c>
      <c r="AU434" s="145" t="s">
        <v>83</v>
      </c>
      <c r="AV434" s="12" t="s">
        <v>83</v>
      </c>
      <c r="AW434" s="12" t="s">
        <v>35</v>
      </c>
      <c r="AX434" s="12" t="s">
        <v>73</v>
      </c>
      <c r="AY434" s="145" t="s">
        <v>127</v>
      </c>
    </row>
    <row r="435" spans="2:65" s="14" customFormat="1">
      <c r="B435" s="167"/>
      <c r="D435" s="144" t="s">
        <v>138</v>
      </c>
      <c r="E435" s="168" t="s">
        <v>18</v>
      </c>
      <c r="F435" s="169" t="s">
        <v>736</v>
      </c>
      <c r="H435" s="168" t="s">
        <v>18</v>
      </c>
      <c r="I435" s="170"/>
      <c r="L435" s="167"/>
      <c r="M435" s="171"/>
      <c r="T435" s="172"/>
      <c r="AT435" s="168" t="s">
        <v>138</v>
      </c>
      <c r="AU435" s="168" t="s">
        <v>83</v>
      </c>
      <c r="AV435" s="14" t="s">
        <v>81</v>
      </c>
      <c r="AW435" s="14" t="s">
        <v>35</v>
      </c>
      <c r="AX435" s="14" t="s">
        <v>73</v>
      </c>
      <c r="AY435" s="168" t="s">
        <v>127</v>
      </c>
    </row>
    <row r="436" spans="2:65" s="12" customFormat="1">
      <c r="B436" s="143"/>
      <c r="D436" s="144" t="s">
        <v>138</v>
      </c>
      <c r="E436" s="145" t="s">
        <v>18</v>
      </c>
      <c r="F436" s="146" t="s">
        <v>930</v>
      </c>
      <c r="H436" s="147">
        <v>6.43</v>
      </c>
      <c r="I436" s="148"/>
      <c r="L436" s="143"/>
      <c r="M436" s="149"/>
      <c r="T436" s="150"/>
      <c r="AT436" s="145" t="s">
        <v>138</v>
      </c>
      <c r="AU436" s="145" t="s">
        <v>83</v>
      </c>
      <c r="AV436" s="12" t="s">
        <v>83</v>
      </c>
      <c r="AW436" s="12" t="s">
        <v>35</v>
      </c>
      <c r="AX436" s="12" t="s">
        <v>73</v>
      </c>
      <c r="AY436" s="145" t="s">
        <v>127</v>
      </c>
    </row>
    <row r="437" spans="2:65" s="12" customFormat="1">
      <c r="B437" s="143"/>
      <c r="D437" s="144" t="s">
        <v>138</v>
      </c>
      <c r="E437" s="145" t="s">
        <v>18</v>
      </c>
      <c r="F437" s="146" t="s">
        <v>931</v>
      </c>
      <c r="H437" s="147">
        <v>0.41</v>
      </c>
      <c r="I437" s="148"/>
      <c r="L437" s="143"/>
      <c r="M437" s="149"/>
      <c r="T437" s="150"/>
      <c r="AT437" s="145" t="s">
        <v>138</v>
      </c>
      <c r="AU437" s="145" t="s">
        <v>83</v>
      </c>
      <c r="AV437" s="12" t="s">
        <v>83</v>
      </c>
      <c r="AW437" s="12" t="s">
        <v>35</v>
      </c>
      <c r="AX437" s="12" t="s">
        <v>73</v>
      </c>
      <c r="AY437" s="145" t="s">
        <v>127</v>
      </c>
    </row>
    <row r="438" spans="2:65" s="12" customFormat="1">
      <c r="B438" s="143"/>
      <c r="D438" s="144" t="s">
        <v>138</v>
      </c>
      <c r="E438" s="145" t="s">
        <v>18</v>
      </c>
      <c r="F438" s="146" t="s">
        <v>932</v>
      </c>
      <c r="H438" s="147">
        <v>0.45</v>
      </c>
      <c r="I438" s="148"/>
      <c r="L438" s="143"/>
      <c r="M438" s="149"/>
      <c r="T438" s="150"/>
      <c r="AT438" s="145" t="s">
        <v>138</v>
      </c>
      <c r="AU438" s="145" t="s">
        <v>83</v>
      </c>
      <c r="AV438" s="12" t="s">
        <v>83</v>
      </c>
      <c r="AW438" s="12" t="s">
        <v>35</v>
      </c>
      <c r="AX438" s="12" t="s">
        <v>73</v>
      </c>
      <c r="AY438" s="145" t="s">
        <v>127</v>
      </c>
    </row>
    <row r="439" spans="2:65" s="13" customFormat="1">
      <c r="B439" s="151"/>
      <c r="D439" s="144" t="s">
        <v>138</v>
      </c>
      <c r="E439" s="152" t="s">
        <v>18</v>
      </c>
      <c r="F439" s="153" t="s">
        <v>171</v>
      </c>
      <c r="H439" s="154">
        <v>111.77</v>
      </c>
      <c r="I439" s="155"/>
      <c r="L439" s="151"/>
      <c r="M439" s="156"/>
      <c r="T439" s="157"/>
      <c r="AT439" s="152" t="s">
        <v>138</v>
      </c>
      <c r="AU439" s="152" t="s">
        <v>83</v>
      </c>
      <c r="AV439" s="13" t="s">
        <v>134</v>
      </c>
      <c r="AW439" s="13" t="s">
        <v>35</v>
      </c>
      <c r="AX439" s="13" t="s">
        <v>81</v>
      </c>
      <c r="AY439" s="152" t="s">
        <v>127</v>
      </c>
    </row>
    <row r="440" spans="2:65" s="1" customFormat="1" ht="16.5" customHeight="1">
      <c r="B440" s="32"/>
      <c r="C440" s="127" t="s">
        <v>933</v>
      </c>
      <c r="D440" s="127" t="s">
        <v>129</v>
      </c>
      <c r="E440" s="128" t="s">
        <v>517</v>
      </c>
      <c r="F440" s="129" t="s">
        <v>518</v>
      </c>
      <c r="G440" s="130" t="s">
        <v>175</v>
      </c>
      <c r="H440" s="131">
        <v>83.31</v>
      </c>
      <c r="I440" s="132"/>
      <c r="J440" s="131">
        <f>ROUND(I440*H440,2)</f>
        <v>0</v>
      </c>
      <c r="K440" s="129" t="s">
        <v>133</v>
      </c>
      <c r="L440" s="32"/>
      <c r="M440" s="133" t="s">
        <v>18</v>
      </c>
      <c r="N440" s="134" t="s">
        <v>44</v>
      </c>
      <c r="P440" s="135">
        <f>O440*H440</f>
        <v>0</v>
      </c>
      <c r="Q440" s="135">
        <v>0.12</v>
      </c>
      <c r="R440" s="135">
        <f>Q440*H440</f>
        <v>9.9971999999999994</v>
      </c>
      <c r="S440" s="135">
        <v>2.1</v>
      </c>
      <c r="T440" s="136">
        <f>S440*H440</f>
        <v>174.95100000000002</v>
      </c>
      <c r="AR440" s="137" t="s">
        <v>134</v>
      </c>
      <c r="AT440" s="137" t="s">
        <v>129</v>
      </c>
      <c r="AU440" s="137" t="s">
        <v>83</v>
      </c>
      <c r="AY440" s="17" t="s">
        <v>127</v>
      </c>
      <c r="BE440" s="138">
        <f>IF(N440="základní",J440,0)</f>
        <v>0</v>
      </c>
      <c r="BF440" s="138">
        <f>IF(N440="snížená",J440,0)</f>
        <v>0</v>
      </c>
      <c r="BG440" s="138">
        <f>IF(N440="zákl. přenesená",J440,0)</f>
        <v>0</v>
      </c>
      <c r="BH440" s="138">
        <f>IF(N440="sníž. přenesená",J440,0)</f>
        <v>0</v>
      </c>
      <c r="BI440" s="138">
        <f>IF(N440="nulová",J440,0)</f>
        <v>0</v>
      </c>
      <c r="BJ440" s="17" t="s">
        <v>81</v>
      </c>
      <c r="BK440" s="138">
        <f>ROUND(I440*H440,2)</f>
        <v>0</v>
      </c>
      <c r="BL440" s="17" t="s">
        <v>134</v>
      </c>
      <c r="BM440" s="137" t="s">
        <v>934</v>
      </c>
    </row>
    <row r="441" spans="2:65" s="1" customFormat="1">
      <c r="B441" s="32"/>
      <c r="D441" s="139" t="s">
        <v>136</v>
      </c>
      <c r="F441" s="140" t="s">
        <v>520</v>
      </c>
      <c r="I441" s="141"/>
      <c r="L441" s="32"/>
      <c r="M441" s="142"/>
      <c r="T441" s="53"/>
      <c r="AT441" s="17" t="s">
        <v>136</v>
      </c>
      <c r="AU441" s="17" t="s">
        <v>83</v>
      </c>
    </row>
    <row r="442" spans="2:65" s="12" customFormat="1">
      <c r="B442" s="143"/>
      <c r="D442" s="144" t="s">
        <v>138</v>
      </c>
      <c r="E442" s="145" t="s">
        <v>18</v>
      </c>
      <c r="F442" s="146" t="s">
        <v>928</v>
      </c>
      <c r="H442" s="147">
        <v>83.31</v>
      </c>
      <c r="I442" s="148"/>
      <c r="L442" s="143"/>
      <c r="M442" s="149"/>
      <c r="T442" s="150"/>
      <c r="AT442" s="145" t="s">
        <v>138</v>
      </c>
      <c r="AU442" s="145" t="s">
        <v>83</v>
      </c>
      <c r="AV442" s="12" t="s">
        <v>83</v>
      </c>
      <c r="AW442" s="12" t="s">
        <v>35</v>
      </c>
      <c r="AX442" s="12" t="s">
        <v>81</v>
      </c>
      <c r="AY442" s="145" t="s">
        <v>127</v>
      </c>
    </row>
    <row r="443" spans="2:65" s="1" customFormat="1" ht="33" customHeight="1">
      <c r="B443" s="32"/>
      <c r="C443" s="127" t="s">
        <v>935</v>
      </c>
      <c r="D443" s="127" t="s">
        <v>129</v>
      </c>
      <c r="E443" s="128" t="s">
        <v>535</v>
      </c>
      <c r="F443" s="129" t="s">
        <v>536</v>
      </c>
      <c r="G443" s="130" t="s">
        <v>158</v>
      </c>
      <c r="H443" s="131">
        <v>70</v>
      </c>
      <c r="I443" s="132"/>
      <c r="J443" s="131">
        <f>ROUND(I443*H443,2)</f>
        <v>0</v>
      </c>
      <c r="K443" s="129" t="s">
        <v>133</v>
      </c>
      <c r="L443" s="32"/>
      <c r="M443" s="133" t="s">
        <v>18</v>
      </c>
      <c r="N443" s="134" t="s">
        <v>44</v>
      </c>
      <c r="P443" s="135">
        <f>O443*H443</f>
        <v>0</v>
      </c>
      <c r="Q443" s="135">
        <v>0</v>
      </c>
      <c r="R443" s="135">
        <f>Q443*H443</f>
        <v>0</v>
      </c>
      <c r="S443" s="135">
        <v>0</v>
      </c>
      <c r="T443" s="136">
        <f>S443*H443</f>
        <v>0</v>
      </c>
      <c r="AR443" s="137" t="s">
        <v>134</v>
      </c>
      <c r="AT443" s="137" t="s">
        <v>129</v>
      </c>
      <c r="AU443" s="137" t="s">
        <v>83</v>
      </c>
      <c r="AY443" s="17" t="s">
        <v>127</v>
      </c>
      <c r="BE443" s="138">
        <f>IF(N443="základní",J443,0)</f>
        <v>0</v>
      </c>
      <c r="BF443" s="138">
        <f>IF(N443="snížená",J443,0)</f>
        <v>0</v>
      </c>
      <c r="BG443" s="138">
        <f>IF(N443="zákl. přenesená",J443,0)</f>
        <v>0</v>
      </c>
      <c r="BH443" s="138">
        <f>IF(N443="sníž. přenesená",J443,0)</f>
        <v>0</v>
      </c>
      <c r="BI443" s="138">
        <f>IF(N443="nulová",J443,0)</f>
        <v>0</v>
      </c>
      <c r="BJ443" s="17" t="s">
        <v>81</v>
      </c>
      <c r="BK443" s="138">
        <f>ROUND(I443*H443,2)</f>
        <v>0</v>
      </c>
      <c r="BL443" s="17" t="s">
        <v>134</v>
      </c>
      <c r="BM443" s="137" t="s">
        <v>936</v>
      </c>
    </row>
    <row r="444" spans="2:65" s="1" customFormat="1">
      <c r="B444" s="32"/>
      <c r="D444" s="139" t="s">
        <v>136</v>
      </c>
      <c r="F444" s="140" t="s">
        <v>538</v>
      </c>
      <c r="I444" s="141"/>
      <c r="L444" s="32"/>
      <c r="M444" s="142"/>
      <c r="T444" s="53"/>
      <c r="AT444" s="17" t="s">
        <v>136</v>
      </c>
      <c r="AU444" s="17" t="s">
        <v>83</v>
      </c>
    </row>
    <row r="445" spans="2:65" s="12" customFormat="1">
      <c r="B445" s="143"/>
      <c r="D445" s="144" t="s">
        <v>138</v>
      </c>
      <c r="E445" s="145" t="s">
        <v>18</v>
      </c>
      <c r="F445" s="146" t="s">
        <v>937</v>
      </c>
      <c r="H445" s="147">
        <v>70</v>
      </c>
      <c r="I445" s="148"/>
      <c r="L445" s="143"/>
      <c r="M445" s="149"/>
      <c r="T445" s="150"/>
      <c r="AT445" s="145" t="s">
        <v>138</v>
      </c>
      <c r="AU445" s="145" t="s">
        <v>83</v>
      </c>
      <c r="AV445" s="12" t="s">
        <v>83</v>
      </c>
      <c r="AW445" s="12" t="s">
        <v>35</v>
      </c>
      <c r="AX445" s="12" t="s">
        <v>81</v>
      </c>
      <c r="AY445" s="145" t="s">
        <v>127</v>
      </c>
    </row>
    <row r="446" spans="2:65" s="1" customFormat="1" ht="16.5" customHeight="1">
      <c r="B446" s="32"/>
      <c r="C446" s="127" t="s">
        <v>938</v>
      </c>
      <c r="D446" s="127" t="s">
        <v>129</v>
      </c>
      <c r="E446" s="128" t="s">
        <v>939</v>
      </c>
      <c r="F446" s="129" t="s">
        <v>940</v>
      </c>
      <c r="G446" s="130" t="s">
        <v>298</v>
      </c>
      <c r="H446" s="131">
        <v>1</v>
      </c>
      <c r="I446" s="132"/>
      <c r="J446" s="131">
        <f>ROUND(I446*H446,2)</f>
        <v>0</v>
      </c>
      <c r="K446" s="129" t="s">
        <v>18</v>
      </c>
      <c r="L446" s="32"/>
      <c r="M446" s="133" t="s">
        <v>18</v>
      </c>
      <c r="N446" s="134" t="s">
        <v>44</v>
      </c>
      <c r="P446" s="135">
        <f>O446*H446</f>
        <v>0</v>
      </c>
      <c r="Q446" s="135">
        <v>0</v>
      </c>
      <c r="R446" s="135">
        <f>Q446*H446</f>
        <v>0</v>
      </c>
      <c r="S446" s="135">
        <v>0</v>
      </c>
      <c r="T446" s="136">
        <f>S446*H446</f>
        <v>0</v>
      </c>
      <c r="AR446" s="137" t="s">
        <v>134</v>
      </c>
      <c r="AT446" s="137" t="s">
        <v>129</v>
      </c>
      <c r="AU446" s="137" t="s">
        <v>83</v>
      </c>
      <c r="AY446" s="17" t="s">
        <v>127</v>
      </c>
      <c r="BE446" s="138">
        <f>IF(N446="základní",J446,0)</f>
        <v>0</v>
      </c>
      <c r="BF446" s="138">
        <f>IF(N446="snížená",J446,0)</f>
        <v>0</v>
      </c>
      <c r="BG446" s="138">
        <f>IF(N446="zákl. přenesená",J446,0)</f>
        <v>0</v>
      </c>
      <c r="BH446" s="138">
        <f>IF(N446="sníž. přenesená",J446,0)</f>
        <v>0</v>
      </c>
      <c r="BI446" s="138">
        <f>IF(N446="nulová",J446,0)</f>
        <v>0</v>
      </c>
      <c r="BJ446" s="17" t="s">
        <v>81</v>
      </c>
      <c r="BK446" s="138">
        <f>ROUND(I446*H446,2)</f>
        <v>0</v>
      </c>
      <c r="BL446" s="17" t="s">
        <v>134</v>
      </c>
      <c r="BM446" s="137" t="s">
        <v>941</v>
      </c>
    </row>
    <row r="447" spans="2:65" s="14" customFormat="1">
      <c r="B447" s="167"/>
      <c r="D447" s="144" t="s">
        <v>138</v>
      </c>
      <c r="E447" s="168" t="s">
        <v>18</v>
      </c>
      <c r="F447" s="169" t="s">
        <v>942</v>
      </c>
      <c r="H447" s="168" t="s">
        <v>18</v>
      </c>
      <c r="I447" s="170"/>
      <c r="L447" s="167"/>
      <c r="M447" s="171"/>
      <c r="T447" s="172"/>
      <c r="AT447" s="168" t="s">
        <v>138</v>
      </c>
      <c r="AU447" s="168" t="s">
        <v>83</v>
      </c>
      <c r="AV447" s="14" t="s">
        <v>81</v>
      </c>
      <c r="AW447" s="14" t="s">
        <v>35</v>
      </c>
      <c r="AX447" s="14" t="s">
        <v>73</v>
      </c>
      <c r="AY447" s="168" t="s">
        <v>127</v>
      </c>
    </row>
    <row r="448" spans="2:65" s="14" customFormat="1">
      <c r="B448" s="167"/>
      <c r="D448" s="144" t="s">
        <v>138</v>
      </c>
      <c r="E448" s="168" t="s">
        <v>18</v>
      </c>
      <c r="F448" s="169" t="s">
        <v>943</v>
      </c>
      <c r="H448" s="168" t="s">
        <v>18</v>
      </c>
      <c r="I448" s="170"/>
      <c r="L448" s="167"/>
      <c r="M448" s="171"/>
      <c r="T448" s="172"/>
      <c r="AT448" s="168" t="s">
        <v>138</v>
      </c>
      <c r="AU448" s="168" t="s">
        <v>83</v>
      </c>
      <c r="AV448" s="14" t="s">
        <v>81</v>
      </c>
      <c r="AW448" s="14" t="s">
        <v>35</v>
      </c>
      <c r="AX448" s="14" t="s">
        <v>73</v>
      </c>
      <c r="AY448" s="168" t="s">
        <v>127</v>
      </c>
    </row>
    <row r="449" spans="2:65" s="14" customFormat="1">
      <c r="B449" s="167"/>
      <c r="D449" s="144" t="s">
        <v>138</v>
      </c>
      <c r="E449" s="168" t="s">
        <v>18</v>
      </c>
      <c r="F449" s="169" t="s">
        <v>944</v>
      </c>
      <c r="H449" s="168" t="s">
        <v>18</v>
      </c>
      <c r="I449" s="170"/>
      <c r="L449" s="167"/>
      <c r="M449" s="171"/>
      <c r="T449" s="172"/>
      <c r="AT449" s="168" t="s">
        <v>138</v>
      </c>
      <c r="AU449" s="168" t="s">
        <v>83</v>
      </c>
      <c r="AV449" s="14" t="s">
        <v>81</v>
      </c>
      <c r="AW449" s="14" t="s">
        <v>35</v>
      </c>
      <c r="AX449" s="14" t="s">
        <v>73</v>
      </c>
      <c r="AY449" s="168" t="s">
        <v>127</v>
      </c>
    </row>
    <row r="450" spans="2:65" s="14" customFormat="1">
      <c r="B450" s="167"/>
      <c r="D450" s="144" t="s">
        <v>138</v>
      </c>
      <c r="E450" s="168" t="s">
        <v>18</v>
      </c>
      <c r="F450" s="169" t="s">
        <v>945</v>
      </c>
      <c r="H450" s="168" t="s">
        <v>18</v>
      </c>
      <c r="I450" s="170"/>
      <c r="L450" s="167"/>
      <c r="M450" s="171"/>
      <c r="T450" s="172"/>
      <c r="AT450" s="168" t="s">
        <v>138</v>
      </c>
      <c r="AU450" s="168" t="s">
        <v>83</v>
      </c>
      <c r="AV450" s="14" t="s">
        <v>81</v>
      </c>
      <c r="AW450" s="14" t="s">
        <v>35</v>
      </c>
      <c r="AX450" s="14" t="s">
        <v>73</v>
      </c>
      <c r="AY450" s="168" t="s">
        <v>127</v>
      </c>
    </row>
    <row r="451" spans="2:65" s="14" customFormat="1">
      <c r="B451" s="167"/>
      <c r="D451" s="144" t="s">
        <v>138</v>
      </c>
      <c r="E451" s="168" t="s">
        <v>18</v>
      </c>
      <c r="F451" s="169" t="s">
        <v>946</v>
      </c>
      <c r="H451" s="168" t="s">
        <v>18</v>
      </c>
      <c r="I451" s="170"/>
      <c r="L451" s="167"/>
      <c r="M451" s="171"/>
      <c r="T451" s="172"/>
      <c r="AT451" s="168" t="s">
        <v>138</v>
      </c>
      <c r="AU451" s="168" t="s">
        <v>83</v>
      </c>
      <c r="AV451" s="14" t="s">
        <v>81</v>
      </c>
      <c r="AW451" s="14" t="s">
        <v>35</v>
      </c>
      <c r="AX451" s="14" t="s">
        <v>73</v>
      </c>
      <c r="AY451" s="168" t="s">
        <v>127</v>
      </c>
    </row>
    <row r="452" spans="2:65" s="12" customFormat="1">
      <c r="B452" s="143"/>
      <c r="D452" s="144" t="s">
        <v>138</v>
      </c>
      <c r="E452" s="145" t="s">
        <v>18</v>
      </c>
      <c r="F452" s="146" t="s">
        <v>81</v>
      </c>
      <c r="H452" s="147">
        <v>1</v>
      </c>
      <c r="I452" s="148"/>
      <c r="L452" s="143"/>
      <c r="M452" s="149"/>
      <c r="T452" s="150"/>
      <c r="AT452" s="145" t="s">
        <v>138</v>
      </c>
      <c r="AU452" s="145" t="s">
        <v>83</v>
      </c>
      <c r="AV452" s="12" t="s">
        <v>83</v>
      </c>
      <c r="AW452" s="12" t="s">
        <v>35</v>
      </c>
      <c r="AX452" s="12" t="s">
        <v>81</v>
      </c>
      <c r="AY452" s="145" t="s">
        <v>127</v>
      </c>
    </row>
    <row r="453" spans="2:65" s="1" customFormat="1" ht="16.5" customHeight="1">
      <c r="B453" s="32"/>
      <c r="C453" s="127" t="s">
        <v>947</v>
      </c>
      <c r="D453" s="127" t="s">
        <v>129</v>
      </c>
      <c r="E453" s="128" t="s">
        <v>948</v>
      </c>
      <c r="F453" s="129" t="s">
        <v>559</v>
      </c>
      <c r="G453" s="130" t="s">
        <v>298</v>
      </c>
      <c r="H453" s="131">
        <v>1</v>
      </c>
      <c r="I453" s="132"/>
      <c r="J453" s="131">
        <f>ROUND(I453*H453,2)</f>
        <v>0</v>
      </c>
      <c r="K453" s="129" t="s">
        <v>18</v>
      </c>
      <c r="L453" s="32"/>
      <c r="M453" s="133" t="s">
        <v>18</v>
      </c>
      <c r="N453" s="134" t="s">
        <v>44</v>
      </c>
      <c r="P453" s="135">
        <f>O453*H453</f>
        <v>0</v>
      </c>
      <c r="Q453" s="135">
        <v>0</v>
      </c>
      <c r="R453" s="135">
        <f>Q453*H453</f>
        <v>0</v>
      </c>
      <c r="S453" s="135">
        <v>0</v>
      </c>
      <c r="T453" s="136">
        <f>S453*H453</f>
        <v>0</v>
      </c>
      <c r="AR453" s="137" t="s">
        <v>134</v>
      </c>
      <c r="AT453" s="137" t="s">
        <v>129</v>
      </c>
      <c r="AU453" s="137" t="s">
        <v>83</v>
      </c>
      <c r="AY453" s="17" t="s">
        <v>127</v>
      </c>
      <c r="BE453" s="138">
        <f>IF(N453="základní",J453,0)</f>
        <v>0</v>
      </c>
      <c r="BF453" s="138">
        <f>IF(N453="snížená",J453,0)</f>
        <v>0</v>
      </c>
      <c r="BG453" s="138">
        <f>IF(N453="zákl. přenesená",J453,0)</f>
        <v>0</v>
      </c>
      <c r="BH453" s="138">
        <f>IF(N453="sníž. přenesená",J453,0)</f>
        <v>0</v>
      </c>
      <c r="BI453" s="138">
        <f>IF(N453="nulová",J453,0)</f>
        <v>0</v>
      </c>
      <c r="BJ453" s="17" t="s">
        <v>81</v>
      </c>
      <c r="BK453" s="138">
        <f>ROUND(I453*H453,2)</f>
        <v>0</v>
      </c>
      <c r="BL453" s="17" t="s">
        <v>134</v>
      </c>
      <c r="BM453" s="137" t="s">
        <v>949</v>
      </c>
    </row>
    <row r="454" spans="2:65" s="14" customFormat="1">
      <c r="B454" s="167"/>
      <c r="D454" s="144" t="s">
        <v>138</v>
      </c>
      <c r="E454" s="168" t="s">
        <v>18</v>
      </c>
      <c r="F454" s="169" t="s">
        <v>950</v>
      </c>
      <c r="H454" s="168" t="s">
        <v>18</v>
      </c>
      <c r="I454" s="170"/>
      <c r="L454" s="167"/>
      <c r="M454" s="171"/>
      <c r="T454" s="172"/>
      <c r="AT454" s="168" t="s">
        <v>138</v>
      </c>
      <c r="AU454" s="168" t="s">
        <v>83</v>
      </c>
      <c r="AV454" s="14" t="s">
        <v>81</v>
      </c>
      <c r="AW454" s="14" t="s">
        <v>35</v>
      </c>
      <c r="AX454" s="14" t="s">
        <v>73</v>
      </c>
      <c r="AY454" s="168" t="s">
        <v>127</v>
      </c>
    </row>
    <row r="455" spans="2:65" s="14" customFormat="1">
      <c r="B455" s="167"/>
      <c r="D455" s="144" t="s">
        <v>138</v>
      </c>
      <c r="E455" s="168" t="s">
        <v>18</v>
      </c>
      <c r="F455" s="169" t="s">
        <v>562</v>
      </c>
      <c r="H455" s="168" t="s">
        <v>18</v>
      </c>
      <c r="I455" s="170"/>
      <c r="L455" s="167"/>
      <c r="M455" s="171"/>
      <c r="T455" s="172"/>
      <c r="AT455" s="168" t="s">
        <v>138</v>
      </c>
      <c r="AU455" s="168" t="s">
        <v>83</v>
      </c>
      <c r="AV455" s="14" t="s">
        <v>81</v>
      </c>
      <c r="AW455" s="14" t="s">
        <v>35</v>
      </c>
      <c r="AX455" s="14" t="s">
        <v>73</v>
      </c>
      <c r="AY455" s="168" t="s">
        <v>127</v>
      </c>
    </row>
    <row r="456" spans="2:65" s="14" customFormat="1">
      <c r="B456" s="167"/>
      <c r="D456" s="144" t="s">
        <v>138</v>
      </c>
      <c r="E456" s="168" t="s">
        <v>18</v>
      </c>
      <c r="F456" s="169" t="s">
        <v>563</v>
      </c>
      <c r="H456" s="168" t="s">
        <v>18</v>
      </c>
      <c r="I456" s="170"/>
      <c r="L456" s="167"/>
      <c r="M456" s="171"/>
      <c r="T456" s="172"/>
      <c r="AT456" s="168" t="s">
        <v>138</v>
      </c>
      <c r="AU456" s="168" t="s">
        <v>83</v>
      </c>
      <c r="AV456" s="14" t="s">
        <v>81</v>
      </c>
      <c r="AW456" s="14" t="s">
        <v>35</v>
      </c>
      <c r="AX456" s="14" t="s">
        <v>73</v>
      </c>
      <c r="AY456" s="168" t="s">
        <v>127</v>
      </c>
    </row>
    <row r="457" spans="2:65" s="12" customFormat="1">
      <c r="B457" s="143"/>
      <c r="D457" s="144" t="s">
        <v>138</v>
      </c>
      <c r="E457" s="145" t="s">
        <v>18</v>
      </c>
      <c r="F457" s="146" t="s">
        <v>81</v>
      </c>
      <c r="H457" s="147">
        <v>1</v>
      </c>
      <c r="I457" s="148"/>
      <c r="L457" s="143"/>
      <c r="M457" s="149"/>
      <c r="T457" s="150"/>
      <c r="AT457" s="145" t="s">
        <v>138</v>
      </c>
      <c r="AU457" s="145" t="s">
        <v>83</v>
      </c>
      <c r="AV457" s="12" t="s">
        <v>83</v>
      </c>
      <c r="AW457" s="12" t="s">
        <v>35</v>
      </c>
      <c r="AX457" s="12" t="s">
        <v>81</v>
      </c>
      <c r="AY457" s="145" t="s">
        <v>127</v>
      </c>
    </row>
    <row r="458" spans="2:65" s="1" customFormat="1" ht="16.5" customHeight="1">
      <c r="B458" s="32"/>
      <c r="C458" s="127" t="s">
        <v>951</v>
      </c>
      <c r="D458" s="127" t="s">
        <v>129</v>
      </c>
      <c r="E458" s="128" t="s">
        <v>952</v>
      </c>
      <c r="F458" s="129" t="s">
        <v>566</v>
      </c>
      <c r="G458" s="130" t="s">
        <v>298</v>
      </c>
      <c r="H458" s="131">
        <v>1</v>
      </c>
      <c r="I458" s="132"/>
      <c r="J458" s="131">
        <f>ROUND(I458*H458,2)</f>
        <v>0</v>
      </c>
      <c r="K458" s="129" t="s">
        <v>18</v>
      </c>
      <c r="L458" s="32"/>
      <c r="M458" s="133" t="s">
        <v>18</v>
      </c>
      <c r="N458" s="134" t="s">
        <v>44</v>
      </c>
      <c r="P458" s="135">
        <f>O458*H458</f>
        <v>0</v>
      </c>
      <c r="Q458" s="135">
        <v>0</v>
      </c>
      <c r="R458" s="135">
        <f>Q458*H458</f>
        <v>0</v>
      </c>
      <c r="S458" s="135">
        <v>0</v>
      </c>
      <c r="T458" s="136">
        <f>S458*H458</f>
        <v>0</v>
      </c>
      <c r="AR458" s="137" t="s">
        <v>134</v>
      </c>
      <c r="AT458" s="137" t="s">
        <v>129</v>
      </c>
      <c r="AU458" s="137" t="s">
        <v>83</v>
      </c>
      <c r="AY458" s="17" t="s">
        <v>127</v>
      </c>
      <c r="BE458" s="138">
        <f>IF(N458="základní",J458,0)</f>
        <v>0</v>
      </c>
      <c r="BF458" s="138">
        <f>IF(N458="snížená",J458,0)</f>
        <v>0</v>
      </c>
      <c r="BG458" s="138">
        <f>IF(N458="zákl. přenesená",J458,0)</f>
        <v>0</v>
      </c>
      <c r="BH458" s="138">
        <f>IF(N458="sníž. přenesená",J458,0)</f>
        <v>0</v>
      </c>
      <c r="BI458" s="138">
        <f>IF(N458="nulová",J458,0)</f>
        <v>0</v>
      </c>
      <c r="BJ458" s="17" t="s">
        <v>81</v>
      </c>
      <c r="BK458" s="138">
        <f>ROUND(I458*H458,2)</f>
        <v>0</v>
      </c>
      <c r="BL458" s="17" t="s">
        <v>134</v>
      </c>
      <c r="BM458" s="137" t="s">
        <v>953</v>
      </c>
    </row>
    <row r="459" spans="2:65" s="14" customFormat="1">
      <c r="B459" s="167"/>
      <c r="D459" s="144" t="s">
        <v>138</v>
      </c>
      <c r="E459" s="168" t="s">
        <v>18</v>
      </c>
      <c r="F459" s="169" t="s">
        <v>568</v>
      </c>
      <c r="H459" s="168" t="s">
        <v>18</v>
      </c>
      <c r="I459" s="170"/>
      <c r="L459" s="167"/>
      <c r="M459" s="171"/>
      <c r="T459" s="172"/>
      <c r="AT459" s="168" t="s">
        <v>138</v>
      </c>
      <c r="AU459" s="168" t="s">
        <v>83</v>
      </c>
      <c r="AV459" s="14" t="s">
        <v>81</v>
      </c>
      <c r="AW459" s="14" t="s">
        <v>35</v>
      </c>
      <c r="AX459" s="14" t="s">
        <v>73</v>
      </c>
      <c r="AY459" s="168" t="s">
        <v>127</v>
      </c>
    </row>
    <row r="460" spans="2:65" s="14" customFormat="1">
      <c r="B460" s="167"/>
      <c r="D460" s="144" t="s">
        <v>138</v>
      </c>
      <c r="E460" s="168" t="s">
        <v>18</v>
      </c>
      <c r="F460" s="169" t="s">
        <v>954</v>
      </c>
      <c r="H460" s="168" t="s">
        <v>18</v>
      </c>
      <c r="I460" s="170"/>
      <c r="L460" s="167"/>
      <c r="M460" s="171"/>
      <c r="T460" s="172"/>
      <c r="AT460" s="168" t="s">
        <v>138</v>
      </c>
      <c r="AU460" s="168" t="s">
        <v>83</v>
      </c>
      <c r="AV460" s="14" t="s">
        <v>81</v>
      </c>
      <c r="AW460" s="14" t="s">
        <v>35</v>
      </c>
      <c r="AX460" s="14" t="s">
        <v>73</v>
      </c>
      <c r="AY460" s="168" t="s">
        <v>127</v>
      </c>
    </row>
    <row r="461" spans="2:65" s="12" customFormat="1">
      <c r="B461" s="143"/>
      <c r="D461" s="144" t="s">
        <v>138</v>
      </c>
      <c r="E461" s="145" t="s">
        <v>18</v>
      </c>
      <c r="F461" s="146" t="s">
        <v>81</v>
      </c>
      <c r="H461" s="147">
        <v>1</v>
      </c>
      <c r="I461" s="148"/>
      <c r="L461" s="143"/>
      <c r="M461" s="149"/>
      <c r="T461" s="150"/>
      <c r="AT461" s="145" t="s">
        <v>138</v>
      </c>
      <c r="AU461" s="145" t="s">
        <v>83</v>
      </c>
      <c r="AV461" s="12" t="s">
        <v>83</v>
      </c>
      <c r="AW461" s="12" t="s">
        <v>35</v>
      </c>
      <c r="AX461" s="12" t="s">
        <v>81</v>
      </c>
      <c r="AY461" s="145" t="s">
        <v>127</v>
      </c>
    </row>
    <row r="462" spans="2:65" s="1" customFormat="1" ht="16.5" customHeight="1">
      <c r="B462" s="32"/>
      <c r="C462" s="127" t="s">
        <v>955</v>
      </c>
      <c r="D462" s="127" t="s">
        <v>129</v>
      </c>
      <c r="E462" s="128" t="s">
        <v>956</v>
      </c>
      <c r="F462" s="129" t="s">
        <v>957</v>
      </c>
      <c r="G462" s="130" t="s">
        <v>298</v>
      </c>
      <c r="H462" s="131">
        <v>1</v>
      </c>
      <c r="I462" s="132"/>
      <c r="J462" s="131">
        <f>ROUND(I462*H462,2)</f>
        <v>0</v>
      </c>
      <c r="K462" s="129" t="s">
        <v>18</v>
      </c>
      <c r="L462" s="32"/>
      <c r="M462" s="133" t="s">
        <v>18</v>
      </c>
      <c r="N462" s="134" t="s">
        <v>44</v>
      </c>
      <c r="P462" s="135">
        <f>O462*H462</f>
        <v>0</v>
      </c>
      <c r="Q462" s="135">
        <v>0</v>
      </c>
      <c r="R462" s="135">
        <f>Q462*H462</f>
        <v>0</v>
      </c>
      <c r="S462" s="135">
        <v>0</v>
      </c>
      <c r="T462" s="136">
        <f>S462*H462</f>
        <v>0</v>
      </c>
      <c r="AR462" s="137" t="s">
        <v>134</v>
      </c>
      <c r="AT462" s="137" t="s">
        <v>129</v>
      </c>
      <c r="AU462" s="137" t="s">
        <v>83</v>
      </c>
      <c r="AY462" s="17" t="s">
        <v>127</v>
      </c>
      <c r="BE462" s="138">
        <f>IF(N462="základní",J462,0)</f>
        <v>0</v>
      </c>
      <c r="BF462" s="138">
        <f>IF(N462="snížená",J462,0)</f>
        <v>0</v>
      </c>
      <c r="BG462" s="138">
        <f>IF(N462="zákl. přenesená",J462,0)</f>
        <v>0</v>
      </c>
      <c r="BH462" s="138">
        <f>IF(N462="sníž. přenesená",J462,0)</f>
        <v>0</v>
      </c>
      <c r="BI462" s="138">
        <f>IF(N462="nulová",J462,0)</f>
        <v>0</v>
      </c>
      <c r="BJ462" s="17" t="s">
        <v>81</v>
      </c>
      <c r="BK462" s="138">
        <f>ROUND(I462*H462,2)</f>
        <v>0</v>
      </c>
      <c r="BL462" s="17" t="s">
        <v>134</v>
      </c>
      <c r="BM462" s="137" t="s">
        <v>958</v>
      </c>
    </row>
    <row r="463" spans="2:65" s="11" customFormat="1" ht="22.9" customHeight="1">
      <c r="B463" s="115"/>
      <c r="D463" s="116" t="s">
        <v>72</v>
      </c>
      <c r="E463" s="125" t="s">
        <v>570</v>
      </c>
      <c r="F463" s="125" t="s">
        <v>571</v>
      </c>
      <c r="I463" s="118"/>
      <c r="J463" s="126">
        <f>BK463</f>
        <v>0</v>
      </c>
      <c r="L463" s="115"/>
      <c r="M463" s="120"/>
      <c r="P463" s="121">
        <f>SUM(P464:P473)</f>
        <v>0</v>
      </c>
      <c r="R463" s="121">
        <f>SUM(R464:R473)</f>
        <v>0</v>
      </c>
      <c r="T463" s="122">
        <f>SUM(T464:T473)</f>
        <v>0</v>
      </c>
      <c r="AR463" s="116" t="s">
        <v>81</v>
      </c>
      <c r="AT463" s="123" t="s">
        <v>72</v>
      </c>
      <c r="AU463" s="123" t="s">
        <v>81</v>
      </c>
      <c r="AY463" s="116" t="s">
        <v>127</v>
      </c>
      <c r="BK463" s="124">
        <f>SUM(BK464:BK473)</f>
        <v>0</v>
      </c>
    </row>
    <row r="464" spans="2:65" s="1" customFormat="1" ht="16.5" customHeight="1">
      <c r="B464" s="32"/>
      <c r="C464" s="127" t="s">
        <v>959</v>
      </c>
      <c r="D464" s="127" t="s">
        <v>129</v>
      </c>
      <c r="E464" s="128" t="s">
        <v>960</v>
      </c>
      <c r="F464" s="129" t="s">
        <v>574</v>
      </c>
      <c r="G464" s="130" t="s">
        <v>352</v>
      </c>
      <c r="H464" s="131">
        <v>474.54</v>
      </c>
      <c r="I464" s="132"/>
      <c r="J464" s="131">
        <f>ROUND(I464*H464,2)</f>
        <v>0</v>
      </c>
      <c r="K464" s="129" t="s">
        <v>18</v>
      </c>
      <c r="L464" s="32"/>
      <c r="M464" s="133" t="s">
        <v>18</v>
      </c>
      <c r="N464" s="134" t="s">
        <v>44</v>
      </c>
      <c r="P464" s="135">
        <f>O464*H464</f>
        <v>0</v>
      </c>
      <c r="Q464" s="135">
        <v>0</v>
      </c>
      <c r="R464" s="135">
        <f>Q464*H464</f>
        <v>0</v>
      </c>
      <c r="S464" s="135">
        <v>0</v>
      </c>
      <c r="T464" s="136">
        <f>S464*H464</f>
        <v>0</v>
      </c>
      <c r="AR464" s="137" t="s">
        <v>134</v>
      </c>
      <c r="AT464" s="137" t="s">
        <v>129</v>
      </c>
      <c r="AU464" s="137" t="s">
        <v>83</v>
      </c>
      <c r="AY464" s="17" t="s">
        <v>127</v>
      </c>
      <c r="BE464" s="138">
        <f>IF(N464="základní",J464,0)</f>
        <v>0</v>
      </c>
      <c r="BF464" s="138">
        <f>IF(N464="snížená",J464,0)</f>
        <v>0</v>
      </c>
      <c r="BG464" s="138">
        <f>IF(N464="zákl. přenesená",J464,0)</f>
        <v>0</v>
      </c>
      <c r="BH464" s="138">
        <f>IF(N464="sníž. přenesená",J464,0)</f>
        <v>0</v>
      </c>
      <c r="BI464" s="138">
        <f>IF(N464="nulová",J464,0)</f>
        <v>0</v>
      </c>
      <c r="BJ464" s="17" t="s">
        <v>81</v>
      </c>
      <c r="BK464" s="138">
        <f>ROUND(I464*H464,2)</f>
        <v>0</v>
      </c>
      <c r="BL464" s="17" t="s">
        <v>134</v>
      </c>
      <c r="BM464" s="137" t="s">
        <v>961</v>
      </c>
    </row>
    <row r="465" spans="2:65" s="14" customFormat="1">
      <c r="B465" s="167"/>
      <c r="D465" s="144" t="s">
        <v>138</v>
      </c>
      <c r="E465" s="168" t="s">
        <v>18</v>
      </c>
      <c r="F465" s="169" t="s">
        <v>576</v>
      </c>
      <c r="H465" s="168" t="s">
        <v>18</v>
      </c>
      <c r="I465" s="170"/>
      <c r="L465" s="167"/>
      <c r="M465" s="171"/>
      <c r="T465" s="172"/>
      <c r="AT465" s="168" t="s">
        <v>138</v>
      </c>
      <c r="AU465" s="168" t="s">
        <v>83</v>
      </c>
      <c r="AV465" s="14" t="s">
        <v>81</v>
      </c>
      <c r="AW465" s="14" t="s">
        <v>35</v>
      </c>
      <c r="AX465" s="14" t="s">
        <v>73</v>
      </c>
      <c r="AY465" s="168" t="s">
        <v>127</v>
      </c>
    </row>
    <row r="466" spans="2:65" s="12" customFormat="1">
      <c r="B466" s="143"/>
      <c r="D466" s="144" t="s">
        <v>138</v>
      </c>
      <c r="E466" s="145" t="s">
        <v>18</v>
      </c>
      <c r="F466" s="146" t="s">
        <v>962</v>
      </c>
      <c r="H466" s="147">
        <v>4.13</v>
      </c>
      <c r="I466" s="148"/>
      <c r="L466" s="143"/>
      <c r="M466" s="149"/>
      <c r="T466" s="150"/>
      <c r="AT466" s="145" t="s">
        <v>138</v>
      </c>
      <c r="AU466" s="145" t="s">
        <v>83</v>
      </c>
      <c r="AV466" s="12" t="s">
        <v>83</v>
      </c>
      <c r="AW466" s="12" t="s">
        <v>35</v>
      </c>
      <c r="AX466" s="12" t="s">
        <v>73</v>
      </c>
      <c r="AY466" s="145" t="s">
        <v>127</v>
      </c>
    </row>
    <row r="467" spans="2:65" s="12" customFormat="1">
      <c r="B467" s="143"/>
      <c r="D467" s="144" t="s">
        <v>138</v>
      </c>
      <c r="E467" s="145" t="s">
        <v>18</v>
      </c>
      <c r="F467" s="146" t="s">
        <v>963</v>
      </c>
      <c r="H467" s="147">
        <v>20</v>
      </c>
      <c r="I467" s="148"/>
      <c r="L467" s="143"/>
      <c r="M467" s="149"/>
      <c r="T467" s="150"/>
      <c r="AT467" s="145" t="s">
        <v>138</v>
      </c>
      <c r="AU467" s="145" t="s">
        <v>83</v>
      </c>
      <c r="AV467" s="12" t="s">
        <v>83</v>
      </c>
      <c r="AW467" s="12" t="s">
        <v>35</v>
      </c>
      <c r="AX467" s="12" t="s">
        <v>73</v>
      </c>
      <c r="AY467" s="145" t="s">
        <v>127</v>
      </c>
    </row>
    <row r="468" spans="2:65" s="12" customFormat="1">
      <c r="B468" s="143"/>
      <c r="D468" s="144" t="s">
        <v>138</v>
      </c>
      <c r="E468" s="145" t="s">
        <v>18</v>
      </c>
      <c r="F468" s="146" t="s">
        <v>964</v>
      </c>
      <c r="H468" s="147">
        <v>15.48</v>
      </c>
      <c r="I468" s="148"/>
      <c r="L468" s="143"/>
      <c r="M468" s="149"/>
      <c r="T468" s="150"/>
      <c r="AT468" s="145" t="s">
        <v>138</v>
      </c>
      <c r="AU468" s="145" t="s">
        <v>83</v>
      </c>
      <c r="AV468" s="12" t="s">
        <v>83</v>
      </c>
      <c r="AW468" s="12" t="s">
        <v>35</v>
      </c>
      <c r="AX468" s="12" t="s">
        <v>73</v>
      </c>
      <c r="AY468" s="145" t="s">
        <v>127</v>
      </c>
    </row>
    <row r="469" spans="2:65" s="12" customFormat="1">
      <c r="B469" s="143"/>
      <c r="D469" s="144" t="s">
        <v>138</v>
      </c>
      <c r="E469" s="145" t="s">
        <v>18</v>
      </c>
      <c r="F469" s="146" t="s">
        <v>965</v>
      </c>
      <c r="H469" s="147">
        <v>11.52</v>
      </c>
      <c r="I469" s="148"/>
      <c r="L469" s="143"/>
      <c r="M469" s="149"/>
      <c r="T469" s="150"/>
      <c r="AT469" s="145" t="s">
        <v>138</v>
      </c>
      <c r="AU469" s="145" t="s">
        <v>83</v>
      </c>
      <c r="AV469" s="12" t="s">
        <v>83</v>
      </c>
      <c r="AW469" s="12" t="s">
        <v>35</v>
      </c>
      <c r="AX469" s="12" t="s">
        <v>73</v>
      </c>
      <c r="AY469" s="145" t="s">
        <v>127</v>
      </c>
    </row>
    <row r="470" spans="2:65" s="12" customFormat="1">
      <c r="B470" s="143"/>
      <c r="D470" s="144" t="s">
        <v>138</v>
      </c>
      <c r="E470" s="145" t="s">
        <v>18</v>
      </c>
      <c r="F470" s="146" t="s">
        <v>966</v>
      </c>
      <c r="H470" s="147">
        <v>2.57</v>
      </c>
      <c r="I470" s="148"/>
      <c r="L470" s="143"/>
      <c r="M470" s="149"/>
      <c r="T470" s="150"/>
      <c r="AT470" s="145" t="s">
        <v>138</v>
      </c>
      <c r="AU470" s="145" t="s">
        <v>83</v>
      </c>
      <c r="AV470" s="12" t="s">
        <v>83</v>
      </c>
      <c r="AW470" s="12" t="s">
        <v>35</v>
      </c>
      <c r="AX470" s="12" t="s">
        <v>73</v>
      </c>
      <c r="AY470" s="145" t="s">
        <v>127</v>
      </c>
    </row>
    <row r="471" spans="2:65" s="12" customFormat="1">
      <c r="B471" s="143"/>
      <c r="D471" s="144" t="s">
        <v>138</v>
      </c>
      <c r="E471" s="145" t="s">
        <v>18</v>
      </c>
      <c r="F471" s="146" t="s">
        <v>967</v>
      </c>
      <c r="H471" s="147">
        <v>245.89</v>
      </c>
      <c r="I471" s="148"/>
      <c r="L471" s="143"/>
      <c r="M471" s="149"/>
      <c r="T471" s="150"/>
      <c r="AT471" s="145" t="s">
        <v>138</v>
      </c>
      <c r="AU471" s="145" t="s">
        <v>83</v>
      </c>
      <c r="AV471" s="12" t="s">
        <v>83</v>
      </c>
      <c r="AW471" s="12" t="s">
        <v>35</v>
      </c>
      <c r="AX471" s="12" t="s">
        <v>73</v>
      </c>
      <c r="AY471" s="145" t="s">
        <v>127</v>
      </c>
    </row>
    <row r="472" spans="2:65" s="12" customFormat="1">
      <c r="B472" s="143"/>
      <c r="D472" s="144" t="s">
        <v>138</v>
      </c>
      <c r="E472" s="145" t="s">
        <v>18</v>
      </c>
      <c r="F472" s="146" t="s">
        <v>968</v>
      </c>
      <c r="H472" s="147">
        <v>174.95</v>
      </c>
      <c r="I472" s="148"/>
      <c r="L472" s="143"/>
      <c r="M472" s="149"/>
      <c r="T472" s="150"/>
      <c r="AT472" s="145" t="s">
        <v>138</v>
      </c>
      <c r="AU472" s="145" t="s">
        <v>83</v>
      </c>
      <c r="AV472" s="12" t="s">
        <v>83</v>
      </c>
      <c r="AW472" s="12" t="s">
        <v>35</v>
      </c>
      <c r="AX472" s="12" t="s">
        <v>73</v>
      </c>
      <c r="AY472" s="145" t="s">
        <v>127</v>
      </c>
    </row>
    <row r="473" spans="2:65" s="13" customFormat="1">
      <c r="B473" s="151"/>
      <c r="D473" s="144" t="s">
        <v>138</v>
      </c>
      <c r="E473" s="152" t="s">
        <v>18</v>
      </c>
      <c r="F473" s="153" t="s">
        <v>171</v>
      </c>
      <c r="H473" s="154">
        <v>474.54</v>
      </c>
      <c r="I473" s="155"/>
      <c r="L473" s="151"/>
      <c r="M473" s="156"/>
      <c r="T473" s="157"/>
      <c r="AT473" s="152" t="s">
        <v>138</v>
      </c>
      <c r="AU473" s="152" t="s">
        <v>83</v>
      </c>
      <c r="AV473" s="13" t="s">
        <v>134</v>
      </c>
      <c r="AW473" s="13" t="s">
        <v>35</v>
      </c>
      <c r="AX473" s="13" t="s">
        <v>81</v>
      </c>
      <c r="AY473" s="152" t="s">
        <v>127</v>
      </c>
    </row>
    <row r="474" spans="2:65" s="11" customFormat="1" ht="22.9" customHeight="1">
      <c r="B474" s="115"/>
      <c r="D474" s="116" t="s">
        <v>72</v>
      </c>
      <c r="E474" s="125" t="s">
        <v>582</v>
      </c>
      <c r="F474" s="125" t="s">
        <v>583</v>
      </c>
      <c r="I474" s="118"/>
      <c r="J474" s="126">
        <f>BK474</f>
        <v>0</v>
      </c>
      <c r="L474" s="115"/>
      <c r="M474" s="120"/>
      <c r="P474" s="121">
        <f>SUM(P475:P476)</f>
        <v>0</v>
      </c>
      <c r="R474" s="121">
        <f>SUM(R475:R476)</f>
        <v>0</v>
      </c>
      <c r="T474" s="122">
        <f>SUM(T475:T476)</f>
        <v>0</v>
      </c>
      <c r="AR474" s="116" t="s">
        <v>81</v>
      </c>
      <c r="AT474" s="123" t="s">
        <v>72</v>
      </c>
      <c r="AU474" s="123" t="s">
        <v>81</v>
      </c>
      <c r="AY474" s="116" t="s">
        <v>127</v>
      </c>
      <c r="BK474" s="124">
        <f>SUM(BK475:BK476)</f>
        <v>0</v>
      </c>
    </row>
    <row r="475" spans="2:65" s="1" customFormat="1" ht="16.5" customHeight="1">
      <c r="B475" s="32"/>
      <c r="C475" s="127" t="s">
        <v>969</v>
      </c>
      <c r="D475" s="127" t="s">
        <v>129</v>
      </c>
      <c r="E475" s="128" t="s">
        <v>585</v>
      </c>
      <c r="F475" s="129" t="s">
        <v>586</v>
      </c>
      <c r="G475" s="130" t="s">
        <v>352</v>
      </c>
      <c r="H475" s="131">
        <v>267.95999999999998</v>
      </c>
      <c r="I475" s="132"/>
      <c r="J475" s="131">
        <f>ROUND(I475*H475,2)</f>
        <v>0</v>
      </c>
      <c r="K475" s="129" t="s">
        <v>133</v>
      </c>
      <c r="L475" s="32"/>
      <c r="M475" s="133" t="s">
        <v>18</v>
      </c>
      <c r="N475" s="134" t="s">
        <v>44</v>
      </c>
      <c r="P475" s="135">
        <f>O475*H475</f>
        <v>0</v>
      </c>
      <c r="Q475" s="135">
        <v>0</v>
      </c>
      <c r="R475" s="135">
        <f>Q475*H475</f>
        <v>0</v>
      </c>
      <c r="S475" s="135">
        <v>0</v>
      </c>
      <c r="T475" s="136">
        <f>S475*H475</f>
        <v>0</v>
      </c>
      <c r="AR475" s="137" t="s">
        <v>134</v>
      </c>
      <c r="AT475" s="137" t="s">
        <v>129</v>
      </c>
      <c r="AU475" s="137" t="s">
        <v>83</v>
      </c>
      <c r="AY475" s="17" t="s">
        <v>127</v>
      </c>
      <c r="BE475" s="138">
        <f>IF(N475="základní",J475,0)</f>
        <v>0</v>
      </c>
      <c r="BF475" s="138">
        <f>IF(N475="snížená",J475,0)</f>
        <v>0</v>
      </c>
      <c r="BG475" s="138">
        <f>IF(N475="zákl. přenesená",J475,0)</f>
        <v>0</v>
      </c>
      <c r="BH475" s="138">
        <f>IF(N475="sníž. přenesená",J475,0)</f>
        <v>0</v>
      </c>
      <c r="BI475" s="138">
        <f>IF(N475="nulová",J475,0)</f>
        <v>0</v>
      </c>
      <c r="BJ475" s="17" t="s">
        <v>81</v>
      </c>
      <c r="BK475" s="138">
        <f>ROUND(I475*H475,2)</f>
        <v>0</v>
      </c>
      <c r="BL475" s="17" t="s">
        <v>134</v>
      </c>
      <c r="BM475" s="137" t="s">
        <v>970</v>
      </c>
    </row>
    <row r="476" spans="2:65" s="1" customFormat="1">
      <c r="B476" s="32"/>
      <c r="D476" s="139" t="s">
        <v>136</v>
      </c>
      <c r="F476" s="140" t="s">
        <v>588</v>
      </c>
      <c r="I476" s="141"/>
      <c r="L476" s="32"/>
      <c r="M476" s="142"/>
      <c r="T476" s="53"/>
      <c r="AT476" s="17" t="s">
        <v>136</v>
      </c>
      <c r="AU476" s="17" t="s">
        <v>83</v>
      </c>
    </row>
    <row r="477" spans="2:65" s="11" customFormat="1" ht="25.9" customHeight="1">
      <c r="B477" s="115"/>
      <c r="D477" s="116" t="s">
        <v>72</v>
      </c>
      <c r="E477" s="117" t="s">
        <v>589</v>
      </c>
      <c r="F477" s="117" t="s">
        <v>590</v>
      </c>
      <c r="I477" s="118"/>
      <c r="J477" s="119">
        <f>BK477</f>
        <v>0</v>
      </c>
      <c r="L477" s="115"/>
      <c r="M477" s="120"/>
      <c r="P477" s="121">
        <f>P478</f>
        <v>0</v>
      </c>
      <c r="R477" s="121">
        <f>R478</f>
        <v>0</v>
      </c>
      <c r="T477" s="122">
        <f>T478</f>
        <v>0</v>
      </c>
      <c r="AR477" s="116" t="s">
        <v>83</v>
      </c>
      <c r="AT477" s="123" t="s">
        <v>72</v>
      </c>
      <c r="AU477" s="123" t="s">
        <v>73</v>
      </c>
      <c r="AY477" s="116" t="s">
        <v>127</v>
      </c>
      <c r="BK477" s="124">
        <f>BK478</f>
        <v>0</v>
      </c>
    </row>
    <row r="478" spans="2:65" s="11" customFormat="1" ht="22.9" customHeight="1">
      <c r="B478" s="115"/>
      <c r="D478" s="116" t="s">
        <v>72</v>
      </c>
      <c r="E478" s="125" t="s">
        <v>591</v>
      </c>
      <c r="F478" s="125" t="s">
        <v>592</v>
      </c>
      <c r="I478" s="118"/>
      <c r="J478" s="126">
        <f>BK478</f>
        <v>0</v>
      </c>
      <c r="L478" s="115"/>
      <c r="M478" s="120"/>
      <c r="P478" s="121">
        <f>SUM(P479:P520)</f>
        <v>0</v>
      </c>
      <c r="R478" s="121">
        <f>SUM(R479:R520)</f>
        <v>0</v>
      </c>
      <c r="T478" s="122">
        <f>SUM(T479:T520)</f>
        <v>0</v>
      </c>
      <c r="AR478" s="116" t="s">
        <v>83</v>
      </c>
      <c r="AT478" s="123" t="s">
        <v>72</v>
      </c>
      <c r="AU478" s="123" t="s">
        <v>81</v>
      </c>
      <c r="AY478" s="116" t="s">
        <v>127</v>
      </c>
      <c r="BK478" s="124">
        <f>SUM(BK479:BK520)</f>
        <v>0</v>
      </c>
    </row>
    <row r="479" spans="2:65" s="1" customFormat="1" ht="16.5" customHeight="1">
      <c r="B479" s="32"/>
      <c r="C479" s="127" t="s">
        <v>971</v>
      </c>
      <c r="D479" s="127" t="s">
        <v>129</v>
      </c>
      <c r="E479" s="128" t="s">
        <v>972</v>
      </c>
      <c r="F479" s="129" t="s">
        <v>605</v>
      </c>
      <c r="G479" s="130" t="s">
        <v>165</v>
      </c>
      <c r="H479" s="131">
        <v>31.6</v>
      </c>
      <c r="I479" s="132"/>
      <c r="J479" s="131">
        <f>ROUND(I479*H479,2)</f>
        <v>0</v>
      </c>
      <c r="K479" s="129" t="s">
        <v>18</v>
      </c>
      <c r="L479" s="32"/>
      <c r="M479" s="133" t="s">
        <v>18</v>
      </c>
      <c r="N479" s="134" t="s">
        <v>44</v>
      </c>
      <c r="P479" s="135">
        <f>O479*H479</f>
        <v>0</v>
      </c>
      <c r="Q479" s="135">
        <v>0</v>
      </c>
      <c r="R479" s="135">
        <f>Q479*H479</f>
        <v>0</v>
      </c>
      <c r="S479" s="135">
        <v>0</v>
      </c>
      <c r="T479" s="136">
        <f>S479*H479</f>
        <v>0</v>
      </c>
      <c r="AR479" s="137" t="s">
        <v>596</v>
      </c>
      <c r="AT479" s="137" t="s">
        <v>129</v>
      </c>
      <c r="AU479" s="137" t="s">
        <v>83</v>
      </c>
      <c r="AY479" s="17" t="s">
        <v>127</v>
      </c>
      <c r="BE479" s="138">
        <f>IF(N479="základní",J479,0)</f>
        <v>0</v>
      </c>
      <c r="BF479" s="138">
        <f>IF(N479="snížená",J479,0)</f>
        <v>0</v>
      </c>
      <c r="BG479" s="138">
        <f>IF(N479="zákl. přenesená",J479,0)</f>
        <v>0</v>
      </c>
      <c r="BH479" s="138">
        <f>IF(N479="sníž. přenesená",J479,0)</f>
        <v>0</v>
      </c>
      <c r="BI479" s="138">
        <f>IF(N479="nulová",J479,0)</f>
        <v>0</v>
      </c>
      <c r="BJ479" s="17" t="s">
        <v>81</v>
      </c>
      <c r="BK479" s="138">
        <f>ROUND(I479*H479,2)</f>
        <v>0</v>
      </c>
      <c r="BL479" s="17" t="s">
        <v>596</v>
      </c>
      <c r="BM479" s="137" t="s">
        <v>973</v>
      </c>
    </row>
    <row r="480" spans="2:65" s="14" customFormat="1">
      <c r="B480" s="167"/>
      <c r="D480" s="144" t="s">
        <v>138</v>
      </c>
      <c r="E480" s="168" t="s">
        <v>18</v>
      </c>
      <c r="F480" s="169" t="s">
        <v>607</v>
      </c>
      <c r="H480" s="168" t="s">
        <v>18</v>
      </c>
      <c r="I480" s="170"/>
      <c r="L480" s="167"/>
      <c r="M480" s="171"/>
      <c r="T480" s="172"/>
      <c r="AT480" s="168" t="s">
        <v>138</v>
      </c>
      <c r="AU480" s="168" t="s">
        <v>83</v>
      </c>
      <c r="AV480" s="14" t="s">
        <v>81</v>
      </c>
      <c r="AW480" s="14" t="s">
        <v>35</v>
      </c>
      <c r="AX480" s="14" t="s">
        <v>73</v>
      </c>
      <c r="AY480" s="168" t="s">
        <v>127</v>
      </c>
    </row>
    <row r="481" spans="2:65" s="14" customFormat="1">
      <c r="B481" s="167"/>
      <c r="D481" s="144" t="s">
        <v>138</v>
      </c>
      <c r="E481" s="168" t="s">
        <v>18</v>
      </c>
      <c r="F481" s="169" t="s">
        <v>599</v>
      </c>
      <c r="H481" s="168" t="s">
        <v>18</v>
      </c>
      <c r="I481" s="170"/>
      <c r="L481" s="167"/>
      <c r="M481" s="171"/>
      <c r="T481" s="172"/>
      <c r="AT481" s="168" t="s">
        <v>138</v>
      </c>
      <c r="AU481" s="168" t="s">
        <v>83</v>
      </c>
      <c r="AV481" s="14" t="s">
        <v>81</v>
      </c>
      <c r="AW481" s="14" t="s">
        <v>35</v>
      </c>
      <c r="AX481" s="14" t="s">
        <v>73</v>
      </c>
      <c r="AY481" s="168" t="s">
        <v>127</v>
      </c>
    </row>
    <row r="482" spans="2:65" s="14" customFormat="1">
      <c r="B482" s="167"/>
      <c r="D482" s="144" t="s">
        <v>138</v>
      </c>
      <c r="E482" s="168" t="s">
        <v>18</v>
      </c>
      <c r="F482" s="169" t="s">
        <v>600</v>
      </c>
      <c r="H482" s="168" t="s">
        <v>18</v>
      </c>
      <c r="I482" s="170"/>
      <c r="L482" s="167"/>
      <c r="M482" s="171"/>
      <c r="T482" s="172"/>
      <c r="AT482" s="168" t="s">
        <v>138</v>
      </c>
      <c r="AU482" s="168" t="s">
        <v>83</v>
      </c>
      <c r="AV482" s="14" t="s">
        <v>81</v>
      </c>
      <c r="AW482" s="14" t="s">
        <v>35</v>
      </c>
      <c r="AX482" s="14" t="s">
        <v>73</v>
      </c>
      <c r="AY482" s="168" t="s">
        <v>127</v>
      </c>
    </row>
    <row r="483" spans="2:65" s="14" customFormat="1">
      <c r="B483" s="167"/>
      <c r="D483" s="144" t="s">
        <v>138</v>
      </c>
      <c r="E483" s="168" t="s">
        <v>18</v>
      </c>
      <c r="F483" s="169" t="s">
        <v>601</v>
      </c>
      <c r="H483" s="168" t="s">
        <v>18</v>
      </c>
      <c r="I483" s="170"/>
      <c r="L483" s="167"/>
      <c r="M483" s="171"/>
      <c r="T483" s="172"/>
      <c r="AT483" s="168" t="s">
        <v>138</v>
      </c>
      <c r="AU483" s="168" t="s">
        <v>83</v>
      </c>
      <c r="AV483" s="14" t="s">
        <v>81</v>
      </c>
      <c r="AW483" s="14" t="s">
        <v>35</v>
      </c>
      <c r="AX483" s="14" t="s">
        <v>73</v>
      </c>
      <c r="AY483" s="168" t="s">
        <v>127</v>
      </c>
    </row>
    <row r="484" spans="2:65" s="12" customFormat="1">
      <c r="B484" s="143"/>
      <c r="D484" s="144" t="s">
        <v>138</v>
      </c>
      <c r="E484" s="145" t="s">
        <v>18</v>
      </c>
      <c r="F484" s="146" t="s">
        <v>974</v>
      </c>
      <c r="H484" s="147">
        <v>31.6</v>
      </c>
      <c r="I484" s="148"/>
      <c r="L484" s="143"/>
      <c r="M484" s="149"/>
      <c r="T484" s="150"/>
      <c r="AT484" s="145" t="s">
        <v>138</v>
      </c>
      <c r="AU484" s="145" t="s">
        <v>83</v>
      </c>
      <c r="AV484" s="12" t="s">
        <v>83</v>
      </c>
      <c r="AW484" s="12" t="s">
        <v>35</v>
      </c>
      <c r="AX484" s="12" t="s">
        <v>81</v>
      </c>
      <c r="AY484" s="145" t="s">
        <v>127</v>
      </c>
    </row>
    <row r="485" spans="2:65" s="1" customFormat="1" ht="16.5" customHeight="1">
      <c r="B485" s="32"/>
      <c r="C485" s="127" t="s">
        <v>975</v>
      </c>
      <c r="D485" s="127" t="s">
        <v>129</v>
      </c>
      <c r="E485" s="128" t="s">
        <v>976</v>
      </c>
      <c r="F485" s="129" t="s">
        <v>977</v>
      </c>
      <c r="G485" s="130" t="s">
        <v>298</v>
      </c>
      <c r="H485" s="131">
        <v>1</v>
      </c>
      <c r="I485" s="132"/>
      <c r="J485" s="131">
        <f>ROUND(I485*H485,2)</f>
        <v>0</v>
      </c>
      <c r="K485" s="129" t="s">
        <v>18</v>
      </c>
      <c r="L485" s="32"/>
      <c r="M485" s="133" t="s">
        <v>18</v>
      </c>
      <c r="N485" s="134" t="s">
        <v>44</v>
      </c>
      <c r="P485" s="135">
        <f>O485*H485</f>
        <v>0</v>
      </c>
      <c r="Q485" s="135">
        <v>0</v>
      </c>
      <c r="R485" s="135">
        <f>Q485*H485</f>
        <v>0</v>
      </c>
      <c r="S485" s="135">
        <v>0</v>
      </c>
      <c r="T485" s="136">
        <f>S485*H485</f>
        <v>0</v>
      </c>
      <c r="AR485" s="137" t="s">
        <v>134</v>
      </c>
      <c r="AT485" s="137" t="s">
        <v>129</v>
      </c>
      <c r="AU485" s="137" t="s">
        <v>83</v>
      </c>
      <c r="AY485" s="17" t="s">
        <v>127</v>
      </c>
      <c r="BE485" s="138">
        <f>IF(N485="základní",J485,0)</f>
        <v>0</v>
      </c>
      <c r="BF485" s="138">
        <f>IF(N485="snížená",J485,0)</f>
        <v>0</v>
      </c>
      <c r="BG485" s="138">
        <f>IF(N485="zákl. přenesená",J485,0)</f>
        <v>0</v>
      </c>
      <c r="BH485" s="138">
        <f>IF(N485="sníž. přenesená",J485,0)</f>
        <v>0</v>
      </c>
      <c r="BI485" s="138">
        <f>IF(N485="nulová",J485,0)</f>
        <v>0</v>
      </c>
      <c r="BJ485" s="17" t="s">
        <v>81</v>
      </c>
      <c r="BK485" s="138">
        <f>ROUND(I485*H485,2)</f>
        <v>0</v>
      </c>
      <c r="BL485" s="17" t="s">
        <v>134</v>
      </c>
      <c r="BM485" s="137" t="s">
        <v>978</v>
      </c>
    </row>
    <row r="486" spans="2:65" s="14" customFormat="1">
      <c r="B486" s="167"/>
      <c r="D486" s="144" t="s">
        <v>138</v>
      </c>
      <c r="E486" s="168" t="s">
        <v>18</v>
      </c>
      <c r="F486" s="169" t="s">
        <v>979</v>
      </c>
      <c r="H486" s="168" t="s">
        <v>18</v>
      </c>
      <c r="I486" s="170"/>
      <c r="L486" s="167"/>
      <c r="M486" s="171"/>
      <c r="T486" s="172"/>
      <c r="AT486" s="168" t="s">
        <v>138</v>
      </c>
      <c r="AU486" s="168" t="s">
        <v>83</v>
      </c>
      <c r="AV486" s="14" t="s">
        <v>81</v>
      </c>
      <c r="AW486" s="14" t="s">
        <v>35</v>
      </c>
      <c r="AX486" s="14" t="s">
        <v>73</v>
      </c>
      <c r="AY486" s="168" t="s">
        <v>127</v>
      </c>
    </row>
    <row r="487" spans="2:65" s="14" customFormat="1">
      <c r="B487" s="167"/>
      <c r="D487" s="144" t="s">
        <v>138</v>
      </c>
      <c r="E487" s="168" t="s">
        <v>18</v>
      </c>
      <c r="F487" s="169" t="s">
        <v>980</v>
      </c>
      <c r="H487" s="168" t="s">
        <v>18</v>
      </c>
      <c r="I487" s="170"/>
      <c r="L487" s="167"/>
      <c r="M487" s="171"/>
      <c r="T487" s="172"/>
      <c r="AT487" s="168" t="s">
        <v>138</v>
      </c>
      <c r="AU487" s="168" t="s">
        <v>83</v>
      </c>
      <c r="AV487" s="14" t="s">
        <v>81</v>
      </c>
      <c r="AW487" s="14" t="s">
        <v>35</v>
      </c>
      <c r="AX487" s="14" t="s">
        <v>73</v>
      </c>
      <c r="AY487" s="168" t="s">
        <v>127</v>
      </c>
    </row>
    <row r="488" spans="2:65" s="14" customFormat="1">
      <c r="B488" s="167"/>
      <c r="D488" s="144" t="s">
        <v>138</v>
      </c>
      <c r="E488" s="168" t="s">
        <v>18</v>
      </c>
      <c r="F488" s="169" t="s">
        <v>981</v>
      </c>
      <c r="H488" s="168" t="s">
        <v>18</v>
      </c>
      <c r="I488" s="170"/>
      <c r="L488" s="167"/>
      <c r="M488" s="171"/>
      <c r="T488" s="172"/>
      <c r="AT488" s="168" t="s">
        <v>138</v>
      </c>
      <c r="AU488" s="168" t="s">
        <v>83</v>
      </c>
      <c r="AV488" s="14" t="s">
        <v>81</v>
      </c>
      <c r="AW488" s="14" t="s">
        <v>35</v>
      </c>
      <c r="AX488" s="14" t="s">
        <v>73</v>
      </c>
      <c r="AY488" s="168" t="s">
        <v>127</v>
      </c>
    </row>
    <row r="489" spans="2:65" s="14" customFormat="1">
      <c r="B489" s="167"/>
      <c r="D489" s="144" t="s">
        <v>138</v>
      </c>
      <c r="E489" s="168" t="s">
        <v>18</v>
      </c>
      <c r="F489" s="169" t="s">
        <v>982</v>
      </c>
      <c r="H489" s="168" t="s">
        <v>18</v>
      </c>
      <c r="I489" s="170"/>
      <c r="L489" s="167"/>
      <c r="M489" s="171"/>
      <c r="T489" s="172"/>
      <c r="AT489" s="168" t="s">
        <v>138</v>
      </c>
      <c r="AU489" s="168" t="s">
        <v>83</v>
      </c>
      <c r="AV489" s="14" t="s">
        <v>81</v>
      </c>
      <c r="AW489" s="14" t="s">
        <v>35</v>
      </c>
      <c r="AX489" s="14" t="s">
        <v>73</v>
      </c>
      <c r="AY489" s="168" t="s">
        <v>127</v>
      </c>
    </row>
    <row r="490" spans="2:65" s="12" customFormat="1">
      <c r="B490" s="143"/>
      <c r="D490" s="144" t="s">
        <v>138</v>
      </c>
      <c r="E490" s="145" t="s">
        <v>18</v>
      </c>
      <c r="F490" s="146" t="s">
        <v>81</v>
      </c>
      <c r="H490" s="147">
        <v>1</v>
      </c>
      <c r="I490" s="148"/>
      <c r="L490" s="143"/>
      <c r="M490" s="149"/>
      <c r="T490" s="150"/>
      <c r="AT490" s="145" t="s">
        <v>138</v>
      </c>
      <c r="AU490" s="145" t="s">
        <v>83</v>
      </c>
      <c r="AV490" s="12" t="s">
        <v>83</v>
      </c>
      <c r="AW490" s="12" t="s">
        <v>35</v>
      </c>
      <c r="AX490" s="12" t="s">
        <v>81</v>
      </c>
      <c r="AY490" s="145" t="s">
        <v>127</v>
      </c>
    </row>
    <row r="491" spans="2:65" s="1" customFormat="1" ht="16.5" customHeight="1">
      <c r="B491" s="32"/>
      <c r="C491" s="127" t="s">
        <v>983</v>
      </c>
      <c r="D491" s="127" t="s">
        <v>129</v>
      </c>
      <c r="E491" s="128" t="s">
        <v>984</v>
      </c>
      <c r="F491" s="129" t="s">
        <v>985</v>
      </c>
      <c r="G491" s="130" t="s">
        <v>298</v>
      </c>
      <c r="H491" s="131">
        <v>1</v>
      </c>
      <c r="I491" s="132"/>
      <c r="J491" s="131">
        <f>ROUND(I491*H491,2)</f>
        <v>0</v>
      </c>
      <c r="K491" s="129" t="s">
        <v>18</v>
      </c>
      <c r="L491" s="32"/>
      <c r="M491" s="133" t="s">
        <v>18</v>
      </c>
      <c r="N491" s="134" t="s">
        <v>44</v>
      </c>
      <c r="P491" s="135">
        <f>O491*H491</f>
        <v>0</v>
      </c>
      <c r="Q491" s="135">
        <v>0</v>
      </c>
      <c r="R491" s="135">
        <f>Q491*H491</f>
        <v>0</v>
      </c>
      <c r="S491" s="135">
        <v>0</v>
      </c>
      <c r="T491" s="136">
        <f>S491*H491</f>
        <v>0</v>
      </c>
      <c r="AR491" s="137" t="s">
        <v>134</v>
      </c>
      <c r="AT491" s="137" t="s">
        <v>129</v>
      </c>
      <c r="AU491" s="137" t="s">
        <v>83</v>
      </c>
      <c r="AY491" s="17" t="s">
        <v>127</v>
      </c>
      <c r="BE491" s="138">
        <f>IF(N491="základní",J491,0)</f>
        <v>0</v>
      </c>
      <c r="BF491" s="138">
        <f>IF(N491="snížená",J491,0)</f>
        <v>0</v>
      </c>
      <c r="BG491" s="138">
        <f>IF(N491="zákl. přenesená",J491,0)</f>
        <v>0</v>
      </c>
      <c r="BH491" s="138">
        <f>IF(N491="sníž. přenesená",J491,0)</f>
        <v>0</v>
      </c>
      <c r="BI491" s="138">
        <f>IF(N491="nulová",J491,0)</f>
        <v>0</v>
      </c>
      <c r="BJ491" s="17" t="s">
        <v>81</v>
      </c>
      <c r="BK491" s="138">
        <f>ROUND(I491*H491,2)</f>
        <v>0</v>
      </c>
      <c r="BL491" s="17" t="s">
        <v>134</v>
      </c>
      <c r="BM491" s="137" t="s">
        <v>986</v>
      </c>
    </row>
    <row r="492" spans="2:65" s="14" customFormat="1">
      <c r="B492" s="167"/>
      <c r="D492" s="144" t="s">
        <v>138</v>
      </c>
      <c r="E492" s="168" t="s">
        <v>18</v>
      </c>
      <c r="F492" s="169" t="s">
        <v>987</v>
      </c>
      <c r="H492" s="168" t="s">
        <v>18</v>
      </c>
      <c r="I492" s="170"/>
      <c r="L492" s="167"/>
      <c r="M492" s="171"/>
      <c r="T492" s="172"/>
      <c r="AT492" s="168" t="s">
        <v>138</v>
      </c>
      <c r="AU492" s="168" t="s">
        <v>83</v>
      </c>
      <c r="AV492" s="14" t="s">
        <v>81</v>
      </c>
      <c r="AW492" s="14" t="s">
        <v>35</v>
      </c>
      <c r="AX492" s="14" t="s">
        <v>73</v>
      </c>
      <c r="AY492" s="168" t="s">
        <v>127</v>
      </c>
    </row>
    <row r="493" spans="2:65" s="14" customFormat="1">
      <c r="B493" s="167"/>
      <c r="D493" s="144" t="s">
        <v>138</v>
      </c>
      <c r="E493" s="168" t="s">
        <v>18</v>
      </c>
      <c r="F493" s="169" t="s">
        <v>980</v>
      </c>
      <c r="H493" s="168" t="s">
        <v>18</v>
      </c>
      <c r="I493" s="170"/>
      <c r="L493" s="167"/>
      <c r="M493" s="171"/>
      <c r="T493" s="172"/>
      <c r="AT493" s="168" t="s">
        <v>138</v>
      </c>
      <c r="AU493" s="168" t="s">
        <v>83</v>
      </c>
      <c r="AV493" s="14" t="s">
        <v>81</v>
      </c>
      <c r="AW493" s="14" t="s">
        <v>35</v>
      </c>
      <c r="AX493" s="14" t="s">
        <v>73</v>
      </c>
      <c r="AY493" s="168" t="s">
        <v>127</v>
      </c>
    </row>
    <row r="494" spans="2:65" s="14" customFormat="1">
      <c r="B494" s="167"/>
      <c r="D494" s="144" t="s">
        <v>138</v>
      </c>
      <c r="E494" s="168" t="s">
        <v>18</v>
      </c>
      <c r="F494" s="169" t="s">
        <v>988</v>
      </c>
      <c r="H494" s="168" t="s">
        <v>18</v>
      </c>
      <c r="I494" s="170"/>
      <c r="L494" s="167"/>
      <c r="M494" s="171"/>
      <c r="T494" s="172"/>
      <c r="AT494" s="168" t="s">
        <v>138</v>
      </c>
      <c r="AU494" s="168" t="s">
        <v>83</v>
      </c>
      <c r="AV494" s="14" t="s">
        <v>81</v>
      </c>
      <c r="AW494" s="14" t="s">
        <v>35</v>
      </c>
      <c r="AX494" s="14" t="s">
        <v>73</v>
      </c>
      <c r="AY494" s="168" t="s">
        <v>127</v>
      </c>
    </row>
    <row r="495" spans="2:65" s="14" customFormat="1">
      <c r="B495" s="167"/>
      <c r="D495" s="144" t="s">
        <v>138</v>
      </c>
      <c r="E495" s="168" t="s">
        <v>18</v>
      </c>
      <c r="F495" s="169" t="s">
        <v>989</v>
      </c>
      <c r="H495" s="168" t="s">
        <v>18</v>
      </c>
      <c r="I495" s="170"/>
      <c r="L495" s="167"/>
      <c r="M495" s="171"/>
      <c r="T495" s="172"/>
      <c r="AT495" s="168" t="s">
        <v>138</v>
      </c>
      <c r="AU495" s="168" t="s">
        <v>83</v>
      </c>
      <c r="AV495" s="14" t="s">
        <v>81</v>
      </c>
      <c r="AW495" s="14" t="s">
        <v>35</v>
      </c>
      <c r="AX495" s="14" t="s">
        <v>73</v>
      </c>
      <c r="AY495" s="168" t="s">
        <v>127</v>
      </c>
    </row>
    <row r="496" spans="2:65" s="12" customFormat="1">
      <c r="B496" s="143"/>
      <c r="D496" s="144" t="s">
        <v>138</v>
      </c>
      <c r="E496" s="145" t="s">
        <v>18</v>
      </c>
      <c r="F496" s="146" t="s">
        <v>81</v>
      </c>
      <c r="H496" s="147">
        <v>1</v>
      </c>
      <c r="I496" s="148"/>
      <c r="L496" s="143"/>
      <c r="M496" s="149"/>
      <c r="T496" s="150"/>
      <c r="AT496" s="145" t="s">
        <v>138</v>
      </c>
      <c r="AU496" s="145" t="s">
        <v>83</v>
      </c>
      <c r="AV496" s="12" t="s">
        <v>83</v>
      </c>
      <c r="AW496" s="12" t="s">
        <v>35</v>
      </c>
      <c r="AX496" s="12" t="s">
        <v>81</v>
      </c>
      <c r="AY496" s="145" t="s">
        <v>127</v>
      </c>
    </row>
    <row r="497" spans="2:65" s="1" customFormat="1" ht="16.5" customHeight="1">
      <c r="B497" s="32"/>
      <c r="C497" s="127" t="s">
        <v>990</v>
      </c>
      <c r="D497" s="127" t="s">
        <v>129</v>
      </c>
      <c r="E497" s="128" t="s">
        <v>991</v>
      </c>
      <c r="F497" s="129" t="s">
        <v>992</v>
      </c>
      <c r="G497" s="130" t="s">
        <v>298</v>
      </c>
      <c r="H497" s="131">
        <v>1</v>
      </c>
      <c r="I497" s="132"/>
      <c r="J497" s="131">
        <f>ROUND(I497*H497,2)</f>
        <v>0</v>
      </c>
      <c r="K497" s="129" t="s">
        <v>18</v>
      </c>
      <c r="L497" s="32"/>
      <c r="M497" s="133" t="s">
        <v>18</v>
      </c>
      <c r="N497" s="134" t="s">
        <v>44</v>
      </c>
      <c r="P497" s="135">
        <f>O497*H497</f>
        <v>0</v>
      </c>
      <c r="Q497" s="135">
        <v>0</v>
      </c>
      <c r="R497" s="135">
        <f>Q497*H497</f>
        <v>0</v>
      </c>
      <c r="S497" s="135">
        <v>0</v>
      </c>
      <c r="T497" s="136">
        <f>S497*H497</f>
        <v>0</v>
      </c>
      <c r="AR497" s="137" t="s">
        <v>596</v>
      </c>
      <c r="AT497" s="137" t="s">
        <v>129</v>
      </c>
      <c r="AU497" s="137" t="s">
        <v>83</v>
      </c>
      <c r="AY497" s="17" t="s">
        <v>127</v>
      </c>
      <c r="BE497" s="138">
        <f>IF(N497="základní",J497,0)</f>
        <v>0</v>
      </c>
      <c r="BF497" s="138">
        <f>IF(N497="snížená",J497,0)</f>
        <v>0</v>
      </c>
      <c r="BG497" s="138">
        <f>IF(N497="zákl. přenesená",J497,0)</f>
        <v>0</v>
      </c>
      <c r="BH497" s="138">
        <f>IF(N497="sníž. přenesená",J497,0)</f>
        <v>0</v>
      </c>
      <c r="BI497" s="138">
        <f>IF(N497="nulová",J497,0)</f>
        <v>0</v>
      </c>
      <c r="BJ497" s="17" t="s">
        <v>81</v>
      </c>
      <c r="BK497" s="138">
        <f>ROUND(I497*H497,2)</f>
        <v>0</v>
      </c>
      <c r="BL497" s="17" t="s">
        <v>596</v>
      </c>
      <c r="BM497" s="137" t="s">
        <v>993</v>
      </c>
    </row>
    <row r="498" spans="2:65" s="14" customFormat="1">
      <c r="B498" s="167"/>
      <c r="D498" s="144" t="s">
        <v>138</v>
      </c>
      <c r="E498" s="168" t="s">
        <v>18</v>
      </c>
      <c r="F498" s="169" t="s">
        <v>994</v>
      </c>
      <c r="H498" s="168" t="s">
        <v>18</v>
      </c>
      <c r="I498" s="170"/>
      <c r="L498" s="167"/>
      <c r="M498" s="171"/>
      <c r="T498" s="172"/>
      <c r="AT498" s="168" t="s">
        <v>138</v>
      </c>
      <c r="AU498" s="168" t="s">
        <v>83</v>
      </c>
      <c r="AV498" s="14" t="s">
        <v>81</v>
      </c>
      <c r="AW498" s="14" t="s">
        <v>35</v>
      </c>
      <c r="AX498" s="14" t="s">
        <v>73</v>
      </c>
      <c r="AY498" s="168" t="s">
        <v>127</v>
      </c>
    </row>
    <row r="499" spans="2:65" s="14" customFormat="1">
      <c r="B499" s="167"/>
      <c r="D499" s="144" t="s">
        <v>138</v>
      </c>
      <c r="E499" s="168" t="s">
        <v>18</v>
      </c>
      <c r="F499" s="169" t="s">
        <v>631</v>
      </c>
      <c r="H499" s="168" t="s">
        <v>18</v>
      </c>
      <c r="I499" s="170"/>
      <c r="L499" s="167"/>
      <c r="M499" s="171"/>
      <c r="T499" s="172"/>
      <c r="AT499" s="168" t="s">
        <v>138</v>
      </c>
      <c r="AU499" s="168" t="s">
        <v>83</v>
      </c>
      <c r="AV499" s="14" t="s">
        <v>81</v>
      </c>
      <c r="AW499" s="14" t="s">
        <v>35</v>
      </c>
      <c r="AX499" s="14" t="s">
        <v>73</v>
      </c>
      <c r="AY499" s="168" t="s">
        <v>127</v>
      </c>
    </row>
    <row r="500" spans="2:65" s="14" customFormat="1">
      <c r="B500" s="167"/>
      <c r="D500" s="144" t="s">
        <v>138</v>
      </c>
      <c r="E500" s="168" t="s">
        <v>18</v>
      </c>
      <c r="F500" s="169" t="s">
        <v>632</v>
      </c>
      <c r="H500" s="168" t="s">
        <v>18</v>
      </c>
      <c r="I500" s="170"/>
      <c r="L500" s="167"/>
      <c r="M500" s="171"/>
      <c r="T500" s="172"/>
      <c r="AT500" s="168" t="s">
        <v>138</v>
      </c>
      <c r="AU500" s="168" t="s">
        <v>83</v>
      </c>
      <c r="AV500" s="14" t="s">
        <v>81</v>
      </c>
      <c r="AW500" s="14" t="s">
        <v>35</v>
      </c>
      <c r="AX500" s="14" t="s">
        <v>73</v>
      </c>
      <c r="AY500" s="168" t="s">
        <v>127</v>
      </c>
    </row>
    <row r="501" spans="2:65" s="14" customFormat="1">
      <c r="B501" s="167"/>
      <c r="D501" s="144" t="s">
        <v>138</v>
      </c>
      <c r="E501" s="168" t="s">
        <v>18</v>
      </c>
      <c r="F501" s="169" t="s">
        <v>601</v>
      </c>
      <c r="H501" s="168" t="s">
        <v>18</v>
      </c>
      <c r="I501" s="170"/>
      <c r="L501" s="167"/>
      <c r="M501" s="171"/>
      <c r="T501" s="172"/>
      <c r="AT501" s="168" t="s">
        <v>138</v>
      </c>
      <c r="AU501" s="168" t="s">
        <v>83</v>
      </c>
      <c r="AV501" s="14" t="s">
        <v>81</v>
      </c>
      <c r="AW501" s="14" t="s">
        <v>35</v>
      </c>
      <c r="AX501" s="14" t="s">
        <v>73</v>
      </c>
      <c r="AY501" s="168" t="s">
        <v>127</v>
      </c>
    </row>
    <row r="502" spans="2:65" s="12" customFormat="1">
      <c r="B502" s="143"/>
      <c r="D502" s="144" t="s">
        <v>138</v>
      </c>
      <c r="E502" s="145" t="s">
        <v>18</v>
      </c>
      <c r="F502" s="146" t="s">
        <v>81</v>
      </c>
      <c r="H502" s="147">
        <v>1</v>
      </c>
      <c r="I502" s="148"/>
      <c r="L502" s="143"/>
      <c r="M502" s="149"/>
      <c r="T502" s="150"/>
      <c r="AT502" s="145" t="s">
        <v>138</v>
      </c>
      <c r="AU502" s="145" t="s">
        <v>83</v>
      </c>
      <c r="AV502" s="12" t="s">
        <v>83</v>
      </c>
      <c r="AW502" s="12" t="s">
        <v>35</v>
      </c>
      <c r="AX502" s="12" t="s">
        <v>81</v>
      </c>
      <c r="AY502" s="145" t="s">
        <v>127</v>
      </c>
    </row>
    <row r="503" spans="2:65" s="1" customFormat="1" ht="16.5" customHeight="1">
      <c r="B503" s="32"/>
      <c r="C503" s="127" t="s">
        <v>995</v>
      </c>
      <c r="D503" s="127" t="s">
        <v>129</v>
      </c>
      <c r="E503" s="128" t="s">
        <v>996</v>
      </c>
      <c r="F503" s="129" t="s">
        <v>997</v>
      </c>
      <c r="G503" s="130" t="s">
        <v>298</v>
      </c>
      <c r="H503" s="131">
        <v>1</v>
      </c>
      <c r="I503" s="132"/>
      <c r="J503" s="131">
        <f>ROUND(I503*H503,2)</f>
        <v>0</v>
      </c>
      <c r="K503" s="129" t="s">
        <v>18</v>
      </c>
      <c r="L503" s="32"/>
      <c r="M503" s="133" t="s">
        <v>18</v>
      </c>
      <c r="N503" s="134" t="s">
        <v>44</v>
      </c>
      <c r="P503" s="135">
        <f>O503*H503</f>
        <v>0</v>
      </c>
      <c r="Q503" s="135">
        <v>0</v>
      </c>
      <c r="R503" s="135">
        <f>Q503*H503</f>
        <v>0</v>
      </c>
      <c r="S503" s="135">
        <v>0</v>
      </c>
      <c r="T503" s="136">
        <f>S503*H503</f>
        <v>0</v>
      </c>
      <c r="AR503" s="137" t="s">
        <v>134</v>
      </c>
      <c r="AT503" s="137" t="s">
        <v>129</v>
      </c>
      <c r="AU503" s="137" t="s">
        <v>83</v>
      </c>
      <c r="AY503" s="17" t="s">
        <v>127</v>
      </c>
      <c r="BE503" s="138">
        <f>IF(N503="základní",J503,0)</f>
        <v>0</v>
      </c>
      <c r="BF503" s="138">
        <f>IF(N503="snížená",J503,0)</f>
        <v>0</v>
      </c>
      <c r="BG503" s="138">
        <f>IF(N503="zákl. přenesená",J503,0)</f>
        <v>0</v>
      </c>
      <c r="BH503" s="138">
        <f>IF(N503="sníž. přenesená",J503,0)</f>
        <v>0</v>
      </c>
      <c r="BI503" s="138">
        <f>IF(N503="nulová",J503,0)</f>
        <v>0</v>
      </c>
      <c r="BJ503" s="17" t="s">
        <v>81</v>
      </c>
      <c r="BK503" s="138">
        <f>ROUND(I503*H503,2)</f>
        <v>0</v>
      </c>
      <c r="BL503" s="17" t="s">
        <v>134</v>
      </c>
      <c r="BM503" s="137" t="s">
        <v>998</v>
      </c>
    </row>
    <row r="504" spans="2:65" s="14" customFormat="1">
      <c r="B504" s="167"/>
      <c r="D504" s="144" t="s">
        <v>138</v>
      </c>
      <c r="E504" s="168" t="s">
        <v>18</v>
      </c>
      <c r="F504" s="169" t="s">
        <v>613</v>
      </c>
      <c r="H504" s="168" t="s">
        <v>18</v>
      </c>
      <c r="I504" s="170"/>
      <c r="L504" s="167"/>
      <c r="M504" s="171"/>
      <c r="T504" s="172"/>
      <c r="AT504" s="168" t="s">
        <v>138</v>
      </c>
      <c r="AU504" s="168" t="s">
        <v>83</v>
      </c>
      <c r="AV504" s="14" t="s">
        <v>81</v>
      </c>
      <c r="AW504" s="14" t="s">
        <v>35</v>
      </c>
      <c r="AX504" s="14" t="s">
        <v>73</v>
      </c>
      <c r="AY504" s="168" t="s">
        <v>127</v>
      </c>
    </row>
    <row r="505" spans="2:65" s="14" customFormat="1">
      <c r="B505" s="167"/>
      <c r="D505" s="144" t="s">
        <v>138</v>
      </c>
      <c r="E505" s="168" t="s">
        <v>18</v>
      </c>
      <c r="F505" s="169" t="s">
        <v>999</v>
      </c>
      <c r="H505" s="168" t="s">
        <v>18</v>
      </c>
      <c r="I505" s="170"/>
      <c r="L505" s="167"/>
      <c r="M505" s="171"/>
      <c r="T505" s="172"/>
      <c r="AT505" s="168" t="s">
        <v>138</v>
      </c>
      <c r="AU505" s="168" t="s">
        <v>83</v>
      </c>
      <c r="AV505" s="14" t="s">
        <v>81</v>
      </c>
      <c r="AW505" s="14" t="s">
        <v>35</v>
      </c>
      <c r="AX505" s="14" t="s">
        <v>73</v>
      </c>
      <c r="AY505" s="168" t="s">
        <v>127</v>
      </c>
    </row>
    <row r="506" spans="2:65" s="14" customFormat="1">
      <c r="B506" s="167"/>
      <c r="D506" s="144" t="s">
        <v>138</v>
      </c>
      <c r="E506" s="168" t="s">
        <v>18</v>
      </c>
      <c r="F506" s="169" t="s">
        <v>615</v>
      </c>
      <c r="H506" s="168" t="s">
        <v>18</v>
      </c>
      <c r="I506" s="170"/>
      <c r="L506" s="167"/>
      <c r="M506" s="171"/>
      <c r="T506" s="172"/>
      <c r="AT506" s="168" t="s">
        <v>138</v>
      </c>
      <c r="AU506" s="168" t="s">
        <v>83</v>
      </c>
      <c r="AV506" s="14" t="s">
        <v>81</v>
      </c>
      <c r="AW506" s="14" t="s">
        <v>35</v>
      </c>
      <c r="AX506" s="14" t="s">
        <v>73</v>
      </c>
      <c r="AY506" s="168" t="s">
        <v>127</v>
      </c>
    </row>
    <row r="507" spans="2:65" s="14" customFormat="1">
      <c r="B507" s="167"/>
      <c r="D507" s="144" t="s">
        <v>138</v>
      </c>
      <c r="E507" s="168" t="s">
        <v>18</v>
      </c>
      <c r="F507" s="169" t="s">
        <v>616</v>
      </c>
      <c r="H507" s="168" t="s">
        <v>18</v>
      </c>
      <c r="I507" s="170"/>
      <c r="L507" s="167"/>
      <c r="M507" s="171"/>
      <c r="T507" s="172"/>
      <c r="AT507" s="168" t="s">
        <v>138</v>
      </c>
      <c r="AU507" s="168" t="s">
        <v>83</v>
      </c>
      <c r="AV507" s="14" t="s">
        <v>81</v>
      </c>
      <c r="AW507" s="14" t="s">
        <v>35</v>
      </c>
      <c r="AX507" s="14" t="s">
        <v>73</v>
      </c>
      <c r="AY507" s="168" t="s">
        <v>127</v>
      </c>
    </row>
    <row r="508" spans="2:65" s="12" customFormat="1">
      <c r="B508" s="143"/>
      <c r="D508" s="144" t="s">
        <v>138</v>
      </c>
      <c r="E508" s="145" t="s">
        <v>18</v>
      </c>
      <c r="F508" s="146" t="s">
        <v>81</v>
      </c>
      <c r="H508" s="147">
        <v>1</v>
      </c>
      <c r="I508" s="148"/>
      <c r="L508" s="143"/>
      <c r="M508" s="149"/>
      <c r="T508" s="150"/>
      <c r="AT508" s="145" t="s">
        <v>138</v>
      </c>
      <c r="AU508" s="145" t="s">
        <v>83</v>
      </c>
      <c r="AV508" s="12" t="s">
        <v>83</v>
      </c>
      <c r="AW508" s="12" t="s">
        <v>35</v>
      </c>
      <c r="AX508" s="12" t="s">
        <v>81</v>
      </c>
      <c r="AY508" s="145" t="s">
        <v>127</v>
      </c>
    </row>
    <row r="509" spans="2:65" s="1" customFormat="1" ht="16.5" customHeight="1">
      <c r="B509" s="32"/>
      <c r="C509" s="127" t="s">
        <v>1000</v>
      </c>
      <c r="D509" s="127" t="s">
        <v>129</v>
      </c>
      <c r="E509" s="128" t="s">
        <v>1001</v>
      </c>
      <c r="F509" s="129" t="s">
        <v>1002</v>
      </c>
      <c r="G509" s="130" t="s">
        <v>298</v>
      </c>
      <c r="H509" s="131">
        <v>1</v>
      </c>
      <c r="I509" s="132"/>
      <c r="J509" s="131">
        <f>ROUND(I509*H509,2)</f>
        <v>0</v>
      </c>
      <c r="K509" s="129" t="s">
        <v>18</v>
      </c>
      <c r="L509" s="32"/>
      <c r="M509" s="133" t="s">
        <v>18</v>
      </c>
      <c r="N509" s="134" t="s">
        <v>44</v>
      </c>
      <c r="P509" s="135">
        <f>O509*H509</f>
        <v>0</v>
      </c>
      <c r="Q509" s="135">
        <v>0</v>
      </c>
      <c r="R509" s="135">
        <f>Q509*H509</f>
        <v>0</v>
      </c>
      <c r="S509" s="135">
        <v>0</v>
      </c>
      <c r="T509" s="136">
        <f>S509*H509</f>
        <v>0</v>
      </c>
      <c r="AR509" s="137" t="s">
        <v>134</v>
      </c>
      <c r="AT509" s="137" t="s">
        <v>129</v>
      </c>
      <c r="AU509" s="137" t="s">
        <v>83</v>
      </c>
      <c r="AY509" s="17" t="s">
        <v>127</v>
      </c>
      <c r="BE509" s="138">
        <f>IF(N509="základní",J509,0)</f>
        <v>0</v>
      </c>
      <c r="BF509" s="138">
        <f>IF(N509="snížená",J509,0)</f>
        <v>0</v>
      </c>
      <c r="BG509" s="138">
        <f>IF(N509="zákl. přenesená",J509,0)</f>
        <v>0</v>
      </c>
      <c r="BH509" s="138">
        <f>IF(N509="sníž. přenesená",J509,0)</f>
        <v>0</v>
      </c>
      <c r="BI509" s="138">
        <f>IF(N509="nulová",J509,0)</f>
        <v>0</v>
      </c>
      <c r="BJ509" s="17" t="s">
        <v>81</v>
      </c>
      <c r="BK509" s="138">
        <f>ROUND(I509*H509,2)</f>
        <v>0</v>
      </c>
      <c r="BL509" s="17" t="s">
        <v>134</v>
      </c>
      <c r="BM509" s="137" t="s">
        <v>1003</v>
      </c>
    </row>
    <row r="510" spans="2:65" s="14" customFormat="1">
      <c r="B510" s="167"/>
      <c r="D510" s="144" t="s">
        <v>138</v>
      </c>
      <c r="E510" s="168" t="s">
        <v>18</v>
      </c>
      <c r="F510" s="169" t="s">
        <v>613</v>
      </c>
      <c r="H510" s="168" t="s">
        <v>18</v>
      </c>
      <c r="I510" s="170"/>
      <c r="L510" s="167"/>
      <c r="M510" s="171"/>
      <c r="T510" s="172"/>
      <c r="AT510" s="168" t="s">
        <v>138</v>
      </c>
      <c r="AU510" s="168" t="s">
        <v>83</v>
      </c>
      <c r="AV510" s="14" t="s">
        <v>81</v>
      </c>
      <c r="AW510" s="14" t="s">
        <v>35</v>
      </c>
      <c r="AX510" s="14" t="s">
        <v>73</v>
      </c>
      <c r="AY510" s="168" t="s">
        <v>127</v>
      </c>
    </row>
    <row r="511" spans="2:65" s="14" customFormat="1">
      <c r="B511" s="167"/>
      <c r="D511" s="144" t="s">
        <v>138</v>
      </c>
      <c r="E511" s="168" t="s">
        <v>18</v>
      </c>
      <c r="F511" s="169" t="s">
        <v>1004</v>
      </c>
      <c r="H511" s="168" t="s">
        <v>18</v>
      </c>
      <c r="I511" s="170"/>
      <c r="L511" s="167"/>
      <c r="M511" s="171"/>
      <c r="T511" s="172"/>
      <c r="AT511" s="168" t="s">
        <v>138</v>
      </c>
      <c r="AU511" s="168" t="s">
        <v>83</v>
      </c>
      <c r="AV511" s="14" t="s">
        <v>81</v>
      </c>
      <c r="AW511" s="14" t="s">
        <v>35</v>
      </c>
      <c r="AX511" s="14" t="s">
        <v>73</v>
      </c>
      <c r="AY511" s="168" t="s">
        <v>127</v>
      </c>
    </row>
    <row r="512" spans="2:65" s="14" customFormat="1">
      <c r="B512" s="167"/>
      <c r="D512" s="144" t="s">
        <v>138</v>
      </c>
      <c r="E512" s="168" t="s">
        <v>18</v>
      </c>
      <c r="F512" s="169" t="s">
        <v>615</v>
      </c>
      <c r="H512" s="168" t="s">
        <v>18</v>
      </c>
      <c r="I512" s="170"/>
      <c r="L512" s="167"/>
      <c r="M512" s="171"/>
      <c r="T512" s="172"/>
      <c r="AT512" s="168" t="s">
        <v>138</v>
      </c>
      <c r="AU512" s="168" t="s">
        <v>83</v>
      </c>
      <c r="AV512" s="14" t="s">
        <v>81</v>
      </c>
      <c r="AW512" s="14" t="s">
        <v>35</v>
      </c>
      <c r="AX512" s="14" t="s">
        <v>73</v>
      </c>
      <c r="AY512" s="168" t="s">
        <v>127</v>
      </c>
    </row>
    <row r="513" spans="2:65" s="14" customFormat="1">
      <c r="B513" s="167"/>
      <c r="D513" s="144" t="s">
        <v>138</v>
      </c>
      <c r="E513" s="168" t="s">
        <v>18</v>
      </c>
      <c r="F513" s="169" t="s">
        <v>616</v>
      </c>
      <c r="H513" s="168" t="s">
        <v>18</v>
      </c>
      <c r="I513" s="170"/>
      <c r="L513" s="167"/>
      <c r="M513" s="171"/>
      <c r="T513" s="172"/>
      <c r="AT513" s="168" t="s">
        <v>138</v>
      </c>
      <c r="AU513" s="168" t="s">
        <v>83</v>
      </c>
      <c r="AV513" s="14" t="s">
        <v>81</v>
      </c>
      <c r="AW513" s="14" t="s">
        <v>35</v>
      </c>
      <c r="AX513" s="14" t="s">
        <v>73</v>
      </c>
      <c r="AY513" s="168" t="s">
        <v>127</v>
      </c>
    </row>
    <row r="514" spans="2:65" s="12" customFormat="1">
      <c r="B514" s="143"/>
      <c r="D514" s="144" t="s">
        <v>138</v>
      </c>
      <c r="E514" s="145" t="s">
        <v>18</v>
      </c>
      <c r="F514" s="146" t="s">
        <v>81</v>
      </c>
      <c r="H514" s="147">
        <v>1</v>
      </c>
      <c r="I514" s="148"/>
      <c r="L514" s="143"/>
      <c r="M514" s="149"/>
      <c r="T514" s="150"/>
      <c r="AT514" s="145" t="s">
        <v>138</v>
      </c>
      <c r="AU514" s="145" t="s">
        <v>83</v>
      </c>
      <c r="AV514" s="12" t="s">
        <v>83</v>
      </c>
      <c r="AW514" s="12" t="s">
        <v>35</v>
      </c>
      <c r="AX514" s="12" t="s">
        <v>81</v>
      </c>
      <c r="AY514" s="145" t="s">
        <v>127</v>
      </c>
    </row>
    <row r="515" spans="2:65" s="1" customFormat="1" ht="16.5" customHeight="1">
      <c r="B515" s="32"/>
      <c r="C515" s="127" t="s">
        <v>1005</v>
      </c>
      <c r="D515" s="127" t="s">
        <v>129</v>
      </c>
      <c r="E515" s="128" t="s">
        <v>1006</v>
      </c>
      <c r="F515" s="129" t="s">
        <v>1007</v>
      </c>
      <c r="G515" s="130" t="s">
        <v>298</v>
      </c>
      <c r="H515" s="131">
        <v>1</v>
      </c>
      <c r="I515" s="132"/>
      <c r="J515" s="131">
        <f>ROUND(I515*H515,2)</f>
        <v>0</v>
      </c>
      <c r="K515" s="129" t="s">
        <v>18</v>
      </c>
      <c r="L515" s="32"/>
      <c r="M515" s="133" t="s">
        <v>18</v>
      </c>
      <c r="N515" s="134" t="s">
        <v>44</v>
      </c>
      <c r="P515" s="135">
        <f>O515*H515</f>
        <v>0</v>
      </c>
      <c r="Q515" s="135">
        <v>0</v>
      </c>
      <c r="R515" s="135">
        <f>Q515*H515</f>
        <v>0</v>
      </c>
      <c r="S515" s="135">
        <v>0</v>
      </c>
      <c r="T515" s="136">
        <f>S515*H515</f>
        <v>0</v>
      </c>
      <c r="AR515" s="137" t="s">
        <v>134</v>
      </c>
      <c r="AT515" s="137" t="s">
        <v>129</v>
      </c>
      <c r="AU515" s="137" t="s">
        <v>83</v>
      </c>
      <c r="AY515" s="17" t="s">
        <v>127</v>
      </c>
      <c r="BE515" s="138">
        <f>IF(N515="základní",J515,0)</f>
        <v>0</v>
      </c>
      <c r="BF515" s="138">
        <f>IF(N515="snížená",J515,0)</f>
        <v>0</v>
      </c>
      <c r="BG515" s="138">
        <f>IF(N515="zákl. přenesená",J515,0)</f>
        <v>0</v>
      </c>
      <c r="BH515" s="138">
        <f>IF(N515="sníž. přenesená",J515,0)</f>
        <v>0</v>
      </c>
      <c r="BI515" s="138">
        <f>IF(N515="nulová",J515,0)</f>
        <v>0</v>
      </c>
      <c r="BJ515" s="17" t="s">
        <v>81</v>
      </c>
      <c r="BK515" s="138">
        <f>ROUND(I515*H515,2)</f>
        <v>0</v>
      </c>
      <c r="BL515" s="17" t="s">
        <v>134</v>
      </c>
      <c r="BM515" s="137" t="s">
        <v>1008</v>
      </c>
    </row>
    <row r="516" spans="2:65" s="14" customFormat="1">
      <c r="B516" s="167"/>
      <c r="D516" s="144" t="s">
        <v>138</v>
      </c>
      <c r="E516" s="168" t="s">
        <v>18</v>
      </c>
      <c r="F516" s="169" t="s">
        <v>613</v>
      </c>
      <c r="H516" s="168" t="s">
        <v>18</v>
      </c>
      <c r="I516" s="170"/>
      <c r="L516" s="167"/>
      <c r="M516" s="171"/>
      <c r="T516" s="172"/>
      <c r="AT516" s="168" t="s">
        <v>138</v>
      </c>
      <c r="AU516" s="168" t="s">
        <v>83</v>
      </c>
      <c r="AV516" s="14" t="s">
        <v>81</v>
      </c>
      <c r="AW516" s="14" t="s">
        <v>35</v>
      </c>
      <c r="AX516" s="14" t="s">
        <v>73</v>
      </c>
      <c r="AY516" s="168" t="s">
        <v>127</v>
      </c>
    </row>
    <row r="517" spans="2:65" s="14" customFormat="1">
      <c r="B517" s="167"/>
      <c r="D517" s="144" t="s">
        <v>138</v>
      </c>
      <c r="E517" s="168" t="s">
        <v>18</v>
      </c>
      <c r="F517" s="169" t="s">
        <v>1009</v>
      </c>
      <c r="H517" s="168" t="s">
        <v>18</v>
      </c>
      <c r="I517" s="170"/>
      <c r="L517" s="167"/>
      <c r="M517" s="171"/>
      <c r="T517" s="172"/>
      <c r="AT517" s="168" t="s">
        <v>138</v>
      </c>
      <c r="AU517" s="168" t="s">
        <v>83</v>
      </c>
      <c r="AV517" s="14" t="s">
        <v>81</v>
      </c>
      <c r="AW517" s="14" t="s">
        <v>35</v>
      </c>
      <c r="AX517" s="14" t="s">
        <v>73</v>
      </c>
      <c r="AY517" s="168" t="s">
        <v>127</v>
      </c>
    </row>
    <row r="518" spans="2:65" s="14" customFormat="1">
      <c r="B518" s="167"/>
      <c r="D518" s="144" t="s">
        <v>138</v>
      </c>
      <c r="E518" s="168" t="s">
        <v>18</v>
      </c>
      <c r="F518" s="169" t="s">
        <v>615</v>
      </c>
      <c r="H518" s="168" t="s">
        <v>18</v>
      </c>
      <c r="I518" s="170"/>
      <c r="L518" s="167"/>
      <c r="M518" s="171"/>
      <c r="T518" s="172"/>
      <c r="AT518" s="168" t="s">
        <v>138</v>
      </c>
      <c r="AU518" s="168" t="s">
        <v>83</v>
      </c>
      <c r="AV518" s="14" t="s">
        <v>81</v>
      </c>
      <c r="AW518" s="14" t="s">
        <v>35</v>
      </c>
      <c r="AX518" s="14" t="s">
        <v>73</v>
      </c>
      <c r="AY518" s="168" t="s">
        <v>127</v>
      </c>
    </row>
    <row r="519" spans="2:65" s="14" customFormat="1">
      <c r="B519" s="167"/>
      <c r="D519" s="144" t="s">
        <v>138</v>
      </c>
      <c r="E519" s="168" t="s">
        <v>18</v>
      </c>
      <c r="F519" s="169" t="s">
        <v>616</v>
      </c>
      <c r="H519" s="168" t="s">
        <v>18</v>
      </c>
      <c r="I519" s="170"/>
      <c r="L519" s="167"/>
      <c r="M519" s="171"/>
      <c r="T519" s="172"/>
      <c r="AT519" s="168" t="s">
        <v>138</v>
      </c>
      <c r="AU519" s="168" t="s">
        <v>83</v>
      </c>
      <c r="AV519" s="14" t="s">
        <v>81</v>
      </c>
      <c r="AW519" s="14" t="s">
        <v>35</v>
      </c>
      <c r="AX519" s="14" t="s">
        <v>73</v>
      </c>
      <c r="AY519" s="168" t="s">
        <v>127</v>
      </c>
    </row>
    <row r="520" spans="2:65" s="12" customFormat="1">
      <c r="B520" s="143"/>
      <c r="D520" s="144" t="s">
        <v>138</v>
      </c>
      <c r="E520" s="145" t="s">
        <v>18</v>
      </c>
      <c r="F520" s="146" t="s">
        <v>81</v>
      </c>
      <c r="H520" s="147">
        <v>1</v>
      </c>
      <c r="I520" s="148"/>
      <c r="L520" s="143"/>
      <c r="M520" s="173"/>
      <c r="N520" s="174"/>
      <c r="O520" s="174"/>
      <c r="P520" s="174"/>
      <c r="Q520" s="174"/>
      <c r="R520" s="174"/>
      <c r="S520" s="174"/>
      <c r="T520" s="175"/>
      <c r="AT520" s="145" t="s">
        <v>138</v>
      </c>
      <c r="AU520" s="145" t="s">
        <v>83</v>
      </c>
      <c r="AV520" s="12" t="s">
        <v>83</v>
      </c>
      <c r="AW520" s="12" t="s">
        <v>35</v>
      </c>
      <c r="AX520" s="12" t="s">
        <v>81</v>
      </c>
      <c r="AY520" s="145" t="s">
        <v>127</v>
      </c>
    </row>
    <row r="521" spans="2:65" s="1" customFormat="1" ht="6.95" customHeight="1">
      <c r="B521" s="41"/>
      <c r="C521" s="42"/>
      <c r="D521" s="42"/>
      <c r="E521" s="42"/>
      <c r="F521" s="42"/>
      <c r="G521" s="42"/>
      <c r="H521" s="42"/>
      <c r="I521" s="42"/>
      <c r="J521" s="42"/>
      <c r="K521" s="42"/>
      <c r="L521" s="32"/>
    </row>
  </sheetData>
  <sheetProtection algorithmName="SHA-512" hashValue="aGSr9IHq5+7rXxJRDwpORgrHjLENk/KfTgo/AD8nL7hL4xgdZROnhDYOAcUn6CkY+to0ff/wm4keD1Ijt3Bmkw==" saltValue="lbQMJ6bxl5ci7dtwSaRqWcmb8lHuTdSUg1b7mO9MjV+ExzRKDmHXrIXnXcLewE86Fs/FHkl7fOZmqj6yowEiBg==" spinCount="100000" sheet="1" objects="1" scenarios="1" formatColumns="0" formatRows="0" autoFilter="0"/>
  <autoFilter ref="C89:K520" xr:uid="{00000000-0009-0000-0000-000003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300-000000000000}"/>
    <hyperlink ref="F97" r:id="rId2" xr:uid="{00000000-0004-0000-0300-000001000000}"/>
    <hyperlink ref="F100" r:id="rId3" xr:uid="{00000000-0004-0000-0300-000002000000}"/>
    <hyperlink ref="F103" r:id="rId4" xr:uid="{00000000-0004-0000-0300-000003000000}"/>
    <hyperlink ref="F108" r:id="rId5" xr:uid="{00000000-0004-0000-0300-000004000000}"/>
    <hyperlink ref="F111" r:id="rId6" xr:uid="{00000000-0004-0000-0300-000005000000}"/>
    <hyperlink ref="F116" r:id="rId7" xr:uid="{00000000-0004-0000-0300-000006000000}"/>
    <hyperlink ref="F119" r:id="rId8" xr:uid="{00000000-0004-0000-0300-000007000000}"/>
    <hyperlink ref="F129" r:id="rId9" xr:uid="{00000000-0004-0000-0300-000008000000}"/>
    <hyperlink ref="F132" r:id="rId10" xr:uid="{00000000-0004-0000-0300-000009000000}"/>
    <hyperlink ref="F135" r:id="rId11" xr:uid="{00000000-0004-0000-0300-00000A000000}"/>
    <hyperlink ref="F138" r:id="rId12" xr:uid="{00000000-0004-0000-0300-00000B000000}"/>
    <hyperlink ref="F141" r:id="rId13" xr:uid="{00000000-0004-0000-0300-00000C000000}"/>
    <hyperlink ref="F144" r:id="rId14" xr:uid="{00000000-0004-0000-0300-00000D000000}"/>
    <hyperlink ref="F147" r:id="rId15" xr:uid="{00000000-0004-0000-0300-00000E000000}"/>
    <hyperlink ref="F150" r:id="rId16" xr:uid="{00000000-0004-0000-0300-00000F000000}"/>
    <hyperlink ref="F153" r:id="rId17" xr:uid="{00000000-0004-0000-0300-000010000000}"/>
    <hyperlink ref="F158" r:id="rId18" xr:uid="{00000000-0004-0000-0300-000011000000}"/>
    <hyperlink ref="F164" r:id="rId19" xr:uid="{00000000-0004-0000-0300-000012000000}"/>
    <hyperlink ref="F172" r:id="rId20" xr:uid="{00000000-0004-0000-0300-000013000000}"/>
    <hyperlink ref="F177" r:id="rId21" xr:uid="{00000000-0004-0000-0300-000014000000}"/>
    <hyperlink ref="F179" r:id="rId22" xr:uid="{00000000-0004-0000-0300-000015000000}"/>
    <hyperlink ref="F184" r:id="rId23" xr:uid="{00000000-0004-0000-0300-000016000000}"/>
    <hyperlink ref="F203" r:id="rId24" xr:uid="{00000000-0004-0000-0300-000017000000}"/>
    <hyperlink ref="F213" r:id="rId25" xr:uid="{00000000-0004-0000-0300-000018000000}"/>
    <hyperlink ref="F224" r:id="rId26" xr:uid="{00000000-0004-0000-0300-000019000000}"/>
    <hyperlink ref="F227" r:id="rId27" xr:uid="{00000000-0004-0000-0300-00001A000000}"/>
    <hyperlink ref="F230" r:id="rId28" xr:uid="{00000000-0004-0000-0300-00001B000000}"/>
    <hyperlink ref="F233" r:id="rId29" xr:uid="{00000000-0004-0000-0300-00001C000000}"/>
    <hyperlink ref="F240" r:id="rId30" xr:uid="{00000000-0004-0000-0300-00001D000000}"/>
    <hyperlink ref="F248" r:id="rId31" xr:uid="{00000000-0004-0000-0300-00001E000000}"/>
    <hyperlink ref="F261" r:id="rId32" xr:uid="{00000000-0004-0000-0300-00001F000000}"/>
    <hyperlink ref="F269" r:id="rId33" xr:uid="{00000000-0004-0000-0300-000020000000}"/>
    <hyperlink ref="F272" r:id="rId34" xr:uid="{00000000-0004-0000-0300-000021000000}"/>
    <hyperlink ref="F280" r:id="rId35" xr:uid="{00000000-0004-0000-0300-000022000000}"/>
    <hyperlink ref="F283" r:id="rId36" xr:uid="{00000000-0004-0000-0300-000023000000}"/>
    <hyperlink ref="F289" r:id="rId37" xr:uid="{00000000-0004-0000-0300-000024000000}"/>
    <hyperlink ref="F294" r:id="rId38" xr:uid="{00000000-0004-0000-0300-000025000000}"/>
    <hyperlink ref="F297" r:id="rId39" xr:uid="{00000000-0004-0000-0300-000026000000}"/>
    <hyperlink ref="F307" r:id="rId40" xr:uid="{00000000-0004-0000-0300-000027000000}"/>
    <hyperlink ref="F310" r:id="rId41" xr:uid="{00000000-0004-0000-0300-000028000000}"/>
    <hyperlink ref="F313" r:id="rId42" xr:uid="{00000000-0004-0000-0300-000029000000}"/>
    <hyperlink ref="F316" r:id="rId43" xr:uid="{00000000-0004-0000-0300-00002A000000}"/>
    <hyperlink ref="F321" r:id="rId44" xr:uid="{00000000-0004-0000-0300-00002B000000}"/>
    <hyperlink ref="F328" r:id="rId45" xr:uid="{00000000-0004-0000-0300-00002C000000}"/>
    <hyperlink ref="F331" r:id="rId46" xr:uid="{00000000-0004-0000-0300-00002D000000}"/>
    <hyperlink ref="F334" r:id="rId47" xr:uid="{00000000-0004-0000-0300-00002E000000}"/>
    <hyperlink ref="F383" r:id="rId48" xr:uid="{00000000-0004-0000-0300-00002F000000}"/>
    <hyperlink ref="F392" r:id="rId49" xr:uid="{00000000-0004-0000-0300-000030000000}"/>
    <hyperlink ref="F395" r:id="rId50" xr:uid="{00000000-0004-0000-0300-000031000000}"/>
    <hyperlink ref="F401" r:id="rId51" xr:uid="{00000000-0004-0000-0300-000032000000}"/>
    <hyperlink ref="F407" r:id="rId52" xr:uid="{00000000-0004-0000-0300-000033000000}"/>
    <hyperlink ref="F413" r:id="rId53" xr:uid="{00000000-0004-0000-0300-000034000000}"/>
    <hyperlink ref="F416" r:id="rId54" xr:uid="{00000000-0004-0000-0300-000035000000}"/>
    <hyperlink ref="F428" r:id="rId55" xr:uid="{00000000-0004-0000-0300-000036000000}"/>
    <hyperlink ref="F441" r:id="rId56" xr:uid="{00000000-0004-0000-0300-000037000000}"/>
    <hyperlink ref="F444" r:id="rId57" xr:uid="{00000000-0004-0000-0300-000038000000}"/>
    <hyperlink ref="F476" r:id="rId58" xr:uid="{00000000-0004-0000-0300-00003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4.95" customHeight="1">
      <c r="B4" s="20"/>
      <c r="D4" s="21" t="s">
        <v>93</v>
      </c>
      <c r="L4" s="20"/>
      <c r="M4" s="85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61" t="str">
        <f>'Rekapitulace stavby'!K6</f>
        <v>MVN Neuměř I a II, odstranění sedimentů z nádrží, oprava hrází, zdí a funkčních objektů</v>
      </c>
      <c r="F7" s="262"/>
      <c r="G7" s="262"/>
      <c r="H7" s="262"/>
      <c r="L7" s="20"/>
    </row>
    <row r="8" spans="2:46" s="1" customFormat="1" ht="12" customHeight="1">
      <c r="B8" s="32"/>
      <c r="D8" s="27" t="s">
        <v>94</v>
      </c>
      <c r="L8" s="32"/>
    </row>
    <row r="9" spans="2:46" s="1" customFormat="1" ht="16.5" customHeight="1">
      <c r="B9" s="32"/>
      <c r="E9" s="225" t="s">
        <v>1010</v>
      </c>
      <c r="F9" s="263"/>
      <c r="G9" s="263"/>
      <c r="H9" s="26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18</v>
      </c>
      <c r="I11" s="27" t="s">
        <v>19</v>
      </c>
      <c r="J11" s="25" t="s">
        <v>18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49" t="str">
        <f>'Rekapitulace stavby'!AN8</f>
        <v>13. 2. 2023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64" t="str">
        <f>'Rekapitulace stavby'!E14</f>
        <v>Vyplň údaj</v>
      </c>
      <c r="F18" s="246"/>
      <c r="G18" s="246"/>
      <c r="H18" s="24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18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">
        <v>33</v>
      </c>
      <c r="L23" s="32"/>
    </row>
    <row r="24" spans="2:12" s="1" customFormat="1" ht="18" customHeight="1">
      <c r="B24" s="32"/>
      <c r="E24" s="25" t="s">
        <v>34</v>
      </c>
      <c r="I24" s="27" t="s">
        <v>28</v>
      </c>
      <c r="J24" s="25" t="s">
        <v>18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6"/>
      <c r="E27" s="250" t="s">
        <v>18</v>
      </c>
      <c r="F27" s="250"/>
      <c r="G27" s="250"/>
      <c r="H27" s="250"/>
      <c r="L27" s="86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39</v>
      </c>
      <c r="J30" s="63">
        <f>ROUND(J80,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2" t="s">
        <v>43</v>
      </c>
      <c r="E33" s="27" t="s">
        <v>44</v>
      </c>
      <c r="F33" s="88">
        <f>ROUND((SUM(BE80:BE136)),  2)</f>
        <v>0</v>
      </c>
      <c r="I33" s="89">
        <v>0.21</v>
      </c>
      <c r="J33" s="88">
        <f>ROUND(((SUM(BE80:BE136))*I33),  2)</f>
        <v>0</v>
      </c>
      <c r="L33" s="32"/>
    </row>
    <row r="34" spans="2:12" s="1" customFormat="1" ht="14.45" customHeight="1">
      <c r="B34" s="32"/>
      <c r="E34" s="27" t="s">
        <v>45</v>
      </c>
      <c r="F34" s="88">
        <f>ROUND((SUM(BF80:BF136)),  2)</f>
        <v>0</v>
      </c>
      <c r="I34" s="89">
        <v>0.15</v>
      </c>
      <c r="J34" s="88">
        <f>ROUND(((SUM(BF80:BF136))*I34),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88">
        <f>ROUND((SUM(BG80:BG136)),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88">
        <f>ROUND((SUM(BH80:BH136)),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88">
        <f>ROUND((SUM(BI80:BI136)),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49</v>
      </c>
      <c r="E39" s="54"/>
      <c r="F39" s="54"/>
      <c r="G39" s="92" t="s">
        <v>50</v>
      </c>
      <c r="H39" s="93" t="s">
        <v>51</v>
      </c>
      <c r="I39" s="54"/>
      <c r="J39" s="94">
        <f>SUM(J30:J37)</f>
        <v>0</v>
      </c>
      <c r="K39" s="95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96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15</v>
      </c>
      <c r="L47" s="32"/>
    </row>
    <row r="48" spans="2:12" s="1" customFormat="1" ht="16.5" customHeight="1">
      <c r="B48" s="32"/>
      <c r="E48" s="261" t="str">
        <f>E7</f>
        <v>MVN Neuměř I a II, odstranění sedimentů z nádrží, oprava hrází, zdí a funkčních objektů</v>
      </c>
      <c r="F48" s="262"/>
      <c r="G48" s="262"/>
      <c r="H48" s="262"/>
      <c r="L48" s="32"/>
    </row>
    <row r="49" spans="2:47" s="1" customFormat="1" ht="12" customHeight="1">
      <c r="B49" s="32"/>
      <c r="C49" s="27" t="s">
        <v>94</v>
      </c>
      <c r="L49" s="32"/>
    </row>
    <row r="50" spans="2:47" s="1" customFormat="1" ht="16.5" customHeight="1">
      <c r="B50" s="32"/>
      <c r="E50" s="225" t="str">
        <f>E9</f>
        <v>04 - Vedlejší rozpočtové náklady</v>
      </c>
      <c r="F50" s="263"/>
      <c r="G50" s="263"/>
      <c r="H50" s="263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20</v>
      </c>
      <c r="F52" s="25" t="str">
        <f>F12</f>
        <v>Neuměř</v>
      </c>
      <c r="I52" s="27" t="s">
        <v>22</v>
      </c>
      <c r="J52" s="49" t="str">
        <f>IF(J12="","",J12)</f>
        <v>13. 2. 2023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24</v>
      </c>
      <c r="F54" s="25" t="str">
        <f>E15</f>
        <v>Povodí Vltavy s.p.</v>
      </c>
      <c r="I54" s="27" t="s">
        <v>32</v>
      </c>
      <c r="J54" s="30" t="str">
        <f>E21</f>
        <v>Ing. Jiří Tägl</v>
      </c>
      <c r="L54" s="32"/>
    </row>
    <row r="55" spans="2:47" s="1" customFormat="1" ht="15.2" customHeight="1">
      <c r="B55" s="32"/>
      <c r="C55" s="27" t="s">
        <v>30</v>
      </c>
      <c r="F55" s="25" t="str">
        <f>IF(E18="","",E18)</f>
        <v>Vyplň údaj</v>
      </c>
      <c r="I55" s="27" t="s">
        <v>36</v>
      </c>
      <c r="J55" s="30" t="str">
        <f>E24</f>
        <v>Ing. Jiří Tägl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97</v>
      </c>
      <c r="D57" s="90"/>
      <c r="E57" s="90"/>
      <c r="F57" s="90"/>
      <c r="G57" s="90"/>
      <c r="H57" s="90"/>
      <c r="I57" s="90"/>
      <c r="J57" s="97" t="s">
        <v>98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71</v>
      </c>
      <c r="J59" s="63">
        <f>J80</f>
        <v>0</v>
      </c>
      <c r="L59" s="32"/>
      <c r="AU59" s="17" t="s">
        <v>99</v>
      </c>
    </row>
    <row r="60" spans="2:47" s="8" customFormat="1" ht="24.95" customHeight="1">
      <c r="B60" s="99"/>
      <c r="D60" s="100" t="s">
        <v>1011</v>
      </c>
      <c r="E60" s="101"/>
      <c r="F60" s="101"/>
      <c r="G60" s="101"/>
      <c r="H60" s="101"/>
      <c r="I60" s="101"/>
      <c r="J60" s="102">
        <f>J81</f>
        <v>0</v>
      </c>
      <c r="L60" s="99"/>
    </row>
    <row r="61" spans="2:47" s="1" customFormat="1" ht="21.75" customHeight="1">
      <c r="B61" s="32"/>
      <c r="L61" s="32"/>
    </row>
    <row r="62" spans="2:47" s="1" customFormat="1" ht="6.95" customHeight="1"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32"/>
    </row>
    <row r="66" spans="2:63" s="1" customFormat="1" ht="6.95" customHeight="1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2"/>
    </row>
    <row r="67" spans="2:63" s="1" customFormat="1" ht="24.95" customHeight="1">
      <c r="B67" s="32"/>
      <c r="C67" s="21" t="s">
        <v>112</v>
      </c>
      <c r="L67" s="32"/>
    </row>
    <row r="68" spans="2:63" s="1" customFormat="1" ht="6.95" customHeight="1">
      <c r="B68" s="32"/>
      <c r="L68" s="32"/>
    </row>
    <row r="69" spans="2:63" s="1" customFormat="1" ht="12" customHeight="1">
      <c r="B69" s="32"/>
      <c r="C69" s="27" t="s">
        <v>15</v>
      </c>
      <c r="L69" s="32"/>
    </row>
    <row r="70" spans="2:63" s="1" customFormat="1" ht="16.5" customHeight="1">
      <c r="B70" s="32"/>
      <c r="E70" s="261" t="str">
        <f>E7</f>
        <v>MVN Neuměř I a II, odstranění sedimentů z nádrží, oprava hrází, zdí a funkčních objektů</v>
      </c>
      <c r="F70" s="262"/>
      <c r="G70" s="262"/>
      <c r="H70" s="262"/>
      <c r="L70" s="32"/>
    </row>
    <row r="71" spans="2:63" s="1" customFormat="1" ht="12" customHeight="1">
      <c r="B71" s="32"/>
      <c r="C71" s="27" t="s">
        <v>94</v>
      </c>
      <c r="L71" s="32"/>
    </row>
    <row r="72" spans="2:63" s="1" customFormat="1" ht="16.5" customHeight="1">
      <c r="B72" s="32"/>
      <c r="E72" s="225" t="str">
        <f>E9</f>
        <v>04 - Vedlejší rozpočtové náklady</v>
      </c>
      <c r="F72" s="263"/>
      <c r="G72" s="263"/>
      <c r="H72" s="263"/>
      <c r="L72" s="32"/>
    </row>
    <row r="73" spans="2:63" s="1" customFormat="1" ht="6.95" customHeight="1">
      <c r="B73" s="32"/>
      <c r="L73" s="32"/>
    </row>
    <row r="74" spans="2:63" s="1" customFormat="1" ht="12" customHeight="1">
      <c r="B74" s="32"/>
      <c r="C74" s="27" t="s">
        <v>20</v>
      </c>
      <c r="F74" s="25" t="str">
        <f>F12</f>
        <v>Neuměř</v>
      </c>
      <c r="I74" s="27" t="s">
        <v>22</v>
      </c>
      <c r="J74" s="49" t="str">
        <f>IF(J12="","",J12)</f>
        <v>13. 2. 2023</v>
      </c>
      <c r="L74" s="32"/>
    </row>
    <row r="75" spans="2:63" s="1" customFormat="1" ht="6.95" customHeight="1">
      <c r="B75" s="32"/>
      <c r="L75" s="32"/>
    </row>
    <row r="76" spans="2:63" s="1" customFormat="1" ht="15.2" customHeight="1">
      <c r="B76" s="32"/>
      <c r="C76" s="27" t="s">
        <v>24</v>
      </c>
      <c r="F76" s="25" t="str">
        <f>E15</f>
        <v>Povodí Vltavy s.p.</v>
      </c>
      <c r="I76" s="27" t="s">
        <v>32</v>
      </c>
      <c r="J76" s="30" t="str">
        <f>E21</f>
        <v>Ing. Jiří Tägl</v>
      </c>
      <c r="L76" s="32"/>
    </row>
    <row r="77" spans="2:63" s="1" customFormat="1" ht="15.2" customHeight="1">
      <c r="B77" s="32"/>
      <c r="C77" s="27" t="s">
        <v>30</v>
      </c>
      <c r="F77" s="25" t="str">
        <f>IF(E18="","",E18)</f>
        <v>Vyplň údaj</v>
      </c>
      <c r="I77" s="27" t="s">
        <v>36</v>
      </c>
      <c r="J77" s="30" t="str">
        <f>E24</f>
        <v>Ing. Jiří Tägl</v>
      </c>
      <c r="L77" s="32"/>
    </row>
    <row r="78" spans="2:63" s="1" customFormat="1" ht="10.35" customHeight="1">
      <c r="B78" s="32"/>
      <c r="L78" s="32"/>
    </row>
    <row r="79" spans="2:63" s="10" customFormat="1" ht="29.25" customHeight="1">
      <c r="B79" s="107"/>
      <c r="C79" s="108" t="s">
        <v>113</v>
      </c>
      <c r="D79" s="109" t="s">
        <v>58</v>
      </c>
      <c r="E79" s="109" t="s">
        <v>54</v>
      </c>
      <c r="F79" s="109" t="s">
        <v>55</v>
      </c>
      <c r="G79" s="109" t="s">
        <v>114</v>
      </c>
      <c r="H79" s="109" t="s">
        <v>115</v>
      </c>
      <c r="I79" s="109" t="s">
        <v>116</v>
      </c>
      <c r="J79" s="109" t="s">
        <v>98</v>
      </c>
      <c r="K79" s="110" t="s">
        <v>117</v>
      </c>
      <c r="L79" s="107"/>
      <c r="M79" s="56" t="s">
        <v>18</v>
      </c>
      <c r="N79" s="57" t="s">
        <v>43</v>
      </c>
      <c r="O79" s="57" t="s">
        <v>118</v>
      </c>
      <c r="P79" s="57" t="s">
        <v>119</v>
      </c>
      <c r="Q79" s="57" t="s">
        <v>120</v>
      </c>
      <c r="R79" s="57" t="s">
        <v>121</v>
      </c>
      <c r="S79" s="57" t="s">
        <v>122</v>
      </c>
      <c r="T79" s="58" t="s">
        <v>123</v>
      </c>
    </row>
    <row r="80" spans="2:63" s="1" customFormat="1" ht="22.9" customHeight="1">
      <c r="B80" s="32"/>
      <c r="C80" s="61" t="s">
        <v>124</v>
      </c>
      <c r="J80" s="111">
        <f>BK80</f>
        <v>0</v>
      </c>
      <c r="L80" s="32"/>
      <c r="M80" s="59"/>
      <c r="N80" s="50"/>
      <c r="O80" s="50"/>
      <c r="P80" s="112">
        <f>P81</f>
        <v>0</v>
      </c>
      <c r="Q80" s="50"/>
      <c r="R80" s="112">
        <f>R81</f>
        <v>0</v>
      </c>
      <c r="S80" s="50"/>
      <c r="T80" s="113">
        <f>T81</f>
        <v>0</v>
      </c>
      <c r="AT80" s="17" t="s">
        <v>72</v>
      </c>
      <c r="AU80" s="17" t="s">
        <v>99</v>
      </c>
      <c r="BK80" s="114">
        <f>BK81</f>
        <v>0</v>
      </c>
    </row>
    <row r="81" spans="2:65" s="11" customFormat="1" ht="25.9" customHeight="1">
      <c r="B81" s="115"/>
      <c r="D81" s="116" t="s">
        <v>72</v>
      </c>
      <c r="E81" s="117" t="s">
        <v>1012</v>
      </c>
      <c r="F81" s="117" t="s">
        <v>91</v>
      </c>
      <c r="I81" s="118"/>
      <c r="J81" s="119">
        <f>BK81</f>
        <v>0</v>
      </c>
      <c r="L81" s="115"/>
      <c r="M81" s="120"/>
      <c r="P81" s="121">
        <f>SUM(P82:P136)</f>
        <v>0</v>
      </c>
      <c r="R81" s="121">
        <f>SUM(R82:R136)</f>
        <v>0</v>
      </c>
      <c r="T81" s="122">
        <f>SUM(T82:T136)</f>
        <v>0</v>
      </c>
      <c r="AR81" s="116" t="s">
        <v>155</v>
      </c>
      <c r="AT81" s="123" t="s">
        <v>72</v>
      </c>
      <c r="AU81" s="123" t="s">
        <v>73</v>
      </c>
      <c r="AY81" s="116" t="s">
        <v>127</v>
      </c>
      <c r="BK81" s="124">
        <f>SUM(BK82:BK136)</f>
        <v>0</v>
      </c>
    </row>
    <row r="82" spans="2:65" s="1" customFormat="1" ht="16.5" customHeight="1">
      <c r="B82" s="32"/>
      <c r="C82" s="127" t="s">
        <v>81</v>
      </c>
      <c r="D82" s="127" t="s">
        <v>129</v>
      </c>
      <c r="E82" s="128" t="s">
        <v>1013</v>
      </c>
      <c r="F82" s="129" t="s">
        <v>1014</v>
      </c>
      <c r="G82" s="130" t="s">
        <v>298</v>
      </c>
      <c r="H82" s="131">
        <v>1</v>
      </c>
      <c r="I82" s="132"/>
      <c r="J82" s="131">
        <f>ROUND(I82*H82,2)</f>
        <v>0</v>
      </c>
      <c r="K82" s="129" t="s">
        <v>18</v>
      </c>
      <c r="L82" s="32"/>
      <c r="M82" s="133" t="s">
        <v>18</v>
      </c>
      <c r="N82" s="134" t="s">
        <v>44</v>
      </c>
      <c r="P82" s="135">
        <f>O82*H82</f>
        <v>0</v>
      </c>
      <c r="Q82" s="135">
        <v>0</v>
      </c>
      <c r="R82" s="135">
        <f>Q82*H82</f>
        <v>0</v>
      </c>
      <c r="S82" s="135">
        <v>0</v>
      </c>
      <c r="T82" s="136">
        <f>S82*H82</f>
        <v>0</v>
      </c>
      <c r="AR82" s="137" t="s">
        <v>1015</v>
      </c>
      <c r="AT82" s="137" t="s">
        <v>129</v>
      </c>
      <c r="AU82" s="137" t="s">
        <v>81</v>
      </c>
      <c r="AY82" s="17" t="s">
        <v>127</v>
      </c>
      <c r="BE82" s="138">
        <f>IF(N82="základní",J82,0)</f>
        <v>0</v>
      </c>
      <c r="BF82" s="138">
        <f>IF(N82="snížená",J82,0)</f>
        <v>0</v>
      </c>
      <c r="BG82" s="138">
        <f>IF(N82="zákl. přenesená",J82,0)</f>
        <v>0</v>
      </c>
      <c r="BH82" s="138">
        <f>IF(N82="sníž. přenesená",J82,0)</f>
        <v>0</v>
      </c>
      <c r="BI82" s="138">
        <f>IF(N82="nulová",J82,0)</f>
        <v>0</v>
      </c>
      <c r="BJ82" s="17" t="s">
        <v>81</v>
      </c>
      <c r="BK82" s="138">
        <f>ROUND(I82*H82,2)</f>
        <v>0</v>
      </c>
      <c r="BL82" s="17" t="s">
        <v>1015</v>
      </c>
      <c r="BM82" s="137" t="s">
        <v>1016</v>
      </c>
    </row>
    <row r="83" spans="2:65" s="14" customFormat="1">
      <c r="B83" s="167"/>
      <c r="D83" s="144" t="s">
        <v>138</v>
      </c>
      <c r="E83" s="168" t="s">
        <v>18</v>
      </c>
      <c r="F83" s="169" t="s">
        <v>1017</v>
      </c>
      <c r="H83" s="168" t="s">
        <v>18</v>
      </c>
      <c r="I83" s="170"/>
      <c r="L83" s="167"/>
      <c r="M83" s="171"/>
      <c r="T83" s="172"/>
      <c r="AT83" s="168" t="s">
        <v>138</v>
      </c>
      <c r="AU83" s="168" t="s">
        <v>81</v>
      </c>
      <c r="AV83" s="14" t="s">
        <v>81</v>
      </c>
      <c r="AW83" s="14" t="s">
        <v>35</v>
      </c>
      <c r="AX83" s="14" t="s">
        <v>73</v>
      </c>
      <c r="AY83" s="168" t="s">
        <v>127</v>
      </c>
    </row>
    <row r="84" spans="2:65" s="14" customFormat="1">
      <c r="B84" s="167"/>
      <c r="D84" s="144" t="s">
        <v>138</v>
      </c>
      <c r="E84" s="168" t="s">
        <v>18</v>
      </c>
      <c r="F84" s="169" t="s">
        <v>1018</v>
      </c>
      <c r="H84" s="168" t="s">
        <v>18</v>
      </c>
      <c r="I84" s="170"/>
      <c r="L84" s="167"/>
      <c r="M84" s="171"/>
      <c r="T84" s="172"/>
      <c r="AT84" s="168" t="s">
        <v>138</v>
      </c>
      <c r="AU84" s="168" t="s">
        <v>81</v>
      </c>
      <c r="AV84" s="14" t="s">
        <v>81</v>
      </c>
      <c r="AW84" s="14" t="s">
        <v>35</v>
      </c>
      <c r="AX84" s="14" t="s">
        <v>73</v>
      </c>
      <c r="AY84" s="168" t="s">
        <v>127</v>
      </c>
    </row>
    <row r="85" spans="2:65" s="14" customFormat="1">
      <c r="B85" s="167"/>
      <c r="D85" s="144" t="s">
        <v>138</v>
      </c>
      <c r="E85" s="168" t="s">
        <v>18</v>
      </c>
      <c r="F85" s="169" t="s">
        <v>1019</v>
      </c>
      <c r="H85" s="168" t="s">
        <v>18</v>
      </c>
      <c r="I85" s="170"/>
      <c r="L85" s="167"/>
      <c r="M85" s="171"/>
      <c r="T85" s="172"/>
      <c r="AT85" s="168" t="s">
        <v>138</v>
      </c>
      <c r="AU85" s="168" t="s">
        <v>81</v>
      </c>
      <c r="AV85" s="14" t="s">
        <v>81</v>
      </c>
      <c r="AW85" s="14" t="s">
        <v>35</v>
      </c>
      <c r="AX85" s="14" t="s">
        <v>73</v>
      </c>
      <c r="AY85" s="168" t="s">
        <v>127</v>
      </c>
    </row>
    <row r="86" spans="2:65" s="12" customFormat="1">
      <c r="B86" s="143"/>
      <c r="D86" s="144" t="s">
        <v>138</v>
      </c>
      <c r="E86" s="145" t="s">
        <v>18</v>
      </c>
      <c r="F86" s="146" t="s">
        <v>81</v>
      </c>
      <c r="H86" s="147">
        <v>1</v>
      </c>
      <c r="I86" s="148"/>
      <c r="L86" s="143"/>
      <c r="M86" s="149"/>
      <c r="T86" s="150"/>
      <c r="AT86" s="145" t="s">
        <v>138</v>
      </c>
      <c r="AU86" s="145" t="s">
        <v>81</v>
      </c>
      <c r="AV86" s="12" t="s">
        <v>83</v>
      </c>
      <c r="AW86" s="12" t="s">
        <v>35</v>
      </c>
      <c r="AX86" s="12" t="s">
        <v>81</v>
      </c>
      <c r="AY86" s="145" t="s">
        <v>127</v>
      </c>
    </row>
    <row r="87" spans="2:65" s="1" customFormat="1" ht="16.5" customHeight="1">
      <c r="B87" s="32"/>
      <c r="C87" s="127" t="s">
        <v>83</v>
      </c>
      <c r="D87" s="127" t="s">
        <v>129</v>
      </c>
      <c r="E87" s="128" t="s">
        <v>1020</v>
      </c>
      <c r="F87" s="129" t="s">
        <v>1021</v>
      </c>
      <c r="G87" s="130" t="s">
        <v>298</v>
      </c>
      <c r="H87" s="131">
        <v>1</v>
      </c>
      <c r="I87" s="132"/>
      <c r="J87" s="131">
        <f>ROUND(I87*H87,2)</f>
        <v>0</v>
      </c>
      <c r="K87" s="129" t="s">
        <v>18</v>
      </c>
      <c r="L87" s="32"/>
      <c r="M87" s="133" t="s">
        <v>18</v>
      </c>
      <c r="N87" s="134" t="s">
        <v>44</v>
      </c>
      <c r="P87" s="135">
        <f>O87*H87</f>
        <v>0</v>
      </c>
      <c r="Q87" s="135">
        <v>0</v>
      </c>
      <c r="R87" s="135">
        <f>Q87*H87</f>
        <v>0</v>
      </c>
      <c r="S87" s="135">
        <v>0</v>
      </c>
      <c r="T87" s="136">
        <f>S87*H87</f>
        <v>0</v>
      </c>
      <c r="AR87" s="137" t="s">
        <v>1015</v>
      </c>
      <c r="AT87" s="137" t="s">
        <v>129</v>
      </c>
      <c r="AU87" s="137" t="s">
        <v>81</v>
      </c>
      <c r="AY87" s="17" t="s">
        <v>127</v>
      </c>
      <c r="BE87" s="138">
        <f>IF(N87="základní",J87,0)</f>
        <v>0</v>
      </c>
      <c r="BF87" s="138">
        <f>IF(N87="snížená",J87,0)</f>
        <v>0</v>
      </c>
      <c r="BG87" s="138">
        <f>IF(N87="zákl. přenesená",J87,0)</f>
        <v>0</v>
      </c>
      <c r="BH87" s="138">
        <f>IF(N87="sníž. přenesená",J87,0)</f>
        <v>0</v>
      </c>
      <c r="BI87" s="138">
        <f>IF(N87="nulová",J87,0)</f>
        <v>0</v>
      </c>
      <c r="BJ87" s="17" t="s">
        <v>81</v>
      </c>
      <c r="BK87" s="138">
        <f>ROUND(I87*H87,2)</f>
        <v>0</v>
      </c>
      <c r="BL87" s="17" t="s">
        <v>1015</v>
      </c>
      <c r="BM87" s="137" t="s">
        <v>1022</v>
      </c>
    </row>
    <row r="88" spans="2:65" s="14" customFormat="1">
      <c r="B88" s="167"/>
      <c r="D88" s="144" t="s">
        <v>138</v>
      </c>
      <c r="E88" s="168" t="s">
        <v>18</v>
      </c>
      <c r="F88" s="169" t="s">
        <v>1023</v>
      </c>
      <c r="H88" s="168" t="s">
        <v>18</v>
      </c>
      <c r="I88" s="170"/>
      <c r="L88" s="167"/>
      <c r="M88" s="171"/>
      <c r="T88" s="172"/>
      <c r="AT88" s="168" t="s">
        <v>138</v>
      </c>
      <c r="AU88" s="168" t="s">
        <v>81</v>
      </c>
      <c r="AV88" s="14" t="s">
        <v>81</v>
      </c>
      <c r="AW88" s="14" t="s">
        <v>35</v>
      </c>
      <c r="AX88" s="14" t="s">
        <v>73</v>
      </c>
      <c r="AY88" s="168" t="s">
        <v>127</v>
      </c>
    </row>
    <row r="89" spans="2:65" s="14" customFormat="1">
      <c r="B89" s="167"/>
      <c r="D89" s="144" t="s">
        <v>138</v>
      </c>
      <c r="E89" s="168" t="s">
        <v>18</v>
      </c>
      <c r="F89" s="169" t="s">
        <v>1024</v>
      </c>
      <c r="H89" s="168" t="s">
        <v>18</v>
      </c>
      <c r="I89" s="170"/>
      <c r="L89" s="167"/>
      <c r="M89" s="171"/>
      <c r="T89" s="172"/>
      <c r="AT89" s="168" t="s">
        <v>138</v>
      </c>
      <c r="AU89" s="168" t="s">
        <v>81</v>
      </c>
      <c r="AV89" s="14" t="s">
        <v>81</v>
      </c>
      <c r="AW89" s="14" t="s">
        <v>35</v>
      </c>
      <c r="AX89" s="14" t="s">
        <v>73</v>
      </c>
      <c r="AY89" s="168" t="s">
        <v>127</v>
      </c>
    </row>
    <row r="90" spans="2:65" s="12" customFormat="1">
      <c r="B90" s="143"/>
      <c r="D90" s="144" t="s">
        <v>138</v>
      </c>
      <c r="E90" s="145" t="s">
        <v>18</v>
      </c>
      <c r="F90" s="146" t="s">
        <v>81</v>
      </c>
      <c r="H90" s="147">
        <v>1</v>
      </c>
      <c r="I90" s="148"/>
      <c r="L90" s="143"/>
      <c r="M90" s="149"/>
      <c r="T90" s="150"/>
      <c r="AT90" s="145" t="s">
        <v>138</v>
      </c>
      <c r="AU90" s="145" t="s">
        <v>81</v>
      </c>
      <c r="AV90" s="12" t="s">
        <v>83</v>
      </c>
      <c r="AW90" s="12" t="s">
        <v>35</v>
      </c>
      <c r="AX90" s="12" t="s">
        <v>81</v>
      </c>
      <c r="AY90" s="145" t="s">
        <v>127</v>
      </c>
    </row>
    <row r="91" spans="2:65" s="1" customFormat="1" ht="16.5" customHeight="1">
      <c r="B91" s="32"/>
      <c r="C91" s="127" t="s">
        <v>145</v>
      </c>
      <c r="D91" s="127" t="s">
        <v>129</v>
      </c>
      <c r="E91" s="128" t="s">
        <v>1025</v>
      </c>
      <c r="F91" s="129" t="s">
        <v>1026</v>
      </c>
      <c r="G91" s="130" t="s">
        <v>298</v>
      </c>
      <c r="H91" s="131">
        <v>1</v>
      </c>
      <c r="I91" s="132"/>
      <c r="J91" s="131">
        <f>ROUND(I91*H91,2)</f>
        <v>0</v>
      </c>
      <c r="K91" s="129" t="s">
        <v>18</v>
      </c>
      <c r="L91" s="32"/>
      <c r="M91" s="133" t="s">
        <v>18</v>
      </c>
      <c r="N91" s="134" t="s">
        <v>44</v>
      </c>
      <c r="P91" s="135">
        <f>O91*H91</f>
        <v>0</v>
      </c>
      <c r="Q91" s="135">
        <v>0</v>
      </c>
      <c r="R91" s="135">
        <f>Q91*H91</f>
        <v>0</v>
      </c>
      <c r="S91" s="135">
        <v>0</v>
      </c>
      <c r="T91" s="136">
        <f>S91*H91</f>
        <v>0</v>
      </c>
      <c r="AR91" s="137" t="s">
        <v>1015</v>
      </c>
      <c r="AT91" s="137" t="s">
        <v>129</v>
      </c>
      <c r="AU91" s="137" t="s">
        <v>81</v>
      </c>
      <c r="AY91" s="17" t="s">
        <v>127</v>
      </c>
      <c r="BE91" s="138">
        <f>IF(N91="základní",J91,0)</f>
        <v>0</v>
      </c>
      <c r="BF91" s="138">
        <f>IF(N91="snížená",J91,0)</f>
        <v>0</v>
      </c>
      <c r="BG91" s="138">
        <f>IF(N91="zákl. přenesená",J91,0)</f>
        <v>0</v>
      </c>
      <c r="BH91" s="138">
        <f>IF(N91="sníž. přenesená",J91,0)</f>
        <v>0</v>
      </c>
      <c r="BI91" s="138">
        <f>IF(N91="nulová",J91,0)</f>
        <v>0</v>
      </c>
      <c r="BJ91" s="17" t="s">
        <v>81</v>
      </c>
      <c r="BK91" s="138">
        <f>ROUND(I91*H91,2)</f>
        <v>0</v>
      </c>
      <c r="BL91" s="17" t="s">
        <v>1015</v>
      </c>
      <c r="BM91" s="137" t="s">
        <v>1027</v>
      </c>
    </row>
    <row r="92" spans="2:65" s="14" customFormat="1">
      <c r="B92" s="167"/>
      <c r="D92" s="144" t="s">
        <v>138</v>
      </c>
      <c r="E92" s="168" t="s">
        <v>18</v>
      </c>
      <c r="F92" s="169" t="s">
        <v>1028</v>
      </c>
      <c r="H92" s="168" t="s">
        <v>18</v>
      </c>
      <c r="I92" s="170"/>
      <c r="L92" s="167"/>
      <c r="M92" s="171"/>
      <c r="T92" s="172"/>
      <c r="AT92" s="168" t="s">
        <v>138</v>
      </c>
      <c r="AU92" s="168" t="s">
        <v>81</v>
      </c>
      <c r="AV92" s="14" t="s">
        <v>81</v>
      </c>
      <c r="AW92" s="14" t="s">
        <v>35</v>
      </c>
      <c r="AX92" s="14" t="s">
        <v>73</v>
      </c>
      <c r="AY92" s="168" t="s">
        <v>127</v>
      </c>
    </row>
    <row r="93" spans="2:65" s="14" customFormat="1">
      <c r="B93" s="167"/>
      <c r="D93" s="144" t="s">
        <v>138</v>
      </c>
      <c r="E93" s="168" t="s">
        <v>18</v>
      </c>
      <c r="F93" s="169" t="s">
        <v>1029</v>
      </c>
      <c r="H93" s="168" t="s">
        <v>18</v>
      </c>
      <c r="I93" s="170"/>
      <c r="L93" s="167"/>
      <c r="M93" s="171"/>
      <c r="T93" s="172"/>
      <c r="AT93" s="168" t="s">
        <v>138</v>
      </c>
      <c r="AU93" s="168" t="s">
        <v>81</v>
      </c>
      <c r="AV93" s="14" t="s">
        <v>81</v>
      </c>
      <c r="AW93" s="14" t="s">
        <v>35</v>
      </c>
      <c r="AX93" s="14" t="s">
        <v>73</v>
      </c>
      <c r="AY93" s="168" t="s">
        <v>127</v>
      </c>
    </row>
    <row r="94" spans="2:65" s="12" customFormat="1">
      <c r="B94" s="143"/>
      <c r="D94" s="144" t="s">
        <v>138</v>
      </c>
      <c r="E94" s="145" t="s">
        <v>18</v>
      </c>
      <c r="F94" s="146" t="s">
        <v>81</v>
      </c>
      <c r="H94" s="147">
        <v>1</v>
      </c>
      <c r="I94" s="148"/>
      <c r="L94" s="143"/>
      <c r="M94" s="149"/>
      <c r="T94" s="150"/>
      <c r="AT94" s="145" t="s">
        <v>138</v>
      </c>
      <c r="AU94" s="145" t="s">
        <v>81</v>
      </c>
      <c r="AV94" s="12" t="s">
        <v>83</v>
      </c>
      <c r="AW94" s="12" t="s">
        <v>35</v>
      </c>
      <c r="AX94" s="12" t="s">
        <v>81</v>
      </c>
      <c r="AY94" s="145" t="s">
        <v>127</v>
      </c>
    </row>
    <row r="95" spans="2:65" s="1" customFormat="1" ht="16.5" customHeight="1">
      <c r="B95" s="32"/>
      <c r="C95" s="127" t="s">
        <v>134</v>
      </c>
      <c r="D95" s="127" t="s">
        <v>129</v>
      </c>
      <c r="E95" s="128" t="s">
        <v>1030</v>
      </c>
      <c r="F95" s="129" t="s">
        <v>1031</v>
      </c>
      <c r="G95" s="130" t="s">
        <v>298</v>
      </c>
      <c r="H95" s="131">
        <v>1</v>
      </c>
      <c r="I95" s="132"/>
      <c r="J95" s="131">
        <f>ROUND(I95*H95,2)</f>
        <v>0</v>
      </c>
      <c r="K95" s="129" t="s">
        <v>18</v>
      </c>
      <c r="L95" s="32"/>
      <c r="M95" s="133" t="s">
        <v>18</v>
      </c>
      <c r="N95" s="134" t="s">
        <v>44</v>
      </c>
      <c r="P95" s="135">
        <f>O95*H95</f>
        <v>0</v>
      </c>
      <c r="Q95" s="135">
        <v>0</v>
      </c>
      <c r="R95" s="135">
        <f>Q95*H95</f>
        <v>0</v>
      </c>
      <c r="S95" s="135">
        <v>0</v>
      </c>
      <c r="T95" s="136">
        <f>S95*H95</f>
        <v>0</v>
      </c>
      <c r="AR95" s="137" t="s">
        <v>1015</v>
      </c>
      <c r="AT95" s="137" t="s">
        <v>129</v>
      </c>
      <c r="AU95" s="137" t="s">
        <v>81</v>
      </c>
      <c r="AY95" s="17" t="s">
        <v>127</v>
      </c>
      <c r="BE95" s="138">
        <f>IF(N95="základní",J95,0)</f>
        <v>0</v>
      </c>
      <c r="BF95" s="138">
        <f>IF(N95="snížená",J95,0)</f>
        <v>0</v>
      </c>
      <c r="BG95" s="138">
        <f>IF(N95="zákl. přenesená",J95,0)</f>
        <v>0</v>
      </c>
      <c r="BH95" s="138">
        <f>IF(N95="sníž. přenesená",J95,0)</f>
        <v>0</v>
      </c>
      <c r="BI95" s="138">
        <f>IF(N95="nulová",J95,0)</f>
        <v>0</v>
      </c>
      <c r="BJ95" s="17" t="s">
        <v>81</v>
      </c>
      <c r="BK95" s="138">
        <f>ROUND(I95*H95,2)</f>
        <v>0</v>
      </c>
      <c r="BL95" s="17" t="s">
        <v>1015</v>
      </c>
      <c r="BM95" s="137" t="s">
        <v>1032</v>
      </c>
    </row>
    <row r="96" spans="2:65" s="14" customFormat="1">
      <c r="B96" s="167"/>
      <c r="D96" s="144" t="s">
        <v>138</v>
      </c>
      <c r="E96" s="168" t="s">
        <v>18</v>
      </c>
      <c r="F96" s="169" t="s">
        <v>1033</v>
      </c>
      <c r="H96" s="168" t="s">
        <v>18</v>
      </c>
      <c r="I96" s="170"/>
      <c r="L96" s="167"/>
      <c r="M96" s="171"/>
      <c r="T96" s="172"/>
      <c r="AT96" s="168" t="s">
        <v>138</v>
      </c>
      <c r="AU96" s="168" t="s">
        <v>81</v>
      </c>
      <c r="AV96" s="14" t="s">
        <v>81</v>
      </c>
      <c r="AW96" s="14" t="s">
        <v>35</v>
      </c>
      <c r="AX96" s="14" t="s">
        <v>73</v>
      </c>
      <c r="AY96" s="168" t="s">
        <v>127</v>
      </c>
    </row>
    <row r="97" spans="2:65" s="12" customFormat="1">
      <c r="B97" s="143"/>
      <c r="D97" s="144" t="s">
        <v>138</v>
      </c>
      <c r="E97" s="145" t="s">
        <v>18</v>
      </c>
      <c r="F97" s="146" t="s">
        <v>81</v>
      </c>
      <c r="H97" s="147">
        <v>1</v>
      </c>
      <c r="I97" s="148"/>
      <c r="L97" s="143"/>
      <c r="M97" s="149"/>
      <c r="T97" s="150"/>
      <c r="AT97" s="145" t="s">
        <v>138</v>
      </c>
      <c r="AU97" s="145" t="s">
        <v>81</v>
      </c>
      <c r="AV97" s="12" t="s">
        <v>83</v>
      </c>
      <c r="AW97" s="12" t="s">
        <v>35</v>
      </c>
      <c r="AX97" s="12" t="s">
        <v>81</v>
      </c>
      <c r="AY97" s="145" t="s">
        <v>127</v>
      </c>
    </row>
    <row r="98" spans="2:65" s="1" customFormat="1" ht="16.5" customHeight="1">
      <c r="B98" s="32"/>
      <c r="C98" s="127" t="s">
        <v>155</v>
      </c>
      <c r="D98" s="127" t="s">
        <v>129</v>
      </c>
      <c r="E98" s="128" t="s">
        <v>1034</v>
      </c>
      <c r="F98" s="129" t="s">
        <v>1035</v>
      </c>
      <c r="G98" s="130" t="s">
        <v>298</v>
      </c>
      <c r="H98" s="131">
        <v>1</v>
      </c>
      <c r="I98" s="132"/>
      <c r="J98" s="131">
        <f>ROUND(I98*H98,2)</f>
        <v>0</v>
      </c>
      <c r="K98" s="129" t="s">
        <v>18</v>
      </c>
      <c r="L98" s="32"/>
      <c r="M98" s="133" t="s">
        <v>18</v>
      </c>
      <c r="N98" s="134" t="s">
        <v>44</v>
      </c>
      <c r="P98" s="135">
        <f>O98*H98</f>
        <v>0</v>
      </c>
      <c r="Q98" s="135">
        <v>0</v>
      </c>
      <c r="R98" s="135">
        <f>Q98*H98</f>
        <v>0</v>
      </c>
      <c r="S98" s="135">
        <v>0</v>
      </c>
      <c r="T98" s="136">
        <f>S98*H98</f>
        <v>0</v>
      </c>
      <c r="AR98" s="137" t="s">
        <v>1015</v>
      </c>
      <c r="AT98" s="137" t="s">
        <v>129</v>
      </c>
      <c r="AU98" s="137" t="s">
        <v>81</v>
      </c>
      <c r="AY98" s="17" t="s">
        <v>127</v>
      </c>
      <c r="BE98" s="138">
        <f>IF(N98="základní",J98,0)</f>
        <v>0</v>
      </c>
      <c r="BF98" s="138">
        <f>IF(N98="snížená",J98,0)</f>
        <v>0</v>
      </c>
      <c r="BG98" s="138">
        <f>IF(N98="zákl. přenesená",J98,0)</f>
        <v>0</v>
      </c>
      <c r="BH98" s="138">
        <f>IF(N98="sníž. přenesená",J98,0)</f>
        <v>0</v>
      </c>
      <c r="BI98" s="138">
        <f>IF(N98="nulová",J98,0)</f>
        <v>0</v>
      </c>
      <c r="BJ98" s="17" t="s">
        <v>81</v>
      </c>
      <c r="BK98" s="138">
        <f>ROUND(I98*H98,2)</f>
        <v>0</v>
      </c>
      <c r="BL98" s="17" t="s">
        <v>1015</v>
      </c>
      <c r="BM98" s="137" t="s">
        <v>1036</v>
      </c>
    </row>
    <row r="99" spans="2:65" s="14" customFormat="1">
      <c r="B99" s="167"/>
      <c r="D99" s="144" t="s">
        <v>138</v>
      </c>
      <c r="E99" s="168" t="s">
        <v>18</v>
      </c>
      <c r="F99" s="169" t="s">
        <v>1037</v>
      </c>
      <c r="H99" s="168" t="s">
        <v>18</v>
      </c>
      <c r="I99" s="170"/>
      <c r="L99" s="167"/>
      <c r="M99" s="171"/>
      <c r="T99" s="172"/>
      <c r="AT99" s="168" t="s">
        <v>138</v>
      </c>
      <c r="AU99" s="168" t="s">
        <v>81</v>
      </c>
      <c r="AV99" s="14" t="s">
        <v>81</v>
      </c>
      <c r="AW99" s="14" t="s">
        <v>35</v>
      </c>
      <c r="AX99" s="14" t="s">
        <v>73</v>
      </c>
      <c r="AY99" s="168" t="s">
        <v>127</v>
      </c>
    </row>
    <row r="100" spans="2:65" s="14" customFormat="1">
      <c r="B100" s="167"/>
      <c r="D100" s="144" t="s">
        <v>138</v>
      </c>
      <c r="E100" s="168" t="s">
        <v>18</v>
      </c>
      <c r="F100" s="169" t="s">
        <v>1038</v>
      </c>
      <c r="H100" s="168" t="s">
        <v>18</v>
      </c>
      <c r="I100" s="170"/>
      <c r="L100" s="167"/>
      <c r="M100" s="171"/>
      <c r="T100" s="172"/>
      <c r="AT100" s="168" t="s">
        <v>138</v>
      </c>
      <c r="AU100" s="168" t="s">
        <v>81</v>
      </c>
      <c r="AV100" s="14" t="s">
        <v>81</v>
      </c>
      <c r="AW100" s="14" t="s">
        <v>35</v>
      </c>
      <c r="AX100" s="14" t="s">
        <v>73</v>
      </c>
      <c r="AY100" s="168" t="s">
        <v>127</v>
      </c>
    </row>
    <row r="101" spans="2:65" s="14" customFormat="1">
      <c r="B101" s="167"/>
      <c r="D101" s="144" t="s">
        <v>138</v>
      </c>
      <c r="E101" s="168" t="s">
        <v>18</v>
      </c>
      <c r="F101" s="169" t="s">
        <v>1039</v>
      </c>
      <c r="H101" s="168" t="s">
        <v>18</v>
      </c>
      <c r="I101" s="170"/>
      <c r="L101" s="167"/>
      <c r="M101" s="171"/>
      <c r="T101" s="172"/>
      <c r="AT101" s="168" t="s">
        <v>138</v>
      </c>
      <c r="AU101" s="168" t="s">
        <v>81</v>
      </c>
      <c r="AV101" s="14" t="s">
        <v>81</v>
      </c>
      <c r="AW101" s="14" t="s">
        <v>35</v>
      </c>
      <c r="AX101" s="14" t="s">
        <v>73</v>
      </c>
      <c r="AY101" s="168" t="s">
        <v>127</v>
      </c>
    </row>
    <row r="102" spans="2:65" s="12" customFormat="1">
      <c r="B102" s="143"/>
      <c r="D102" s="144" t="s">
        <v>138</v>
      </c>
      <c r="E102" s="145" t="s">
        <v>18</v>
      </c>
      <c r="F102" s="146" t="s">
        <v>81</v>
      </c>
      <c r="H102" s="147">
        <v>1</v>
      </c>
      <c r="I102" s="148"/>
      <c r="L102" s="143"/>
      <c r="M102" s="149"/>
      <c r="T102" s="150"/>
      <c r="AT102" s="145" t="s">
        <v>138</v>
      </c>
      <c r="AU102" s="145" t="s">
        <v>81</v>
      </c>
      <c r="AV102" s="12" t="s">
        <v>83</v>
      </c>
      <c r="AW102" s="12" t="s">
        <v>35</v>
      </c>
      <c r="AX102" s="12" t="s">
        <v>81</v>
      </c>
      <c r="AY102" s="145" t="s">
        <v>127</v>
      </c>
    </row>
    <row r="103" spans="2:65" s="1" customFormat="1" ht="16.5" customHeight="1">
      <c r="B103" s="32"/>
      <c r="C103" s="127" t="s">
        <v>162</v>
      </c>
      <c r="D103" s="127" t="s">
        <v>129</v>
      </c>
      <c r="E103" s="128" t="s">
        <v>1040</v>
      </c>
      <c r="F103" s="129" t="s">
        <v>1041</v>
      </c>
      <c r="G103" s="130" t="s">
        <v>298</v>
      </c>
      <c r="H103" s="131">
        <v>1</v>
      </c>
      <c r="I103" s="132"/>
      <c r="J103" s="131">
        <f>ROUND(I103*H103,2)</f>
        <v>0</v>
      </c>
      <c r="K103" s="129" t="s">
        <v>18</v>
      </c>
      <c r="L103" s="32"/>
      <c r="M103" s="133" t="s">
        <v>18</v>
      </c>
      <c r="N103" s="134" t="s">
        <v>44</v>
      </c>
      <c r="P103" s="135">
        <f>O103*H103</f>
        <v>0</v>
      </c>
      <c r="Q103" s="135">
        <v>0</v>
      </c>
      <c r="R103" s="135">
        <f>Q103*H103</f>
        <v>0</v>
      </c>
      <c r="S103" s="135">
        <v>0</v>
      </c>
      <c r="T103" s="136">
        <f>S103*H103</f>
        <v>0</v>
      </c>
      <c r="AR103" s="137" t="s">
        <v>1015</v>
      </c>
      <c r="AT103" s="137" t="s">
        <v>129</v>
      </c>
      <c r="AU103" s="137" t="s">
        <v>81</v>
      </c>
      <c r="AY103" s="17" t="s">
        <v>127</v>
      </c>
      <c r="BE103" s="138">
        <f>IF(N103="základní",J103,0)</f>
        <v>0</v>
      </c>
      <c r="BF103" s="138">
        <f>IF(N103="snížená",J103,0)</f>
        <v>0</v>
      </c>
      <c r="BG103" s="138">
        <f>IF(N103="zákl. přenesená",J103,0)</f>
        <v>0</v>
      </c>
      <c r="BH103" s="138">
        <f>IF(N103="sníž. přenesená",J103,0)</f>
        <v>0</v>
      </c>
      <c r="BI103" s="138">
        <f>IF(N103="nulová",J103,0)</f>
        <v>0</v>
      </c>
      <c r="BJ103" s="17" t="s">
        <v>81</v>
      </c>
      <c r="BK103" s="138">
        <f>ROUND(I103*H103,2)</f>
        <v>0</v>
      </c>
      <c r="BL103" s="17" t="s">
        <v>1015</v>
      </c>
      <c r="BM103" s="137" t="s">
        <v>1042</v>
      </c>
    </row>
    <row r="104" spans="2:65" s="14" customFormat="1">
      <c r="B104" s="167"/>
      <c r="D104" s="144" t="s">
        <v>138</v>
      </c>
      <c r="E104" s="168" t="s">
        <v>18</v>
      </c>
      <c r="F104" s="169" t="s">
        <v>1043</v>
      </c>
      <c r="H104" s="168" t="s">
        <v>18</v>
      </c>
      <c r="I104" s="170"/>
      <c r="L104" s="167"/>
      <c r="M104" s="171"/>
      <c r="T104" s="172"/>
      <c r="AT104" s="168" t="s">
        <v>138</v>
      </c>
      <c r="AU104" s="168" t="s">
        <v>81</v>
      </c>
      <c r="AV104" s="14" t="s">
        <v>81</v>
      </c>
      <c r="AW104" s="14" t="s">
        <v>35</v>
      </c>
      <c r="AX104" s="14" t="s">
        <v>73</v>
      </c>
      <c r="AY104" s="168" t="s">
        <v>127</v>
      </c>
    </row>
    <row r="105" spans="2:65" s="14" customFormat="1">
      <c r="B105" s="167"/>
      <c r="D105" s="144" t="s">
        <v>138</v>
      </c>
      <c r="E105" s="168" t="s">
        <v>18</v>
      </c>
      <c r="F105" s="169" t="s">
        <v>1044</v>
      </c>
      <c r="H105" s="168" t="s">
        <v>18</v>
      </c>
      <c r="I105" s="170"/>
      <c r="L105" s="167"/>
      <c r="M105" s="171"/>
      <c r="T105" s="172"/>
      <c r="AT105" s="168" t="s">
        <v>138</v>
      </c>
      <c r="AU105" s="168" t="s">
        <v>81</v>
      </c>
      <c r="AV105" s="14" t="s">
        <v>81</v>
      </c>
      <c r="AW105" s="14" t="s">
        <v>35</v>
      </c>
      <c r="AX105" s="14" t="s">
        <v>73</v>
      </c>
      <c r="AY105" s="168" t="s">
        <v>127</v>
      </c>
    </row>
    <row r="106" spans="2:65" s="12" customFormat="1">
      <c r="B106" s="143"/>
      <c r="D106" s="144" t="s">
        <v>138</v>
      </c>
      <c r="E106" s="145" t="s">
        <v>18</v>
      </c>
      <c r="F106" s="146" t="s">
        <v>81</v>
      </c>
      <c r="H106" s="147">
        <v>1</v>
      </c>
      <c r="I106" s="148"/>
      <c r="L106" s="143"/>
      <c r="M106" s="149"/>
      <c r="T106" s="150"/>
      <c r="AT106" s="145" t="s">
        <v>138</v>
      </c>
      <c r="AU106" s="145" t="s">
        <v>81</v>
      </c>
      <c r="AV106" s="12" t="s">
        <v>83</v>
      </c>
      <c r="AW106" s="12" t="s">
        <v>35</v>
      </c>
      <c r="AX106" s="12" t="s">
        <v>81</v>
      </c>
      <c r="AY106" s="145" t="s">
        <v>127</v>
      </c>
    </row>
    <row r="107" spans="2:65" s="1" customFormat="1" ht="16.5" customHeight="1">
      <c r="B107" s="32"/>
      <c r="C107" s="127" t="s">
        <v>172</v>
      </c>
      <c r="D107" s="127" t="s">
        <v>129</v>
      </c>
      <c r="E107" s="128" t="s">
        <v>1045</v>
      </c>
      <c r="F107" s="129" t="s">
        <v>1046</v>
      </c>
      <c r="G107" s="130" t="s">
        <v>298</v>
      </c>
      <c r="H107" s="131">
        <v>1</v>
      </c>
      <c r="I107" s="132"/>
      <c r="J107" s="131">
        <f>ROUND(I107*H107,2)</f>
        <v>0</v>
      </c>
      <c r="K107" s="129" t="s">
        <v>18</v>
      </c>
      <c r="L107" s="32"/>
      <c r="M107" s="133" t="s">
        <v>18</v>
      </c>
      <c r="N107" s="134" t="s">
        <v>44</v>
      </c>
      <c r="P107" s="135">
        <f>O107*H107</f>
        <v>0</v>
      </c>
      <c r="Q107" s="135">
        <v>0</v>
      </c>
      <c r="R107" s="135">
        <f>Q107*H107</f>
        <v>0</v>
      </c>
      <c r="S107" s="135">
        <v>0</v>
      </c>
      <c r="T107" s="136">
        <f>S107*H107</f>
        <v>0</v>
      </c>
      <c r="AR107" s="137" t="s">
        <v>1015</v>
      </c>
      <c r="AT107" s="137" t="s">
        <v>129</v>
      </c>
      <c r="AU107" s="137" t="s">
        <v>81</v>
      </c>
      <c r="AY107" s="17" t="s">
        <v>127</v>
      </c>
      <c r="BE107" s="138">
        <f>IF(N107="základní",J107,0)</f>
        <v>0</v>
      </c>
      <c r="BF107" s="138">
        <f>IF(N107="snížená",J107,0)</f>
        <v>0</v>
      </c>
      <c r="BG107" s="138">
        <f>IF(N107="zákl. přenesená",J107,0)</f>
        <v>0</v>
      </c>
      <c r="BH107" s="138">
        <f>IF(N107="sníž. přenesená",J107,0)</f>
        <v>0</v>
      </c>
      <c r="BI107" s="138">
        <f>IF(N107="nulová",J107,0)</f>
        <v>0</v>
      </c>
      <c r="BJ107" s="17" t="s">
        <v>81</v>
      </c>
      <c r="BK107" s="138">
        <f>ROUND(I107*H107,2)</f>
        <v>0</v>
      </c>
      <c r="BL107" s="17" t="s">
        <v>1015</v>
      </c>
      <c r="BM107" s="137" t="s">
        <v>1047</v>
      </c>
    </row>
    <row r="108" spans="2:65" s="1" customFormat="1" ht="24.95" customHeight="1">
      <c r="B108" s="32"/>
      <c r="C108" s="127" t="s">
        <v>180</v>
      </c>
      <c r="D108" s="127" t="s">
        <v>129</v>
      </c>
      <c r="E108" s="128" t="s">
        <v>1048</v>
      </c>
      <c r="F108" s="129" t="s">
        <v>1049</v>
      </c>
      <c r="G108" s="130" t="s">
        <v>298</v>
      </c>
      <c r="H108" s="131">
        <v>1</v>
      </c>
      <c r="I108" s="132"/>
      <c r="J108" s="131">
        <f>ROUND(I108*H108,2)</f>
        <v>0</v>
      </c>
      <c r="K108" s="129" t="s">
        <v>18</v>
      </c>
      <c r="L108" s="32"/>
      <c r="M108" s="133" t="s">
        <v>18</v>
      </c>
      <c r="N108" s="134" t="s">
        <v>44</v>
      </c>
      <c r="P108" s="135">
        <f>O108*H108</f>
        <v>0</v>
      </c>
      <c r="Q108" s="135">
        <v>0</v>
      </c>
      <c r="R108" s="135">
        <f>Q108*H108</f>
        <v>0</v>
      </c>
      <c r="S108" s="135">
        <v>0</v>
      </c>
      <c r="T108" s="136">
        <f>S108*H108</f>
        <v>0</v>
      </c>
      <c r="AR108" s="137" t="s">
        <v>1015</v>
      </c>
      <c r="AT108" s="137" t="s">
        <v>129</v>
      </c>
      <c r="AU108" s="137" t="s">
        <v>81</v>
      </c>
      <c r="AY108" s="17" t="s">
        <v>127</v>
      </c>
      <c r="BE108" s="138">
        <f>IF(N108="základní",J108,0)</f>
        <v>0</v>
      </c>
      <c r="BF108" s="138">
        <f>IF(N108="snížená",J108,0)</f>
        <v>0</v>
      </c>
      <c r="BG108" s="138">
        <f>IF(N108="zákl. přenesená",J108,0)</f>
        <v>0</v>
      </c>
      <c r="BH108" s="138">
        <f>IF(N108="sníž. přenesená",J108,0)</f>
        <v>0</v>
      </c>
      <c r="BI108" s="138">
        <f>IF(N108="nulová",J108,0)</f>
        <v>0</v>
      </c>
      <c r="BJ108" s="17" t="s">
        <v>81</v>
      </c>
      <c r="BK108" s="138">
        <f>ROUND(I108*H108,2)</f>
        <v>0</v>
      </c>
      <c r="BL108" s="17" t="s">
        <v>1015</v>
      </c>
      <c r="BM108" s="137" t="s">
        <v>1050</v>
      </c>
    </row>
    <row r="109" spans="2:65" s="14" customFormat="1">
      <c r="B109" s="167"/>
      <c r="D109" s="144" t="s">
        <v>138</v>
      </c>
      <c r="E109" s="168" t="s">
        <v>18</v>
      </c>
      <c r="F109" s="169" t="s">
        <v>1051</v>
      </c>
      <c r="H109" s="168" t="s">
        <v>18</v>
      </c>
      <c r="I109" s="170"/>
      <c r="L109" s="167"/>
      <c r="M109" s="171"/>
      <c r="T109" s="172"/>
      <c r="AT109" s="168" t="s">
        <v>138</v>
      </c>
      <c r="AU109" s="168" t="s">
        <v>81</v>
      </c>
      <c r="AV109" s="14" t="s">
        <v>81</v>
      </c>
      <c r="AW109" s="14" t="s">
        <v>35</v>
      </c>
      <c r="AX109" s="14" t="s">
        <v>73</v>
      </c>
      <c r="AY109" s="168" t="s">
        <v>127</v>
      </c>
    </row>
    <row r="110" spans="2:65" s="14" customFormat="1">
      <c r="B110" s="167"/>
      <c r="D110" s="144" t="s">
        <v>138</v>
      </c>
      <c r="E110" s="168" t="s">
        <v>18</v>
      </c>
      <c r="F110" s="169" t="s">
        <v>1052</v>
      </c>
      <c r="H110" s="168" t="s">
        <v>18</v>
      </c>
      <c r="I110" s="170"/>
      <c r="L110" s="167"/>
      <c r="M110" s="171"/>
      <c r="T110" s="172"/>
      <c r="AT110" s="168" t="s">
        <v>138</v>
      </c>
      <c r="AU110" s="168" t="s">
        <v>81</v>
      </c>
      <c r="AV110" s="14" t="s">
        <v>81</v>
      </c>
      <c r="AW110" s="14" t="s">
        <v>35</v>
      </c>
      <c r="AX110" s="14" t="s">
        <v>73</v>
      </c>
      <c r="AY110" s="168" t="s">
        <v>127</v>
      </c>
    </row>
    <row r="111" spans="2:65" s="14" customFormat="1">
      <c r="B111" s="167"/>
      <c r="D111" s="144" t="s">
        <v>138</v>
      </c>
      <c r="E111" s="168" t="s">
        <v>18</v>
      </c>
      <c r="F111" s="169" t="s">
        <v>1053</v>
      </c>
      <c r="H111" s="168" t="s">
        <v>18</v>
      </c>
      <c r="I111" s="170"/>
      <c r="L111" s="167"/>
      <c r="M111" s="171"/>
      <c r="T111" s="172"/>
      <c r="AT111" s="168" t="s">
        <v>138</v>
      </c>
      <c r="AU111" s="168" t="s">
        <v>81</v>
      </c>
      <c r="AV111" s="14" t="s">
        <v>81</v>
      </c>
      <c r="AW111" s="14" t="s">
        <v>35</v>
      </c>
      <c r="AX111" s="14" t="s">
        <v>73</v>
      </c>
      <c r="AY111" s="168" t="s">
        <v>127</v>
      </c>
    </row>
    <row r="112" spans="2:65" s="14" customFormat="1">
      <c r="B112" s="167"/>
      <c r="D112" s="144" t="s">
        <v>138</v>
      </c>
      <c r="E112" s="168" t="s">
        <v>18</v>
      </c>
      <c r="F112" s="169" t="s">
        <v>1054</v>
      </c>
      <c r="H112" s="168" t="s">
        <v>18</v>
      </c>
      <c r="I112" s="170"/>
      <c r="L112" s="167"/>
      <c r="M112" s="171"/>
      <c r="T112" s="172"/>
      <c r="AT112" s="168" t="s">
        <v>138</v>
      </c>
      <c r="AU112" s="168" t="s">
        <v>81</v>
      </c>
      <c r="AV112" s="14" t="s">
        <v>81</v>
      </c>
      <c r="AW112" s="14" t="s">
        <v>35</v>
      </c>
      <c r="AX112" s="14" t="s">
        <v>73</v>
      </c>
      <c r="AY112" s="168" t="s">
        <v>127</v>
      </c>
    </row>
    <row r="113" spans="2:65" s="14" customFormat="1">
      <c r="B113" s="167"/>
      <c r="D113" s="144" t="s">
        <v>138</v>
      </c>
      <c r="E113" s="168" t="s">
        <v>18</v>
      </c>
      <c r="F113" s="169" t="s">
        <v>1055</v>
      </c>
      <c r="H113" s="168" t="s">
        <v>18</v>
      </c>
      <c r="I113" s="170"/>
      <c r="L113" s="167"/>
      <c r="M113" s="171"/>
      <c r="T113" s="172"/>
      <c r="AT113" s="168" t="s">
        <v>138</v>
      </c>
      <c r="AU113" s="168" t="s">
        <v>81</v>
      </c>
      <c r="AV113" s="14" t="s">
        <v>81</v>
      </c>
      <c r="AW113" s="14" t="s">
        <v>35</v>
      </c>
      <c r="AX113" s="14" t="s">
        <v>73</v>
      </c>
      <c r="AY113" s="168" t="s">
        <v>127</v>
      </c>
    </row>
    <row r="114" spans="2:65" s="12" customFormat="1">
      <c r="B114" s="143"/>
      <c r="D114" s="144" t="s">
        <v>138</v>
      </c>
      <c r="E114" s="145" t="s">
        <v>18</v>
      </c>
      <c r="F114" s="146" t="s">
        <v>1056</v>
      </c>
      <c r="H114" s="147">
        <v>1</v>
      </c>
      <c r="I114" s="148"/>
      <c r="L114" s="143"/>
      <c r="M114" s="149"/>
      <c r="T114" s="150"/>
      <c r="AT114" s="145" t="s">
        <v>138</v>
      </c>
      <c r="AU114" s="145" t="s">
        <v>81</v>
      </c>
      <c r="AV114" s="12" t="s">
        <v>83</v>
      </c>
      <c r="AW114" s="12" t="s">
        <v>35</v>
      </c>
      <c r="AX114" s="12" t="s">
        <v>81</v>
      </c>
      <c r="AY114" s="145" t="s">
        <v>127</v>
      </c>
    </row>
    <row r="115" spans="2:65" s="1" customFormat="1" ht="16.5" customHeight="1">
      <c r="B115" s="32"/>
      <c r="C115" s="127" t="s">
        <v>186</v>
      </c>
      <c r="D115" s="127" t="s">
        <v>129</v>
      </c>
      <c r="E115" s="128" t="s">
        <v>1057</v>
      </c>
      <c r="F115" s="129" t="s">
        <v>1058</v>
      </c>
      <c r="G115" s="130" t="s">
        <v>298</v>
      </c>
      <c r="H115" s="131">
        <v>1</v>
      </c>
      <c r="I115" s="132"/>
      <c r="J115" s="131">
        <f>ROUND(I115*H115,2)</f>
        <v>0</v>
      </c>
      <c r="K115" s="129" t="s">
        <v>18</v>
      </c>
      <c r="L115" s="32"/>
      <c r="M115" s="133" t="s">
        <v>18</v>
      </c>
      <c r="N115" s="134" t="s">
        <v>44</v>
      </c>
      <c r="P115" s="135">
        <f>O115*H115</f>
        <v>0</v>
      </c>
      <c r="Q115" s="135">
        <v>0</v>
      </c>
      <c r="R115" s="135">
        <f>Q115*H115</f>
        <v>0</v>
      </c>
      <c r="S115" s="135">
        <v>0</v>
      </c>
      <c r="T115" s="136">
        <f>S115*H115</f>
        <v>0</v>
      </c>
      <c r="AR115" s="137" t="s">
        <v>1015</v>
      </c>
      <c r="AT115" s="137" t="s">
        <v>129</v>
      </c>
      <c r="AU115" s="137" t="s">
        <v>81</v>
      </c>
      <c r="AY115" s="17" t="s">
        <v>127</v>
      </c>
      <c r="BE115" s="138">
        <f>IF(N115="základní",J115,0)</f>
        <v>0</v>
      </c>
      <c r="BF115" s="138">
        <f>IF(N115="snížená",J115,0)</f>
        <v>0</v>
      </c>
      <c r="BG115" s="138">
        <f>IF(N115="zákl. přenesená",J115,0)</f>
        <v>0</v>
      </c>
      <c r="BH115" s="138">
        <f>IF(N115="sníž. přenesená",J115,0)</f>
        <v>0</v>
      </c>
      <c r="BI115" s="138">
        <f>IF(N115="nulová",J115,0)</f>
        <v>0</v>
      </c>
      <c r="BJ115" s="17" t="s">
        <v>81</v>
      </c>
      <c r="BK115" s="138">
        <f>ROUND(I115*H115,2)</f>
        <v>0</v>
      </c>
      <c r="BL115" s="17" t="s">
        <v>1015</v>
      </c>
      <c r="BM115" s="137" t="s">
        <v>1059</v>
      </c>
    </row>
    <row r="116" spans="2:65" s="14" customFormat="1">
      <c r="B116" s="167"/>
      <c r="D116" s="144" t="s">
        <v>138</v>
      </c>
      <c r="E116" s="168" t="s">
        <v>18</v>
      </c>
      <c r="F116" s="169" t="s">
        <v>1060</v>
      </c>
      <c r="H116" s="168" t="s">
        <v>18</v>
      </c>
      <c r="I116" s="170"/>
      <c r="L116" s="167"/>
      <c r="M116" s="171"/>
      <c r="T116" s="172"/>
      <c r="AT116" s="168" t="s">
        <v>138</v>
      </c>
      <c r="AU116" s="168" t="s">
        <v>81</v>
      </c>
      <c r="AV116" s="14" t="s">
        <v>81</v>
      </c>
      <c r="AW116" s="14" t="s">
        <v>35</v>
      </c>
      <c r="AX116" s="14" t="s">
        <v>73</v>
      </c>
      <c r="AY116" s="168" t="s">
        <v>127</v>
      </c>
    </row>
    <row r="117" spans="2:65" s="14" customFormat="1">
      <c r="B117" s="167"/>
      <c r="D117" s="144" t="s">
        <v>138</v>
      </c>
      <c r="E117" s="168" t="s">
        <v>18</v>
      </c>
      <c r="F117" s="169" t="s">
        <v>1061</v>
      </c>
      <c r="H117" s="168" t="s">
        <v>18</v>
      </c>
      <c r="I117" s="170"/>
      <c r="L117" s="167"/>
      <c r="M117" s="171"/>
      <c r="T117" s="172"/>
      <c r="AT117" s="168" t="s">
        <v>138</v>
      </c>
      <c r="AU117" s="168" t="s">
        <v>81</v>
      </c>
      <c r="AV117" s="14" t="s">
        <v>81</v>
      </c>
      <c r="AW117" s="14" t="s">
        <v>35</v>
      </c>
      <c r="AX117" s="14" t="s">
        <v>73</v>
      </c>
      <c r="AY117" s="168" t="s">
        <v>127</v>
      </c>
    </row>
    <row r="118" spans="2:65" s="12" customFormat="1">
      <c r="B118" s="143"/>
      <c r="D118" s="144" t="s">
        <v>138</v>
      </c>
      <c r="E118" s="145" t="s">
        <v>18</v>
      </c>
      <c r="F118" s="146" t="s">
        <v>81</v>
      </c>
      <c r="H118" s="147">
        <v>1</v>
      </c>
      <c r="I118" s="148"/>
      <c r="L118" s="143"/>
      <c r="M118" s="149"/>
      <c r="T118" s="150"/>
      <c r="AT118" s="145" t="s">
        <v>138</v>
      </c>
      <c r="AU118" s="145" t="s">
        <v>81</v>
      </c>
      <c r="AV118" s="12" t="s">
        <v>83</v>
      </c>
      <c r="AW118" s="12" t="s">
        <v>35</v>
      </c>
      <c r="AX118" s="12" t="s">
        <v>81</v>
      </c>
      <c r="AY118" s="145" t="s">
        <v>127</v>
      </c>
    </row>
    <row r="119" spans="2:65" s="1" customFormat="1" ht="24.2" customHeight="1">
      <c r="B119" s="32"/>
      <c r="C119" s="127" t="s">
        <v>192</v>
      </c>
      <c r="D119" s="127" t="s">
        <v>129</v>
      </c>
      <c r="E119" s="128" t="s">
        <v>1062</v>
      </c>
      <c r="F119" s="129" t="s">
        <v>1063</v>
      </c>
      <c r="G119" s="130" t="s">
        <v>298</v>
      </c>
      <c r="H119" s="131">
        <v>1</v>
      </c>
      <c r="I119" s="132"/>
      <c r="J119" s="131">
        <f>ROUND(I119*H119,2)</f>
        <v>0</v>
      </c>
      <c r="K119" s="129" t="s">
        <v>18</v>
      </c>
      <c r="L119" s="32"/>
      <c r="M119" s="133" t="s">
        <v>18</v>
      </c>
      <c r="N119" s="134" t="s">
        <v>44</v>
      </c>
      <c r="P119" s="135">
        <f>O119*H119</f>
        <v>0</v>
      </c>
      <c r="Q119" s="135">
        <v>0</v>
      </c>
      <c r="R119" s="135">
        <f>Q119*H119</f>
        <v>0</v>
      </c>
      <c r="S119" s="135">
        <v>0</v>
      </c>
      <c r="T119" s="136">
        <f>S119*H119</f>
        <v>0</v>
      </c>
      <c r="AR119" s="137" t="s">
        <v>1015</v>
      </c>
      <c r="AT119" s="137" t="s">
        <v>129</v>
      </c>
      <c r="AU119" s="137" t="s">
        <v>81</v>
      </c>
      <c r="AY119" s="17" t="s">
        <v>127</v>
      </c>
      <c r="BE119" s="138">
        <f>IF(N119="základní",J119,0)</f>
        <v>0</v>
      </c>
      <c r="BF119" s="138">
        <f>IF(N119="snížená",J119,0)</f>
        <v>0</v>
      </c>
      <c r="BG119" s="138">
        <f>IF(N119="zákl. přenesená",J119,0)</f>
        <v>0</v>
      </c>
      <c r="BH119" s="138">
        <f>IF(N119="sníž. přenesená",J119,0)</f>
        <v>0</v>
      </c>
      <c r="BI119" s="138">
        <f>IF(N119="nulová",J119,0)</f>
        <v>0</v>
      </c>
      <c r="BJ119" s="17" t="s">
        <v>81</v>
      </c>
      <c r="BK119" s="138">
        <f>ROUND(I119*H119,2)</f>
        <v>0</v>
      </c>
      <c r="BL119" s="17" t="s">
        <v>1015</v>
      </c>
      <c r="BM119" s="137" t="s">
        <v>1064</v>
      </c>
    </row>
    <row r="120" spans="2:65" s="14" customFormat="1">
      <c r="B120" s="167"/>
      <c r="D120" s="144" t="s">
        <v>138</v>
      </c>
      <c r="E120" s="168" t="s">
        <v>18</v>
      </c>
      <c r="F120" s="169" t="s">
        <v>1065</v>
      </c>
      <c r="H120" s="168" t="s">
        <v>18</v>
      </c>
      <c r="I120" s="170"/>
      <c r="L120" s="167"/>
      <c r="M120" s="171"/>
      <c r="T120" s="172"/>
      <c r="AT120" s="168" t="s">
        <v>138</v>
      </c>
      <c r="AU120" s="168" t="s">
        <v>81</v>
      </c>
      <c r="AV120" s="14" t="s">
        <v>81</v>
      </c>
      <c r="AW120" s="14" t="s">
        <v>35</v>
      </c>
      <c r="AX120" s="14" t="s">
        <v>73</v>
      </c>
      <c r="AY120" s="168" t="s">
        <v>127</v>
      </c>
    </row>
    <row r="121" spans="2:65" s="12" customFormat="1">
      <c r="B121" s="143"/>
      <c r="D121" s="144" t="s">
        <v>138</v>
      </c>
      <c r="E121" s="145" t="s">
        <v>18</v>
      </c>
      <c r="F121" s="146" t="s">
        <v>81</v>
      </c>
      <c r="H121" s="147">
        <v>1</v>
      </c>
      <c r="I121" s="148"/>
      <c r="L121" s="143"/>
      <c r="M121" s="149"/>
      <c r="T121" s="150"/>
      <c r="AT121" s="145" t="s">
        <v>138</v>
      </c>
      <c r="AU121" s="145" t="s">
        <v>81</v>
      </c>
      <c r="AV121" s="12" t="s">
        <v>83</v>
      </c>
      <c r="AW121" s="12" t="s">
        <v>35</v>
      </c>
      <c r="AX121" s="12" t="s">
        <v>81</v>
      </c>
      <c r="AY121" s="145" t="s">
        <v>127</v>
      </c>
    </row>
    <row r="122" spans="2:65" s="1" customFormat="1" ht="16.5" customHeight="1">
      <c r="B122" s="32"/>
      <c r="C122" s="127" t="s">
        <v>198</v>
      </c>
      <c r="D122" s="127" t="s">
        <v>129</v>
      </c>
      <c r="E122" s="128" t="s">
        <v>1066</v>
      </c>
      <c r="F122" s="129" t="s">
        <v>1067</v>
      </c>
      <c r="G122" s="130" t="s">
        <v>298</v>
      </c>
      <c r="H122" s="131">
        <v>1</v>
      </c>
      <c r="I122" s="132"/>
      <c r="J122" s="131">
        <f>ROUND(I122*H122,2)</f>
        <v>0</v>
      </c>
      <c r="K122" s="129" t="s">
        <v>18</v>
      </c>
      <c r="L122" s="32"/>
      <c r="M122" s="133" t="s">
        <v>18</v>
      </c>
      <c r="N122" s="134" t="s">
        <v>44</v>
      </c>
      <c r="P122" s="135">
        <f>O122*H122</f>
        <v>0</v>
      </c>
      <c r="Q122" s="135">
        <v>0</v>
      </c>
      <c r="R122" s="135">
        <f>Q122*H122</f>
        <v>0</v>
      </c>
      <c r="S122" s="135">
        <v>0</v>
      </c>
      <c r="T122" s="136">
        <f>S122*H122</f>
        <v>0</v>
      </c>
      <c r="AR122" s="137" t="s">
        <v>134</v>
      </c>
      <c r="AT122" s="137" t="s">
        <v>129</v>
      </c>
      <c r="AU122" s="137" t="s">
        <v>81</v>
      </c>
      <c r="AY122" s="17" t="s">
        <v>127</v>
      </c>
      <c r="BE122" s="138">
        <f>IF(N122="základní",J122,0)</f>
        <v>0</v>
      </c>
      <c r="BF122" s="138">
        <f>IF(N122="snížená",J122,0)</f>
        <v>0</v>
      </c>
      <c r="BG122" s="138">
        <f>IF(N122="zákl. přenesená",J122,0)</f>
        <v>0</v>
      </c>
      <c r="BH122" s="138">
        <f>IF(N122="sníž. přenesená",J122,0)</f>
        <v>0</v>
      </c>
      <c r="BI122" s="138">
        <f>IF(N122="nulová",J122,0)</f>
        <v>0</v>
      </c>
      <c r="BJ122" s="17" t="s">
        <v>81</v>
      </c>
      <c r="BK122" s="138">
        <f>ROUND(I122*H122,2)</f>
        <v>0</v>
      </c>
      <c r="BL122" s="17" t="s">
        <v>134</v>
      </c>
      <c r="BM122" s="137" t="s">
        <v>1068</v>
      </c>
    </row>
    <row r="123" spans="2:65" s="14" customFormat="1">
      <c r="B123" s="167"/>
      <c r="D123" s="144" t="s">
        <v>138</v>
      </c>
      <c r="E123" s="168" t="s">
        <v>18</v>
      </c>
      <c r="F123" s="169" t="s">
        <v>1069</v>
      </c>
      <c r="H123" s="168" t="s">
        <v>18</v>
      </c>
      <c r="I123" s="170"/>
      <c r="L123" s="167"/>
      <c r="M123" s="171"/>
      <c r="T123" s="172"/>
      <c r="AT123" s="168" t="s">
        <v>138</v>
      </c>
      <c r="AU123" s="168" t="s">
        <v>81</v>
      </c>
      <c r="AV123" s="14" t="s">
        <v>81</v>
      </c>
      <c r="AW123" s="14" t="s">
        <v>35</v>
      </c>
      <c r="AX123" s="14" t="s">
        <v>73</v>
      </c>
      <c r="AY123" s="168" t="s">
        <v>127</v>
      </c>
    </row>
    <row r="124" spans="2:65" s="14" customFormat="1">
      <c r="B124" s="167"/>
      <c r="D124" s="144" t="s">
        <v>138</v>
      </c>
      <c r="E124" s="168" t="s">
        <v>18</v>
      </c>
      <c r="F124" s="169" t="s">
        <v>1070</v>
      </c>
      <c r="H124" s="168" t="s">
        <v>18</v>
      </c>
      <c r="I124" s="170"/>
      <c r="L124" s="167"/>
      <c r="M124" s="171"/>
      <c r="T124" s="172"/>
      <c r="AT124" s="168" t="s">
        <v>138</v>
      </c>
      <c r="AU124" s="168" t="s">
        <v>81</v>
      </c>
      <c r="AV124" s="14" t="s">
        <v>81</v>
      </c>
      <c r="AW124" s="14" t="s">
        <v>35</v>
      </c>
      <c r="AX124" s="14" t="s">
        <v>73</v>
      </c>
      <c r="AY124" s="168" t="s">
        <v>127</v>
      </c>
    </row>
    <row r="125" spans="2:65" s="14" customFormat="1">
      <c r="B125" s="167"/>
      <c r="D125" s="144" t="s">
        <v>138</v>
      </c>
      <c r="E125" s="168" t="s">
        <v>18</v>
      </c>
      <c r="F125" s="169" t="s">
        <v>1071</v>
      </c>
      <c r="H125" s="168" t="s">
        <v>18</v>
      </c>
      <c r="I125" s="170"/>
      <c r="L125" s="167"/>
      <c r="M125" s="171"/>
      <c r="T125" s="172"/>
      <c r="AT125" s="168" t="s">
        <v>138</v>
      </c>
      <c r="AU125" s="168" t="s">
        <v>81</v>
      </c>
      <c r="AV125" s="14" t="s">
        <v>81</v>
      </c>
      <c r="AW125" s="14" t="s">
        <v>35</v>
      </c>
      <c r="AX125" s="14" t="s">
        <v>73</v>
      </c>
      <c r="AY125" s="168" t="s">
        <v>127</v>
      </c>
    </row>
    <row r="126" spans="2:65" s="14" customFormat="1">
      <c r="B126" s="167"/>
      <c r="D126" s="144" t="s">
        <v>138</v>
      </c>
      <c r="E126" s="168" t="s">
        <v>18</v>
      </c>
      <c r="F126" s="169" t="s">
        <v>1072</v>
      </c>
      <c r="H126" s="168" t="s">
        <v>18</v>
      </c>
      <c r="I126" s="170"/>
      <c r="L126" s="167"/>
      <c r="M126" s="171"/>
      <c r="T126" s="172"/>
      <c r="AT126" s="168" t="s">
        <v>138</v>
      </c>
      <c r="AU126" s="168" t="s">
        <v>81</v>
      </c>
      <c r="AV126" s="14" t="s">
        <v>81</v>
      </c>
      <c r="AW126" s="14" t="s">
        <v>35</v>
      </c>
      <c r="AX126" s="14" t="s">
        <v>73</v>
      </c>
      <c r="AY126" s="168" t="s">
        <v>127</v>
      </c>
    </row>
    <row r="127" spans="2:65" s="14" customFormat="1">
      <c r="B127" s="167"/>
      <c r="D127" s="144" t="s">
        <v>138</v>
      </c>
      <c r="E127" s="168" t="s">
        <v>18</v>
      </c>
      <c r="F127" s="169" t="s">
        <v>1073</v>
      </c>
      <c r="H127" s="168" t="s">
        <v>18</v>
      </c>
      <c r="I127" s="170"/>
      <c r="L127" s="167"/>
      <c r="M127" s="171"/>
      <c r="T127" s="172"/>
      <c r="AT127" s="168" t="s">
        <v>138</v>
      </c>
      <c r="AU127" s="168" t="s">
        <v>81</v>
      </c>
      <c r="AV127" s="14" t="s">
        <v>81</v>
      </c>
      <c r="AW127" s="14" t="s">
        <v>35</v>
      </c>
      <c r="AX127" s="14" t="s">
        <v>73</v>
      </c>
      <c r="AY127" s="168" t="s">
        <v>127</v>
      </c>
    </row>
    <row r="128" spans="2:65" s="12" customFormat="1">
      <c r="B128" s="143"/>
      <c r="D128" s="144" t="s">
        <v>138</v>
      </c>
      <c r="E128" s="145" t="s">
        <v>18</v>
      </c>
      <c r="F128" s="146" t="s">
        <v>81</v>
      </c>
      <c r="H128" s="147">
        <v>1</v>
      </c>
      <c r="I128" s="148"/>
      <c r="L128" s="143"/>
      <c r="M128" s="149"/>
      <c r="T128" s="150"/>
      <c r="AT128" s="145" t="s">
        <v>138</v>
      </c>
      <c r="AU128" s="145" t="s">
        <v>81</v>
      </c>
      <c r="AV128" s="12" t="s">
        <v>83</v>
      </c>
      <c r="AW128" s="12" t="s">
        <v>35</v>
      </c>
      <c r="AX128" s="12" t="s">
        <v>81</v>
      </c>
      <c r="AY128" s="145" t="s">
        <v>127</v>
      </c>
    </row>
    <row r="129" spans="2:65" s="1" customFormat="1" ht="16.5" customHeight="1">
      <c r="B129" s="32"/>
      <c r="C129" s="127" t="s">
        <v>209</v>
      </c>
      <c r="D129" s="127" t="s">
        <v>129</v>
      </c>
      <c r="E129" s="128" t="s">
        <v>1074</v>
      </c>
      <c r="F129" s="129" t="s">
        <v>1075</v>
      </c>
      <c r="G129" s="130" t="s">
        <v>298</v>
      </c>
      <c r="H129" s="131">
        <v>1</v>
      </c>
      <c r="I129" s="132"/>
      <c r="J129" s="131">
        <f>ROUND(I129*H129,2)</f>
        <v>0</v>
      </c>
      <c r="K129" s="129" t="s">
        <v>18</v>
      </c>
      <c r="L129" s="32"/>
      <c r="M129" s="133" t="s">
        <v>18</v>
      </c>
      <c r="N129" s="134" t="s">
        <v>44</v>
      </c>
      <c r="P129" s="135">
        <f>O129*H129</f>
        <v>0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1015</v>
      </c>
      <c r="AT129" s="137" t="s">
        <v>129</v>
      </c>
      <c r="AU129" s="137" t="s">
        <v>81</v>
      </c>
      <c r="AY129" s="17" t="s">
        <v>127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7" t="s">
        <v>81</v>
      </c>
      <c r="BK129" s="138">
        <f>ROUND(I129*H129,2)</f>
        <v>0</v>
      </c>
      <c r="BL129" s="17" t="s">
        <v>1015</v>
      </c>
      <c r="BM129" s="137" t="s">
        <v>1076</v>
      </c>
    </row>
    <row r="130" spans="2:65" s="14" customFormat="1">
      <c r="B130" s="167"/>
      <c r="D130" s="144" t="s">
        <v>138</v>
      </c>
      <c r="E130" s="168" t="s">
        <v>18</v>
      </c>
      <c r="F130" s="169" t="s">
        <v>1077</v>
      </c>
      <c r="H130" s="168" t="s">
        <v>18</v>
      </c>
      <c r="I130" s="170"/>
      <c r="L130" s="167"/>
      <c r="M130" s="171"/>
      <c r="T130" s="172"/>
      <c r="AT130" s="168" t="s">
        <v>138</v>
      </c>
      <c r="AU130" s="168" t="s">
        <v>81</v>
      </c>
      <c r="AV130" s="14" t="s">
        <v>81</v>
      </c>
      <c r="AW130" s="14" t="s">
        <v>35</v>
      </c>
      <c r="AX130" s="14" t="s">
        <v>73</v>
      </c>
      <c r="AY130" s="168" t="s">
        <v>127</v>
      </c>
    </row>
    <row r="131" spans="2:65" s="14" customFormat="1">
      <c r="B131" s="167"/>
      <c r="D131" s="144" t="s">
        <v>138</v>
      </c>
      <c r="E131" s="168" t="s">
        <v>18</v>
      </c>
      <c r="F131" s="169" t="s">
        <v>1078</v>
      </c>
      <c r="H131" s="168" t="s">
        <v>18</v>
      </c>
      <c r="I131" s="170"/>
      <c r="L131" s="167"/>
      <c r="M131" s="171"/>
      <c r="T131" s="172"/>
      <c r="AT131" s="168" t="s">
        <v>138</v>
      </c>
      <c r="AU131" s="168" t="s">
        <v>81</v>
      </c>
      <c r="AV131" s="14" t="s">
        <v>81</v>
      </c>
      <c r="AW131" s="14" t="s">
        <v>35</v>
      </c>
      <c r="AX131" s="14" t="s">
        <v>73</v>
      </c>
      <c r="AY131" s="168" t="s">
        <v>127</v>
      </c>
    </row>
    <row r="132" spans="2:65" s="12" customFormat="1">
      <c r="B132" s="143"/>
      <c r="D132" s="144" t="s">
        <v>138</v>
      </c>
      <c r="E132" s="145" t="s">
        <v>18</v>
      </c>
      <c r="F132" s="146" t="s">
        <v>81</v>
      </c>
      <c r="H132" s="147">
        <v>1</v>
      </c>
      <c r="I132" s="148"/>
      <c r="L132" s="143"/>
      <c r="M132" s="149"/>
      <c r="T132" s="150"/>
      <c r="AT132" s="145" t="s">
        <v>138</v>
      </c>
      <c r="AU132" s="145" t="s">
        <v>81</v>
      </c>
      <c r="AV132" s="12" t="s">
        <v>83</v>
      </c>
      <c r="AW132" s="12" t="s">
        <v>35</v>
      </c>
      <c r="AX132" s="12" t="s">
        <v>81</v>
      </c>
      <c r="AY132" s="145" t="s">
        <v>127</v>
      </c>
    </row>
    <row r="133" spans="2:65" s="1" customFormat="1" ht="16.5" customHeight="1">
      <c r="B133" s="32"/>
      <c r="C133" s="127" t="s">
        <v>215</v>
      </c>
      <c r="D133" s="127" t="s">
        <v>129</v>
      </c>
      <c r="E133" s="128" t="s">
        <v>1079</v>
      </c>
      <c r="F133" s="129" t="s">
        <v>1080</v>
      </c>
      <c r="G133" s="130" t="s">
        <v>298</v>
      </c>
      <c r="H133" s="131">
        <v>1</v>
      </c>
      <c r="I133" s="132"/>
      <c r="J133" s="131">
        <f>ROUND(I133*H133,2)</f>
        <v>0</v>
      </c>
      <c r="K133" s="129" t="s">
        <v>18</v>
      </c>
      <c r="L133" s="32"/>
      <c r="M133" s="133" t="s">
        <v>18</v>
      </c>
      <c r="N133" s="134" t="s">
        <v>44</v>
      </c>
      <c r="P133" s="135">
        <f>O133*H133</f>
        <v>0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1015</v>
      </c>
      <c r="AT133" s="137" t="s">
        <v>129</v>
      </c>
      <c r="AU133" s="137" t="s">
        <v>81</v>
      </c>
      <c r="AY133" s="17" t="s">
        <v>127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7" t="s">
        <v>81</v>
      </c>
      <c r="BK133" s="138">
        <f>ROUND(I133*H133,2)</f>
        <v>0</v>
      </c>
      <c r="BL133" s="17" t="s">
        <v>1015</v>
      </c>
      <c r="BM133" s="137" t="s">
        <v>1081</v>
      </c>
    </row>
    <row r="134" spans="2:65" s="14" customFormat="1">
      <c r="B134" s="167"/>
      <c r="D134" s="144" t="s">
        <v>138</v>
      </c>
      <c r="E134" s="168" t="s">
        <v>18</v>
      </c>
      <c r="F134" s="169" t="s">
        <v>1082</v>
      </c>
      <c r="H134" s="168" t="s">
        <v>18</v>
      </c>
      <c r="I134" s="170"/>
      <c r="L134" s="167"/>
      <c r="M134" s="171"/>
      <c r="T134" s="172"/>
      <c r="AT134" s="168" t="s">
        <v>138</v>
      </c>
      <c r="AU134" s="168" t="s">
        <v>81</v>
      </c>
      <c r="AV134" s="14" t="s">
        <v>81</v>
      </c>
      <c r="AW134" s="14" t="s">
        <v>35</v>
      </c>
      <c r="AX134" s="14" t="s">
        <v>73</v>
      </c>
      <c r="AY134" s="168" t="s">
        <v>127</v>
      </c>
    </row>
    <row r="135" spans="2:65" s="14" customFormat="1">
      <c r="B135" s="167"/>
      <c r="D135" s="144" t="s">
        <v>138</v>
      </c>
      <c r="E135" s="168" t="s">
        <v>18</v>
      </c>
      <c r="F135" s="169" t="s">
        <v>1083</v>
      </c>
      <c r="H135" s="168" t="s">
        <v>18</v>
      </c>
      <c r="I135" s="170"/>
      <c r="L135" s="167"/>
      <c r="M135" s="171"/>
      <c r="T135" s="172"/>
      <c r="AT135" s="168" t="s">
        <v>138</v>
      </c>
      <c r="AU135" s="168" t="s">
        <v>81</v>
      </c>
      <c r="AV135" s="14" t="s">
        <v>81</v>
      </c>
      <c r="AW135" s="14" t="s">
        <v>35</v>
      </c>
      <c r="AX135" s="14" t="s">
        <v>73</v>
      </c>
      <c r="AY135" s="168" t="s">
        <v>127</v>
      </c>
    </row>
    <row r="136" spans="2:65" s="12" customFormat="1">
      <c r="B136" s="143"/>
      <c r="D136" s="144" t="s">
        <v>138</v>
      </c>
      <c r="E136" s="145" t="s">
        <v>18</v>
      </c>
      <c r="F136" s="146" t="s">
        <v>81</v>
      </c>
      <c r="H136" s="147">
        <v>1</v>
      </c>
      <c r="I136" s="148"/>
      <c r="L136" s="143"/>
      <c r="M136" s="173"/>
      <c r="N136" s="174"/>
      <c r="O136" s="174"/>
      <c r="P136" s="174"/>
      <c r="Q136" s="174"/>
      <c r="R136" s="174"/>
      <c r="S136" s="174"/>
      <c r="T136" s="175"/>
      <c r="AT136" s="145" t="s">
        <v>138</v>
      </c>
      <c r="AU136" s="145" t="s">
        <v>81</v>
      </c>
      <c r="AV136" s="12" t="s">
        <v>83</v>
      </c>
      <c r="AW136" s="12" t="s">
        <v>35</v>
      </c>
      <c r="AX136" s="12" t="s">
        <v>81</v>
      </c>
      <c r="AY136" s="145" t="s">
        <v>127</v>
      </c>
    </row>
    <row r="137" spans="2:65" s="1" customFormat="1" ht="6.95" customHeight="1">
      <c r="B137" s="41"/>
      <c r="C137" s="42"/>
      <c r="D137" s="42"/>
      <c r="E137" s="42"/>
      <c r="F137" s="42"/>
      <c r="G137" s="42"/>
      <c r="H137" s="42"/>
      <c r="I137" s="42"/>
      <c r="J137" s="42"/>
      <c r="K137" s="42"/>
      <c r="L137" s="32"/>
    </row>
  </sheetData>
  <sheetProtection algorithmName="SHA-512" hashValue="5vbYCEelM8xr1y/D3vHXsH9IwF34MBirvx0Rk7lGRAcUQ3lUCLkHuHpi3glq0xLaPBFSJiyTDlEMgSh0vTrCxA==" saltValue="6GQeI5J6lPMUH4R/wbUBTAel5bI0Kn0MMEJpjvTeOecdDSBdiNme06E4T0tlMz02MmTlyaMBbKpEAsVGUoJhWA==" spinCount="100000" sheet="1" objects="1" scenarios="1" formatColumns="0" formatRows="0" autoFilter="0"/>
  <autoFilter ref="C79:K136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76" customWidth="1"/>
    <col min="2" max="2" width="1.6640625" style="176" customWidth="1"/>
    <col min="3" max="4" width="5" style="176" customWidth="1"/>
    <col min="5" max="5" width="11.6640625" style="176" customWidth="1"/>
    <col min="6" max="6" width="9.1640625" style="176" customWidth="1"/>
    <col min="7" max="7" width="5" style="176" customWidth="1"/>
    <col min="8" max="8" width="77.83203125" style="176" customWidth="1"/>
    <col min="9" max="10" width="20" style="176" customWidth="1"/>
    <col min="11" max="11" width="1.6640625" style="176" customWidth="1"/>
  </cols>
  <sheetData>
    <row r="1" spans="2:11" customFormat="1" ht="37.5" customHeight="1"/>
    <row r="2" spans="2:1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pans="2:11" s="15" customFormat="1" ht="45" customHeight="1">
      <c r="B3" s="277"/>
      <c r="C3" s="266" t="s">
        <v>1084</v>
      </c>
      <c r="D3" s="266"/>
      <c r="E3" s="266"/>
      <c r="F3" s="266"/>
      <c r="G3" s="266"/>
      <c r="H3" s="266"/>
      <c r="I3" s="266"/>
      <c r="J3" s="266"/>
      <c r="K3" s="278"/>
    </row>
    <row r="4" spans="2:11" customFormat="1" ht="25.5" customHeight="1">
      <c r="B4" s="279"/>
      <c r="C4" s="271" t="s">
        <v>1085</v>
      </c>
      <c r="D4" s="271"/>
      <c r="E4" s="271"/>
      <c r="F4" s="271"/>
      <c r="G4" s="271"/>
      <c r="H4" s="271"/>
      <c r="I4" s="271"/>
      <c r="J4" s="271"/>
      <c r="K4" s="280"/>
    </row>
    <row r="5" spans="2:11" customFormat="1" ht="5.25" customHeight="1">
      <c r="B5" s="279"/>
      <c r="C5" s="177"/>
      <c r="D5" s="177"/>
      <c r="E5" s="177"/>
      <c r="F5" s="177"/>
      <c r="G5" s="177"/>
      <c r="H5" s="177"/>
      <c r="I5" s="177"/>
      <c r="J5" s="177"/>
      <c r="K5" s="280"/>
    </row>
    <row r="6" spans="2:11" customFormat="1" ht="15" customHeight="1">
      <c r="B6" s="279"/>
      <c r="C6" s="270" t="s">
        <v>1086</v>
      </c>
      <c r="D6" s="270"/>
      <c r="E6" s="270"/>
      <c r="F6" s="270"/>
      <c r="G6" s="270"/>
      <c r="H6" s="270"/>
      <c r="I6" s="270"/>
      <c r="J6" s="270"/>
      <c r="K6" s="280"/>
    </row>
    <row r="7" spans="2:11" customFormat="1" ht="15" customHeight="1">
      <c r="B7" s="179"/>
      <c r="C7" s="270" t="s">
        <v>1087</v>
      </c>
      <c r="D7" s="270"/>
      <c r="E7" s="270"/>
      <c r="F7" s="270"/>
      <c r="G7" s="270"/>
      <c r="H7" s="270"/>
      <c r="I7" s="270"/>
      <c r="J7" s="270"/>
      <c r="K7" s="280"/>
    </row>
    <row r="8" spans="2:11" customFormat="1" ht="12.75" customHeight="1">
      <c r="B8" s="179"/>
      <c r="C8" s="178"/>
      <c r="D8" s="178"/>
      <c r="E8" s="178"/>
      <c r="F8" s="178"/>
      <c r="G8" s="178"/>
      <c r="H8" s="178"/>
      <c r="I8" s="178"/>
      <c r="J8" s="178"/>
      <c r="K8" s="280"/>
    </row>
    <row r="9" spans="2:11" customFormat="1" ht="15" customHeight="1">
      <c r="B9" s="179"/>
      <c r="C9" s="270" t="s">
        <v>1088</v>
      </c>
      <c r="D9" s="270"/>
      <c r="E9" s="270"/>
      <c r="F9" s="270"/>
      <c r="G9" s="270"/>
      <c r="H9" s="270"/>
      <c r="I9" s="270"/>
      <c r="J9" s="270"/>
      <c r="K9" s="280"/>
    </row>
    <row r="10" spans="2:11" customFormat="1" ht="15" customHeight="1">
      <c r="B10" s="179"/>
      <c r="C10" s="178"/>
      <c r="D10" s="270" t="s">
        <v>1089</v>
      </c>
      <c r="E10" s="270"/>
      <c r="F10" s="270"/>
      <c r="G10" s="270"/>
      <c r="H10" s="270"/>
      <c r="I10" s="270"/>
      <c r="J10" s="270"/>
      <c r="K10" s="280"/>
    </row>
    <row r="11" spans="2:11" customFormat="1" ht="15" customHeight="1">
      <c r="B11" s="179"/>
      <c r="C11" s="180"/>
      <c r="D11" s="270" t="s">
        <v>1090</v>
      </c>
      <c r="E11" s="270"/>
      <c r="F11" s="270"/>
      <c r="G11" s="270"/>
      <c r="H11" s="270"/>
      <c r="I11" s="270"/>
      <c r="J11" s="270"/>
      <c r="K11" s="280"/>
    </row>
    <row r="12" spans="2:11" customFormat="1" ht="15" customHeight="1">
      <c r="B12" s="179"/>
      <c r="C12" s="180"/>
      <c r="D12" s="178"/>
      <c r="E12" s="178"/>
      <c r="F12" s="178"/>
      <c r="G12" s="178"/>
      <c r="H12" s="178"/>
      <c r="I12" s="178"/>
      <c r="J12" s="178"/>
      <c r="K12" s="280"/>
    </row>
    <row r="13" spans="2:11" customFormat="1" ht="15" customHeight="1">
      <c r="B13" s="179"/>
      <c r="C13" s="180"/>
      <c r="D13" s="181" t="s">
        <v>1091</v>
      </c>
      <c r="E13" s="178"/>
      <c r="F13" s="178"/>
      <c r="G13" s="178"/>
      <c r="H13" s="178"/>
      <c r="I13" s="178"/>
      <c r="J13" s="178"/>
      <c r="K13" s="280"/>
    </row>
    <row r="14" spans="2:11" customFormat="1" ht="12.75" customHeight="1">
      <c r="B14" s="179"/>
      <c r="C14" s="180"/>
      <c r="D14" s="180"/>
      <c r="E14" s="180"/>
      <c r="F14" s="180"/>
      <c r="G14" s="180"/>
      <c r="H14" s="180"/>
      <c r="I14" s="180"/>
      <c r="J14" s="180"/>
      <c r="K14" s="280"/>
    </row>
    <row r="15" spans="2:11" customFormat="1" ht="15" customHeight="1">
      <c r="B15" s="179"/>
      <c r="C15" s="180"/>
      <c r="D15" s="270" t="s">
        <v>1092</v>
      </c>
      <c r="E15" s="270"/>
      <c r="F15" s="270"/>
      <c r="G15" s="270"/>
      <c r="H15" s="270"/>
      <c r="I15" s="270"/>
      <c r="J15" s="270"/>
      <c r="K15" s="280"/>
    </row>
    <row r="16" spans="2:11" customFormat="1" ht="15" customHeight="1">
      <c r="B16" s="179"/>
      <c r="C16" s="180"/>
      <c r="D16" s="270" t="s">
        <v>1093</v>
      </c>
      <c r="E16" s="270"/>
      <c r="F16" s="270"/>
      <c r="G16" s="270"/>
      <c r="H16" s="270"/>
      <c r="I16" s="270"/>
      <c r="J16" s="270"/>
      <c r="K16" s="280"/>
    </row>
    <row r="17" spans="2:11" customFormat="1" ht="15" customHeight="1">
      <c r="B17" s="179"/>
      <c r="C17" s="180"/>
      <c r="D17" s="270" t="s">
        <v>1094</v>
      </c>
      <c r="E17" s="270"/>
      <c r="F17" s="270"/>
      <c r="G17" s="270"/>
      <c r="H17" s="270"/>
      <c r="I17" s="270"/>
      <c r="J17" s="270"/>
      <c r="K17" s="280"/>
    </row>
    <row r="18" spans="2:11" customFormat="1" ht="15" customHeight="1">
      <c r="B18" s="179"/>
      <c r="C18" s="180"/>
      <c r="D18" s="180"/>
      <c r="E18" s="182" t="s">
        <v>80</v>
      </c>
      <c r="F18" s="270" t="s">
        <v>1095</v>
      </c>
      <c r="G18" s="270"/>
      <c r="H18" s="270"/>
      <c r="I18" s="270"/>
      <c r="J18" s="270"/>
      <c r="K18" s="280"/>
    </row>
    <row r="19" spans="2:11" customFormat="1" ht="15" customHeight="1">
      <c r="B19" s="179"/>
      <c r="C19" s="180"/>
      <c r="D19" s="180"/>
      <c r="E19" s="182" t="s">
        <v>1096</v>
      </c>
      <c r="F19" s="270" t="s">
        <v>1097</v>
      </c>
      <c r="G19" s="270"/>
      <c r="H19" s="270"/>
      <c r="I19" s="270"/>
      <c r="J19" s="270"/>
      <c r="K19" s="280"/>
    </row>
    <row r="20" spans="2:11" customFormat="1" ht="15" customHeight="1">
      <c r="B20" s="179"/>
      <c r="C20" s="180"/>
      <c r="D20" s="180"/>
      <c r="E20" s="182" t="s">
        <v>1098</v>
      </c>
      <c r="F20" s="270" t="s">
        <v>1099</v>
      </c>
      <c r="G20" s="270"/>
      <c r="H20" s="270"/>
      <c r="I20" s="270"/>
      <c r="J20" s="270"/>
      <c r="K20" s="280"/>
    </row>
    <row r="21" spans="2:11" customFormat="1" ht="15" customHeight="1">
      <c r="B21" s="179"/>
      <c r="C21" s="180"/>
      <c r="D21" s="180"/>
      <c r="E21" s="182" t="s">
        <v>1100</v>
      </c>
      <c r="F21" s="270" t="s">
        <v>1101</v>
      </c>
      <c r="G21" s="270"/>
      <c r="H21" s="270"/>
      <c r="I21" s="270"/>
      <c r="J21" s="270"/>
      <c r="K21" s="280"/>
    </row>
    <row r="22" spans="2:11" customFormat="1" ht="15" customHeight="1">
      <c r="B22" s="179"/>
      <c r="C22" s="180"/>
      <c r="D22" s="180"/>
      <c r="E22" s="182" t="s">
        <v>1102</v>
      </c>
      <c r="F22" s="270" t="s">
        <v>1103</v>
      </c>
      <c r="G22" s="270"/>
      <c r="H22" s="270"/>
      <c r="I22" s="270"/>
      <c r="J22" s="270"/>
      <c r="K22" s="280"/>
    </row>
    <row r="23" spans="2:11" customFormat="1" ht="15" customHeight="1">
      <c r="B23" s="179"/>
      <c r="C23" s="180"/>
      <c r="D23" s="180"/>
      <c r="E23" s="182" t="s">
        <v>1104</v>
      </c>
      <c r="F23" s="270" t="s">
        <v>1105</v>
      </c>
      <c r="G23" s="270"/>
      <c r="H23" s="270"/>
      <c r="I23" s="270"/>
      <c r="J23" s="270"/>
      <c r="K23" s="280"/>
    </row>
    <row r="24" spans="2:11" customFormat="1" ht="12.75" customHeight="1">
      <c r="B24" s="179"/>
      <c r="C24" s="180"/>
      <c r="D24" s="180"/>
      <c r="E24" s="180"/>
      <c r="F24" s="180"/>
      <c r="G24" s="180"/>
      <c r="H24" s="180"/>
      <c r="I24" s="180"/>
      <c r="J24" s="180"/>
      <c r="K24" s="280"/>
    </row>
    <row r="25" spans="2:11" customFormat="1" ht="15" customHeight="1">
      <c r="B25" s="179"/>
      <c r="C25" s="270" t="s">
        <v>1106</v>
      </c>
      <c r="D25" s="270"/>
      <c r="E25" s="270"/>
      <c r="F25" s="270"/>
      <c r="G25" s="270"/>
      <c r="H25" s="270"/>
      <c r="I25" s="270"/>
      <c r="J25" s="270"/>
      <c r="K25" s="280"/>
    </row>
    <row r="26" spans="2:11" customFormat="1" ht="15" customHeight="1">
      <c r="B26" s="179"/>
      <c r="C26" s="270" t="s">
        <v>1107</v>
      </c>
      <c r="D26" s="270"/>
      <c r="E26" s="270"/>
      <c r="F26" s="270"/>
      <c r="G26" s="270"/>
      <c r="H26" s="270"/>
      <c r="I26" s="270"/>
      <c r="J26" s="270"/>
      <c r="K26" s="280"/>
    </row>
    <row r="27" spans="2:11" customFormat="1" ht="15" customHeight="1">
      <c r="B27" s="179"/>
      <c r="C27" s="178"/>
      <c r="D27" s="270" t="s">
        <v>1108</v>
      </c>
      <c r="E27" s="270"/>
      <c r="F27" s="270"/>
      <c r="G27" s="270"/>
      <c r="H27" s="270"/>
      <c r="I27" s="270"/>
      <c r="J27" s="270"/>
      <c r="K27" s="280"/>
    </row>
    <row r="28" spans="2:11" customFormat="1" ht="15" customHeight="1">
      <c r="B28" s="179"/>
      <c r="C28" s="180"/>
      <c r="D28" s="270" t="s">
        <v>1109</v>
      </c>
      <c r="E28" s="270"/>
      <c r="F28" s="270"/>
      <c r="G28" s="270"/>
      <c r="H28" s="270"/>
      <c r="I28" s="270"/>
      <c r="J28" s="270"/>
      <c r="K28" s="280"/>
    </row>
    <row r="29" spans="2:11" customFormat="1" ht="12.75" customHeight="1">
      <c r="B29" s="179"/>
      <c r="C29" s="180"/>
      <c r="D29" s="180"/>
      <c r="E29" s="180"/>
      <c r="F29" s="180"/>
      <c r="G29" s="180"/>
      <c r="H29" s="180"/>
      <c r="I29" s="180"/>
      <c r="J29" s="180"/>
      <c r="K29" s="280"/>
    </row>
    <row r="30" spans="2:11" customFormat="1" ht="15" customHeight="1">
      <c r="B30" s="179"/>
      <c r="C30" s="180"/>
      <c r="D30" s="270" t="s">
        <v>1110</v>
      </c>
      <c r="E30" s="270"/>
      <c r="F30" s="270"/>
      <c r="G30" s="270"/>
      <c r="H30" s="270"/>
      <c r="I30" s="270"/>
      <c r="J30" s="270"/>
      <c r="K30" s="280"/>
    </row>
    <row r="31" spans="2:11" customFormat="1" ht="15" customHeight="1">
      <c r="B31" s="179"/>
      <c r="C31" s="180"/>
      <c r="D31" s="270" t="s">
        <v>1111</v>
      </c>
      <c r="E31" s="270"/>
      <c r="F31" s="270"/>
      <c r="G31" s="270"/>
      <c r="H31" s="270"/>
      <c r="I31" s="270"/>
      <c r="J31" s="270"/>
      <c r="K31" s="280"/>
    </row>
    <row r="32" spans="2:11" customFormat="1" ht="12.75" customHeight="1">
      <c r="B32" s="179"/>
      <c r="C32" s="180"/>
      <c r="D32" s="180"/>
      <c r="E32" s="180"/>
      <c r="F32" s="180"/>
      <c r="G32" s="180"/>
      <c r="H32" s="180"/>
      <c r="I32" s="180"/>
      <c r="J32" s="180"/>
      <c r="K32" s="280"/>
    </row>
    <row r="33" spans="2:11" customFormat="1" ht="15" customHeight="1">
      <c r="B33" s="179"/>
      <c r="C33" s="180"/>
      <c r="D33" s="270" t="s">
        <v>1112</v>
      </c>
      <c r="E33" s="270"/>
      <c r="F33" s="270"/>
      <c r="G33" s="270"/>
      <c r="H33" s="270"/>
      <c r="I33" s="270"/>
      <c r="J33" s="270"/>
      <c r="K33" s="280"/>
    </row>
    <row r="34" spans="2:11" customFormat="1" ht="15" customHeight="1">
      <c r="B34" s="179"/>
      <c r="C34" s="180"/>
      <c r="D34" s="270" t="s">
        <v>1113</v>
      </c>
      <c r="E34" s="270"/>
      <c r="F34" s="270"/>
      <c r="G34" s="270"/>
      <c r="H34" s="270"/>
      <c r="I34" s="270"/>
      <c r="J34" s="270"/>
      <c r="K34" s="280"/>
    </row>
    <row r="35" spans="2:11" customFormat="1" ht="15" customHeight="1">
      <c r="B35" s="179"/>
      <c r="C35" s="180"/>
      <c r="D35" s="270" t="s">
        <v>1114</v>
      </c>
      <c r="E35" s="270"/>
      <c r="F35" s="270"/>
      <c r="G35" s="270"/>
      <c r="H35" s="270"/>
      <c r="I35" s="270"/>
      <c r="J35" s="270"/>
      <c r="K35" s="280"/>
    </row>
    <row r="36" spans="2:11" customFormat="1" ht="15" customHeight="1">
      <c r="B36" s="179"/>
      <c r="C36" s="180"/>
      <c r="D36" s="178"/>
      <c r="E36" s="181" t="s">
        <v>113</v>
      </c>
      <c r="F36" s="178"/>
      <c r="G36" s="270" t="s">
        <v>1115</v>
      </c>
      <c r="H36" s="270"/>
      <c r="I36" s="270"/>
      <c r="J36" s="270"/>
      <c r="K36" s="280"/>
    </row>
    <row r="37" spans="2:11" customFormat="1" ht="30.75" customHeight="1">
      <c r="B37" s="179"/>
      <c r="C37" s="180"/>
      <c r="D37" s="178"/>
      <c r="E37" s="181" t="s">
        <v>1116</v>
      </c>
      <c r="F37" s="178"/>
      <c r="G37" s="270" t="s">
        <v>1117</v>
      </c>
      <c r="H37" s="270"/>
      <c r="I37" s="270"/>
      <c r="J37" s="270"/>
      <c r="K37" s="280"/>
    </row>
    <row r="38" spans="2:11" customFormat="1" ht="15" customHeight="1">
      <c r="B38" s="179"/>
      <c r="C38" s="180"/>
      <c r="D38" s="178"/>
      <c r="E38" s="181" t="s">
        <v>54</v>
      </c>
      <c r="F38" s="178"/>
      <c r="G38" s="270" t="s">
        <v>1118</v>
      </c>
      <c r="H38" s="270"/>
      <c r="I38" s="270"/>
      <c r="J38" s="270"/>
      <c r="K38" s="280"/>
    </row>
    <row r="39" spans="2:11" customFormat="1" ht="15" customHeight="1">
      <c r="B39" s="179"/>
      <c r="C39" s="180"/>
      <c r="D39" s="178"/>
      <c r="E39" s="181" t="s">
        <v>55</v>
      </c>
      <c r="F39" s="178"/>
      <c r="G39" s="270" t="s">
        <v>1119</v>
      </c>
      <c r="H39" s="270"/>
      <c r="I39" s="270"/>
      <c r="J39" s="270"/>
      <c r="K39" s="280"/>
    </row>
    <row r="40" spans="2:11" customFormat="1" ht="15" customHeight="1">
      <c r="B40" s="179"/>
      <c r="C40" s="180"/>
      <c r="D40" s="178"/>
      <c r="E40" s="181" t="s">
        <v>114</v>
      </c>
      <c r="F40" s="178"/>
      <c r="G40" s="270" t="s">
        <v>1120</v>
      </c>
      <c r="H40" s="270"/>
      <c r="I40" s="270"/>
      <c r="J40" s="270"/>
      <c r="K40" s="280"/>
    </row>
    <row r="41" spans="2:11" customFormat="1" ht="15" customHeight="1">
      <c r="B41" s="179"/>
      <c r="C41" s="180"/>
      <c r="D41" s="178"/>
      <c r="E41" s="181" t="s">
        <v>115</v>
      </c>
      <c r="F41" s="178"/>
      <c r="G41" s="270" t="s">
        <v>1121</v>
      </c>
      <c r="H41" s="270"/>
      <c r="I41" s="270"/>
      <c r="J41" s="270"/>
      <c r="K41" s="280"/>
    </row>
    <row r="42" spans="2:11" customFormat="1" ht="15" customHeight="1">
      <c r="B42" s="179"/>
      <c r="C42" s="180"/>
      <c r="D42" s="178"/>
      <c r="E42" s="181" t="s">
        <v>1122</v>
      </c>
      <c r="F42" s="178"/>
      <c r="G42" s="270" t="s">
        <v>1123</v>
      </c>
      <c r="H42" s="270"/>
      <c r="I42" s="270"/>
      <c r="J42" s="270"/>
      <c r="K42" s="280"/>
    </row>
    <row r="43" spans="2:11" customFormat="1" ht="15" customHeight="1">
      <c r="B43" s="179"/>
      <c r="C43" s="180"/>
      <c r="D43" s="178"/>
      <c r="E43" s="181"/>
      <c r="F43" s="178"/>
      <c r="G43" s="270" t="s">
        <v>1124</v>
      </c>
      <c r="H43" s="270"/>
      <c r="I43" s="270"/>
      <c r="J43" s="270"/>
      <c r="K43" s="280"/>
    </row>
    <row r="44" spans="2:11" customFormat="1" ht="15" customHeight="1">
      <c r="B44" s="179"/>
      <c r="C44" s="180"/>
      <c r="D44" s="178"/>
      <c r="E44" s="181" t="s">
        <v>1125</v>
      </c>
      <c r="F44" s="178"/>
      <c r="G44" s="270" t="s">
        <v>1126</v>
      </c>
      <c r="H44" s="270"/>
      <c r="I44" s="270"/>
      <c r="J44" s="270"/>
      <c r="K44" s="280"/>
    </row>
    <row r="45" spans="2:11" customFormat="1" ht="15" customHeight="1">
      <c r="B45" s="179"/>
      <c r="C45" s="180"/>
      <c r="D45" s="178"/>
      <c r="E45" s="181" t="s">
        <v>117</v>
      </c>
      <c r="F45" s="178"/>
      <c r="G45" s="270" t="s">
        <v>1127</v>
      </c>
      <c r="H45" s="270"/>
      <c r="I45" s="270"/>
      <c r="J45" s="270"/>
      <c r="K45" s="280"/>
    </row>
    <row r="46" spans="2:11" customFormat="1" ht="12.75" customHeight="1">
      <c r="B46" s="179"/>
      <c r="C46" s="180"/>
      <c r="D46" s="178"/>
      <c r="E46" s="178"/>
      <c r="F46" s="178"/>
      <c r="G46" s="178"/>
      <c r="H46" s="178"/>
      <c r="I46" s="178"/>
      <c r="J46" s="178"/>
      <c r="K46" s="280"/>
    </row>
    <row r="47" spans="2:11" customFormat="1" ht="15" customHeight="1">
      <c r="B47" s="179"/>
      <c r="C47" s="180"/>
      <c r="D47" s="270" t="s">
        <v>1128</v>
      </c>
      <c r="E47" s="270"/>
      <c r="F47" s="270"/>
      <c r="G47" s="270"/>
      <c r="H47" s="270"/>
      <c r="I47" s="270"/>
      <c r="J47" s="270"/>
      <c r="K47" s="280"/>
    </row>
    <row r="48" spans="2:11" customFormat="1" ht="15" customHeight="1">
      <c r="B48" s="179"/>
      <c r="C48" s="180"/>
      <c r="D48" s="180"/>
      <c r="E48" s="270" t="s">
        <v>1129</v>
      </c>
      <c r="F48" s="270"/>
      <c r="G48" s="270"/>
      <c r="H48" s="270"/>
      <c r="I48" s="270"/>
      <c r="J48" s="270"/>
      <c r="K48" s="280"/>
    </row>
    <row r="49" spans="2:11" customFormat="1" ht="15" customHeight="1">
      <c r="B49" s="179"/>
      <c r="C49" s="180"/>
      <c r="D49" s="180"/>
      <c r="E49" s="270" t="s">
        <v>1130</v>
      </c>
      <c r="F49" s="270"/>
      <c r="G49" s="270"/>
      <c r="H49" s="270"/>
      <c r="I49" s="270"/>
      <c r="J49" s="270"/>
      <c r="K49" s="280"/>
    </row>
    <row r="50" spans="2:11" customFormat="1" ht="15" customHeight="1">
      <c r="B50" s="179"/>
      <c r="C50" s="180"/>
      <c r="D50" s="180"/>
      <c r="E50" s="270" t="s">
        <v>1131</v>
      </c>
      <c r="F50" s="270"/>
      <c r="G50" s="270"/>
      <c r="H50" s="270"/>
      <c r="I50" s="270"/>
      <c r="J50" s="270"/>
      <c r="K50" s="280"/>
    </row>
    <row r="51" spans="2:11" customFormat="1" ht="15" customHeight="1">
      <c r="B51" s="179"/>
      <c r="C51" s="180"/>
      <c r="D51" s="270" t="s">
        <v>1132</v>
      </c>
      <c r="E51" s="270"/>
      <c r="F51" s="270"/>
      <c r="G51" s="270"/>
      <c r="H51" s="270"/>
      <c r="I51" s="270"/>
      <c r="J51" s="270"/>
      <c r="K51" s="280"/>
    </row>
    <row r="52" spans="2:11" customFormat="1" ht="25.5" customHeight="1">
      <c r="B52" s="279"/>
      <c r="C52" s="271" t="s">
        <v>1133</v>
      </c>
      <c r="D52" s="271"/>
      <c r="E52" s="271"/>
      <c r="F52" s="271"/>
      <c r="G52" s="271"/>
      <c r="H52" s="271"/>
      <c r="I52" s="271"/>
      <c r="J52" s="271"/>
      <c r="K52" s="280"/>
    </row>
    <row r="53" spans="2:11" customFormat="1" ht="5.25" customHeight="1">
      <c r="B53" s="279"/>
      <c r="C53" s="177"/>
      <c r="D53" s="177"/>
      <c r="E53" s="177"/>
      <c r="F53" s="177"/>
      <c r="G53" s="177"/>
      <c r="H53" s="177"/>
      <c r="I53" s="177"/>
      <c r="J53" s="177"/>
      <c r="K53" s="280"/>
    </row>
    <row r="54" spans="2:11" customFormat="1" ht="15" customHeight="1">
      <c r="B54" s="279"/>
      <c r="C54" s="270" t="s">
        <v>1134</v>
      </c>
      <c r="D54" s="270"/>
      <c r="E54" s="270"/>
      <c r="F54" s="270"/>
      <c r="G54" s="270"/>
      <c r="H54" s="270"/>
      <c r="I54" s="270"/>
      <c r="J54" s="270"/>
      <c r="K54" s="280"/>
    </row>
    <row r="55" spans="2:11" customFormat="1" ht="15" customHeight="1">
      <c r="B55" s="279"/>
      <c r="C55" s="270" t="s">
        <v>1135</v>
      </c>
      <c r="D55" s="270"/>
      <c r="E55" s="270"/>
      <c r="F55" s="270"/>
      <c r="G55" s="270"/>
      <c r="H55" s="270"/>
      <c r="I55" s="270"/>
      <c r="J55" s="270"/>
      <c r="K55" s="280"/>
    </row>
    <row r="56" spans="2:11" customFormat="1" ht="12.75" customHeight="1">
      <c r="B56" s="279"/>
      <c r="C56" s="178"/>
      <c r="D56" s="178"/>
      <c r="E56" s="178"/>
      <c r="F56" s="178"/>
      <c r="G56" s="178"/>
      <c r="H56" s="178"/>
      <c r="I56" s="178"/>
      <c r="J56" s="178"/>
      <c r="K56" s="280"/>
    </row>
    <row r="57" spans="2:11" customFormat="1" ht="15" customHeight="1">
      <c r="B57" s="279"/>
      <c r="C57" s="270" t="s">
        <v>1136</v>
      </c>
      <c r="D57" s="270"/>
      <c r="E57" s="270"/>
      <c r="F57" s="270"/>
      <c r="G57" s="270"/>
      <c r="H57" s="270"/>
      <c r="I57" s="270"/>
      <c r="J57" s="270"/>
      <c r="K57" s="280"/>
    </row>
    <row r="58" spans="2:11" customFormat="1" ht="15" customHeight="1">
      <c r="B58" s="279"/>
      <c r="C58" s="180"/>
      <c r="D58" s="270" t="s">
        <v>1137</v>
      </c>
      <c r="E58" s="270"/>
      <c r="F58" s="270"/>
      <c r="G58" s="270"/>
      <c r="H58" s="270"/>
      <c r="I58" s="270"/>
      <c r="J58" s="270"/>
      <c r="K58" s="280"/>
    </row>
    <row r="59" spans="2:11" customFormat="1" ht="15" customHeight="1">
      <c r="B59" s="279"/>
      <c r="C59" s="180"/>
      <c r="D59" s="270" t="s">
        <v>1138</v>
      </c>
      <c r="E59" s="270"/>
      <c r="F59" s="270"/>
      <c r="G59" s="270"/>
      <c r="H59" s="270"/>
      <c r="I59" s="270"/>
      <c r="J59" s="270"/>
      <c r="K59" s="280"/>
    </row>
    <row r="60" spans="2:11" customFormat="1" ht="15" customHeight="1">
      <c r="B60" s="279"/>
      <c r="C60" s="180"/>
      <c r="D60" s="270" t="s">
        <v>1139</v>
      </c>
      <c r="E60" s="270"/>
      <c r="F60" s="270"/>
      <c r="G60" s="270"/>
      <c r="H60" s="270"/>
      <c r="I60" s="270"/>
      <c r="J60" s="270"/>
      <c r="K60" s="280"/>
    </row>
    <row r="61" spans="2:11" customFormat="1" ht="15" customHeight="1">
      <c r="B61" s="279"/>
      <c r="C61" s="180"/>
      <c r="D61" s="270" t="s">
        <v>1140</v>
      </c>
      <c r="E61" s="270"/>
      <c r="F61" s="270"/>
      <c r="G61" s="270"/>
      <c r="H61" s="270"/>
      <c r="I61" s="270"/>
      <c r="J61" s="270"/>
      <c r="K61" s="280"/>
    </row>
    <row r="62" spans="2:11" customFormat="1" ht="15" customHeight="1">
      <c r="B62" s="279"/>
      <c r="C62" s="180"/>
      <c r="D62" s="272" t="s">
        <v>1141</v>
      </c>
      <c r="E62" s="272"/>
      <c r="F62" s="272"/>
      <c r="G62" s="272"/>
      <c r="H62" s="272"/>
      <c r="I62" s="272"/>
      <c r="J62" s="272"/>
      <c r="K62" s="280"/>
    </row>
    <row r="63" spans="2:11" customFormat="1" ht="15" customHeight="1">
      <c r="B63" s="279"/>
      <c r="C63" s="180"/>
      <c r="D63" s="270" t="s">
        <v>1142</v>
      </c>
      <c r="E63" s="270"/>
      <c r="F63" s="270"/>
      <c r="G63" s="270"/>
      <c r="H63" s="270"/>
      <c r="I63" s="270"/>
      <c r="J63" s="270"/>
      <c r="K63" s="280"/>
    </row>
    <row r="64" spans="2:11" customFormat="1" ht="12.75" customHeight="1">
      <c r="B64" s="279"/>
      <c r="C64" s="180"/>
      <c r="D64" s="180"/>
      <c r="E64" s="183"/>
      <c r="F64" s="180"/>
      <c r="G64" s="180"/>
      <c r="H64" s="180"/>
      <c r="I64" s="180"/>
      <c r="J64" s="180"/>
      <c r="K64" s="280"/>
    </row>
    <row r="65" spans="2:11" customFormat="1" ht="15" customHeight="1">
      <c r="B65" s="279"/>
      <c r="C65" s="180"/>
      <c r="D65" s="270" t="s">
        <v>1143</v>
      </c>
      <c r="E65" s="270"/>
      <c r="F65" s="270"/>
      <c r="G65" s="270"/>
      <c r="H65" s="270"/>
      <c r="I65" s="270"/>
      <c r="J65" s="270"/>
      <c r="K65" s="280"/>
    </row>
    <row r="66" spans="2:11" customFormat="1" ht="15" customHeight="1">
      <c r="B66" s="279"/>
      <c r="C66" s="180"/>
      <c r="D66" s="272" t="s">
        <v>1144</v>
      </c>
      <c r="E66" s="272"/>
      <c r="F66" s="272"/>
      <c r="G66" s="272"/>
      <c r="H66" s="272"/>
      <c r="I66" s="272"/>
      <c r="J66" s="272"/>
      <c r="K66" s="280"/>
    </row>
    <row r="67" spans="2:11" customFormat="1" ht="15" customHeight="1">
      <c r="B67" s="279"/>
      <c r="C67" s="180"/>
      <c r="D67" s="270" t="s">
        <v>1145</v>
      </c>
      <c r="E67" s="270"/>
      <c r="F67" s="270"/>
      <c r="G67" s="270"/>
      <c r="H67" s="270"/>
      <c r="I67" s="270"/>
      <c r="J67" s="270"/>
      <c r="K67" s="280"/>
    </row>
    <row r="68" spans="2:11" customFormat="1" ht="15" customHeight="1">
      <c r="B68" s="279"/>
      <c r="C68" s="180"/>
      <c r="D68" s="270" t="s">
        <v>1146</v>
      </c>
      <c r="E68" s="270"/>
      <c r="F68" s="270"/>
      <c r="G68" s="270"/>
      <c r="H68" s="270"/>
      <c r="I68" s="270"/>
      <c r="J68" s="270"/>
      <c r="K68" s="280"/>
    </row>
    <row r="69" spans="2:11" customFormat="1" ht="15" customHeight="1">
      <c r="B69" s="279"/>
      <c r="C69" s="180"/>
      <c r="D69" s="270" t="s">
        <v>1147</v>
      </c>
      <c r="E69" s="270"/>
      <c r="F69" s="270"/>
      <c r="G69" s="270"/>
      <c r="H69" s="270"/>
      <c r="I69" s="270"/>
      <c r="J69" s="270"/>
      <c r="K69" s="280"/>
    </row>
    <row r="70" spans="2:11" customFormat="1" ht="15" customHeight="1">
      <c r="B70" s="279"/>
      <c r="C70" s="180"/>
      <c r="D70" s="270" t="s">
        <v>1148</v>
      </c>
      <c r="E70" s="270"/>
      <c r="F70" s="270"/>
      <c r="G70" s="270"/>
      <c r="H70" s="270"/>
      <c r="I70" s="270"/>
      <c r="J70" s="270"/>
      <c r="K70" s="280"/>
    </row>
    <row r="71" spans="2:11" customFormat="1" ht="12.75" customHeight="1">
      <c r="B71" s="281"/>
      <c r="C71" s="184"/>
      <c r="D71" s="184"/>
      <c r="E71" s="184"/>
      <c r="F71" s="184"/>
      <c r="G71" s="184"/>
      <c r="H71" s="184"/>
      <c r="I71" s="184"/>
      <c r="J71" s="184"/>
      <c r="K71" s="282"/>
    </row>
    <row r="72" spans="2:1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pans="2:1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pans="2:1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pans="2:11" customFormat="1" ht="45" customHeight="1">
      <c r="B75" s="288"/>
      <c r="C75" s="265" t="s">
        <v>1149</v>
      </c>
      <c r="D75" s="265"/>
      <c r="E75" s="265"/>
      <c r="F75" s="265"/>
      <c r="G75" s="265"/>
      <c r="H75" s="265"/>
      <c r="I75" s="265"/>
      <c r="J75" s="265"/>
      <c r="K75" s="289"/>
    </row>
    <row r="76" spans="2:11" customFormat="1" ht="17.25" customHeight="1">
      <c r="B76" s="288"/>
      <c r="C76" s="185" t="s">
        <v>1150</v>
      </c>
      <c r="D76" s="185"/>
      <c r="E76" s="185"/>
      <c r="F76" s="185" t="s">
        <v>1151</v>
      </c>
      <c r="G76" s="186"/>
      <c r="H76" s="185" t="s">
        <v>55</v>
      </c>
      <c r="I76" s="185" t="s">
        <v>58</v>
      </c>
      <c r="J76" s="185" t="s">
        <v>1152</v>
      </c>
      <c r="K76" s="289"/>
    </row>
    <row r="77" spans="2:11" customFormat="1" ht="17.25" customHeight="1">
      <c r="B77" s="288"/>
      <c r="C77" s="187" t="s">
        <v>1153</v>
      </c>
      <c r="D77" s="187"/>
      <c r="E77" s="187"/>
      <c r="F77" s="188" t="s">
        <v>1154</v>
      </c>
      <c r="G77" s="189"/>
      <c r="H77" s="187"/>
      <c r="I77" s="187"/>
      <c r="J77" s="187" t="s">
        <v>1155</v>
      </c>
      <c r="K77" s="289"/>
    </row>
    <row r="78" spans="2:11" customFormat="1" ht="5.25" customHeight="1">
      <c r="B78" s="288"/>
      <c r="C78" s="190"/>
      <c r="D78" s="190"/>
      <c r="E78" s="190"/>
      <c r="F78" s="190"/>
      <c r="G78" s="191"/>
      <c r="H78" s="190"/>
      <c r="I78" s="190"/>
      <c r="J78" s="190"/>
      <c r="K78" s="289"/>
    </row>
    <row r="79" spans="2:11" customFormat="1" ht="15" customHeight="1">
      <c r="B79" s="288"/>
      <c r="C79" s="181" t="s">
        <v>54</v>
      </c>
      <c r="D79" s="192"/>
      <c r="E79" s="192"/>
      <c r="F79" s="193" t="s">
        <v>1156</v>
      </c>
      <c r="G79" s="194"/>
      <c r="H79" s="181" t="s">
        <v>1157</v>
      </c>
      <c r="I79" s="181" t="s">
        <v>1158</v>
      </c>
      <c r="J79" s="181">
        <v>20</v>
      </c>
      <c r="K79" s="289"/>
    </row>
    <row r="80" spans="2:11" customFormat="1" ht="15" customHeight="1">
      <c r="B80" s="288"/>
      <c r="C80" s="181" t="s">
        <v>1159</v>
      </c>
      <c r="D80" s="181"/>
      <c r="E80" s="181"/>
      <c r="F80" s="193" t="s">
        <v>1156</v>
      </c>
      <c r="G80" s="194"/>
      <c r="H80" s="181" t="s">
        <v>1160</v>
      </c>
      <c r="I80" s="181" t="s">
        <v>1158</v>
      </c>
      <c r="J80" s="181">
        <v>120</v>
      </c>
      <c r="K80" s="289"/>
    </row>
    <row r="81" spans="2:11" customFormat="1" ht="15" customHeight="1">
      <c r="B81" s="195"/>
      <c r="C81" s="181" t="s">
        <v>1161</v>
      </c>
      <c r="D81" s="181"/>
      <c r="E81" s="181"/>
      <c r="F81" s="193" t="s">
        <v>1162</v>
      </c>
      <c r="G81" s="194"/>
      <c r="H81" s="181" t="s">
        <v>1163</v>
      </c>
      <c r="I81" s="181" t="s">
        <v>1158</v>
      </c>
      <c r="J81" s="181">
        <v>50</v>
      </c>
      <c r="K81" s="289"/>
    </row>
    <row r="82" spans="2:11" customFormat="1" ht="15" customHeight="1">
      <c r="B82" s="195"/>
      <c r="C82" s="181" t="s">
        <v>1164</v>
      </c>
      <c r="D82" s="181"/>
      <c r="E82" s="181"/>
      <c r="F82" s="193" t="s">
        <v>1156</v>
      </c>
      <c r="G82" s="194"/>
      <c r="H82" s="181" t="s">
        <v>1165</v>
      </c>
      <c r="I82" s="181" t="s">
        <v>1166</v>
      </c>
      <c r="J82" s="181"/>
      <c r="K82" s="289"/>
    </row>
    <row r="83" spans="2:11" customFormat="1" ht="15" customHeight="1">
      <c r="B83" s="195"/>
      <c r="C83" s="181" t="s">
        <v>1167</v>
      </c>
      <c r="D83" s="181"/>
      <c r="E83" s="181"/>
      <c r="F83" s="193" t="s">
        <v>1162</v>
      </c>
      <c r="G83" s="181"/>
      <c r="H83" s="181" t="s">
        <v>1168</v>
      </c>
      <c r="I83" s="181" t="s">
        <v>1158</v>
      </c>
      <c r="J83" s="181">
        <v>15</v>
      </c>
      <c r="K83" s="289"/>
    </row>
    <row r="84" spans="2:11" customFormat="1" ht="15" customHeight="1">
      <c r="B84" s="195"/>
      <c r="C84" s="181" t="s">
        <v>1169</v>
      </c>
      <c r="D84" s="181"/>
      <c r="E84" s="181"/>
      <c r="F84" s="193" t="s">
        <v>1162</v>
      </c>
      <c r="G84" s="181"/>
      <c r="H84" s="181" t="s">
        <v>1170</v>
      </c>
      <c r="I84" s="181" t="s">
        <v>1158</v>
      </c>
      <c r="J84" s="181">
        <v>15</v>
      </c>
      <c r="K84" s="289"/>
    </row>
    <row r="85" spans="2:11" customFormat="1" ht="15" customHeight="1">
      <c r="B85" s="195"/>
      <c r="C85" s="181" t="s">
        <v>1171</v>
      </c>
      <c r="D85" s="181"/>
      <c r="E85" s="181"/>
      <c r="F85" s="193" t="s">
        <v>1162</v>
      </c>
      <c r="G85" s="181"/>
      <c r="H85" s="181" t="s">
        <v>1172</v>
      </c>
      <c r="I85" s="181" t="s">
        <v>1158</v>
      </c>
      <c r="J85" s="181">
        <v>20</v>
      </c>
      <c r="K85" s="289"/>
    </row>
    <row r="86" spans="2:11" customFormat="1" ht="15" customHeight="1">
      <c r="B86" s="195"/>
      <c r="C86" s="181" t="s">
        <v>1173</v>
      </c>
      <c r="D86" s="181"/>
      <c r="E86" s="181"/>
      <c r="F86" s="193" t="s">
        <v>1162</v>
      </c>
      <c r="G86" s="181"/>
      <c r="H86" s="181" t="s">
        <v>1174</v>
      </c>
      <c r="I86" s="181" t="s">
        <v>1158</v>
      </c>
      <c r="J86" s="181">
        <v>20</v>
      </c>
      <c r="K86" s="289"/>
    </row>
    <row r="87" spans="2:11" customFormat="1" ht="15" customHeight="1">
      <c r="B87" s="195"/>
      <c r="C87" s="181" t="s">
        <v>1175</v>
      </c>
      <c r="D87" s="181"/>
      <c r="E87" s="181"/>
      <c r="F87" s="193" t="s">
        <v>1162</v>
      </c>
      <c r="G87" s="194"/>
      <c r="H87" s="181" t="s">
        <v>1176</v>
      </c>
      <c r="I87" s="181" t="s">
        <v>1158</v>
      </c>
      <c r="J87" s="181">
        <v>50</v>
      </c>
      <c r="K87" s="289"/>
    </row>
    <row r="88" spans="2:11" customFormat="1" ht="15" customHeight="1">
      <c r="B88" s="195"/>
      <c r="C88" s="181" t="s">
        <v>1177</v>
      </c>
      <c r="D88" s="181"/>
      <c r="E88" s="181"/>
      <c r="F88" s="193" t="s">
        <v>1162</v>
      </c>
      <c r="G88" s="194"/>
      <c r="H88" s="181" t="s">
        <v>1178</v>
      </c>
      <c r="I88" s="181" t="s">
        <v>1158</v>
      </c>
      <c r="J88" s="181">
        <v>20</v>
      </c>
      <c r="K88" s="289"/>
    </row>
    <row r="89" spans="2:11" customFormat="1" ht="15" customHeight="1">
      <c r="B89" s="195"/>
      <c r="C89" s="181" t="s">
        <v>1179</v>
      </c>
      <c r="D89" s="181"/>
      <c r="E89" s="181"/>
      <c r="F89" s="193" t="s">
        <v>1162</v>
      </c>
      <c r="G89" s="194"/>
      <c r="H89" s="181" t="s">
        <v>1180</v>
      </c>
      <c r="I89" s="181" t="s">
        <v>1158</v>
      </c>
      <c r="J89" s="181">
        <v>20</v>
      </c>
      <c r="K89" s="289"/>
    </row>
    <row r="90" spans="2:11" customFormat="1" ht="15" customHeight="1">
      <c r="B90" s="195"/>
      <c r="C90" s="181" t="s">
        <v>1181</v>
      </c>
      <c r="D90" s="181"/>
      <c r="E90" s="181"/>
      <c r="F90" s="193" t="s">
        <v>1162</v>
      </c>
      <c r="G90" s="194"/>
      <c r="H90" s="181" t="s">
        <v>1182</v>
      </c>
      <c r="I90" s="181" t="s">
        <v>1158</v>
      </c>
      <c r="J90" s="181">
        <v>50</v>
      </c>
      <c r="K90" s="289"/>
    </row>
    <row r="91" spans="2:11" customFormat="1" ht="15" customHeight="1">
      <c r="B91" s="195"/>
      <c r="C91" s="181" t="s">
        <v>1183</v>
      </c>
      <c r="D91" s="181"/>
      <c r="E91" s="181"/>
      <c r="F91" s="193" t="s">
        <v>1162</v>
      </c>
      <c r="G91" s="194"/>
      <c r="H91" s="181" t="s">
        <v>1183</v>
      </c>
      <c r="I91" s="181" t="s">
        <v>1158</v>
      </c>
      <c r="J91" s="181">
        <v>50</v>
      </c>
      <c r="K91" s="289"/>
    </row>
    <row r="92" spans="2:11" customFormat="1" ht="15" customHeight="1">
      <c r="B92" s="195"/>
      <c r="C92" s="181" t="s">
        <v>1184</v>
      </c>
      <c r="D92" s="181"/>
      <c r="E92" s="181"/>
      <c r="F92" s="193" t="s">
        <v>1162</v>
      </c>
      <c r="G92" s="194"/>
      <c r="H92" s="181" t="s">
        <v>1185</v>
      </c>
      <c r="I92" s="181" t="s">
        <v>1158</v>
      </c>
      <c r="J92" s="181">
        <v>255</v>
      </c>
      <c r="K92" s="289"/>
    </row>
    <row r="93" spans="2:11" customFormat="1" ht="15" customHeight="1">
      <c r="B93" s="195"/>
      <c r="C93" s="181" t="s">
        <v>1186</v>
      </c>
      <c r="D93" s="181"/>
      <c r="E93" s="181"/>
      <c r="F93" s="193" t="s">
        <v>1156</v>
      </c>
      <c r="G93" s="194"/>
      <c r="H93" s="181" t="s">
        <v>1187</v>
      </c>
      <c r="I93" s="181" t="s">
        <v>1188</v>
      </c>
      <c r="J93" s="181"/>
      <c r="K93" s="289"/>
    </row>
    <row r="94" spans="2:11" customFormat="1" ht="15" customHeight="1">
      <c r="B94" s="195"/>
      <c r="C94" s="181" t="s">
        <v>1189</v>
      </c>
      <c r="D94" s="181"/>
      <c r="E94" s="181"/>
      <c r="F94" s="193" t="s">
        <v>1156</v>
      </c>
      <c r="G94" s="194"/>
      <c r="H94" s="181" t="s">
        <v>1190</v>
      </c>
      <c r="I94" s="181" t="s">
        <v>1191</v>
      </c>
      <c r="J94" s="181"/>
      <c r="K94" s="289"/>
    </row>
    <row r="95" spans="2:11" customFormat="1" ht="15" customHeight="1">
      <c r="B95" s="195"/>
      <c r="C95" s="181" t="s">
        <v>1192</v>
      </c>
      <c r="D95" s="181"/>
      <c r="E95" s="181"/>
      <c r="F95" s="193" t="s">
        <v>1156</v>
      </c>
      <c r="G95" s="194"/>
      <c r="H95" s="181" t="s">
        <v>1192</v>
      </c>
      <c r="I95" s="181" t="s">
        <v>1191</v>
      </c>
      <c r="J95" s="181"/>
      <c r="K95" s="289"/>
    </row>
    <row r="96" spans="2:11" customFormat="1" ht="15" customHeight="1">
      <c r="B96" s="195"/>
      <c r="C96" s="181" t="s">
        <v>39</v>
      </c>
      <c r="D96" s="181"/>
      <c r="E96" s="181"/>
      <c r="F96" s="193" t="s">
        <v>1156</v>
      </c>
      <c r="G96" s="194"/>
      <c r="H96" s="181" t="s">
        <v>1193</v>
      </c>
      <c r="I96" s="181" t="s">
        <v>1191</v>
      </c>
      <c r="J96" s="181"/>
      <c r="K96" s="289"/>
    </row>
    <row r="97" spans="2:11" customFormat="1" ht="15" customHeight="1">
      <c r="B97" s="195"/>
      <c r="C97" s="181" t="s">
        <v>49</v>
      </c>
      <c r="D97" s="181"/>
      <c r="E97" s="181"/>
      <c r="F97" s="193" t="s">
        <v>1156</v>
      </c>
      <c r="G97" s="194"/>
      <c r="H97" s="181" t="s">
        <v>1194</v>
      </c>
      <c r="I97" s="181" t="s">
        <v>1191</v>
      </c>
      <c r="J97" s="181"/>
      <c r="K97" s="289"/>
    </row>
    <row r="98" spans="2:11" customFormat="1" ht="15" customHeight="1">
      <c r="B98" s="290"/>
      <c r="C98" s="196"/>
      <c r="D98" s="196"/>
      <c r="E98" s="196"/>
      <c r="F98" s="196"/>
      <c r="G98" s="196"/>
      <c r="H98" s="196"/>
      <c r="I98" s="196"/>
      <c r="J98" s="196"/>
      <c r="K98" s="291"/>
    </row>
    <row r="99" spans="2:11" customFormat="1" ht="18.75" customHeight="1">
      <c r="B99" s="292"/>
      <c r="C99" s="197"/>
      <c r="D99" s="197"/>
      <c r="E99" s="197"/>
      <c r="F99" s="197"/>
      <c r="G99" s="197"/>
      <c r="H99" s="197"/>
      <c r="I99" s="197"/>
      <c r="J99" s="197"/>
      <c r="K99" s="292"/>
    </row>
    <row r="100" spans="2:1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pans="2:1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pans="2:11" customFormat="1" ht="45" customHeight="1">
      <c r="B102" s="288"/>
      <c r="C102" s="265" t="s">
        <v>1195</v>
      </c>
      <c r="D102" s="265"/>
      <c r="E102" s="265"/>
      <c r="F102" s="265"/>
      <c r="G102" s="265"/>
      <c r="H102" s="265"/>
      <c r="I102" s="265"/>
      <c r="J102" s="265"/>
      <c r="K102" s="289"/>
    </row>
    <row r="103" spans="2:11" customFormat="1" ht="17.25" customHeight="1">
      <c r="B103" s="288"/>
      <c r="C103" s="185" t="s">
        <v>1150</v>
      </c>
      <c r="D103" s="185"/>
      <c r="E103" s="185"/>
      <c r="F103" s="185" t="s">
        <v>1151</v>
      </c>
      <c r="G103" s="186"/>
      <c r="H103" s="185" t="s">
        <v>55</v>
      </c>
      <c r="I103" s="185" t="s">
        <v>58</v>
      </c>
      <c r="J103" s="185" t="s">
        <v>1152</v>
      </c>
      <c r="K103" s="289"/>
    </row>
    <row r="104" spans="2:11" customFormat="1" ht="17.25" customHeight="1">
      <c r="B104" s="288"/>
      <c r="C104" s="187" t="s">
        <v>1153</v>
      </c>
      <c r="D104" s="187"/>
      <c r="E104" s="187"/>
      <c r="F104" s="188" t="s">
        <v>1154</v>
      </c>
      <c r="G104" s="189"/>
      <c r="H104" s="187"/>
      <c r="I104" s="187"/>
      <c r="J104" s="187" t="s">
        <v>1155</v>
      </c>
      <c r="K104" s="289"/>
    </row>
    <row r="105" spans="2:11" customFormat="1" ht="5.25" customHeight="1">
      <c r="B105" s="288"/>
      <c r="C105" s="185"/>
      <c r="D105" s="185"/>
      <c r="E105" s="185"/>
      <c r="F105" s="185"/>
      <c r="G105" s="198"/>
      <c r="H105" s="185"/>
      <c r="I105" s="185"/>
      <c r="J105" s="185"/>
      <c r="K105" s="289"/>
    </row>
    <row r="106" spans="2:11" customFormat="1" ht="15" customHeight="1">
      <c r="B106" s="288"/>
      <c r="C106" s="181" t="s">
        <v>54</v>
      </c>
      <c r="D106" s="192"/>
      <c r="E106" s="192"/>
      <c r="F106" s="193" t="s">
        <v>1156</v>
      </c>
      <c r="G106" s="181"/>
      <c r="H106" s="181" t="s">
        <v>1196</v>
      </c>
      <c r="I106" s="181" t="s">
        <v>1158</v>
      </c>
      <c r="J106" s="181">
        <v>20</v>
      </c>
      <c r="K106" s="289"/>
    </row>
    <row r="107" spans="2:11" customFormat="1" ht="15" customHeight="1">
      <c r="B107" s="288"/>
      <c r="C107" s="181" t="s">
        <v>1159</v>
      </c>
      <c r="D107" s="181"/>
      <c r="E107" s="181"/>
      <c r="F107" s="193" t="s">
        <v>1156</v>
      </c>
      <c r="G107" s="181"/>
      <c r="H107" s="181" t="s">
        <v>1196</v>
      </c>
      <c r="I107" s="181" t="s">
        <v>1158</v>
      </c>
      <c r="J107" s="181">
        <v>120</v>
      </c>
      <c r="K107" s="289"/>
    </row>
    <row r="108" spans="2:11" customFormat="1" ht="15" customHeight="1">
      <c r="B108" s="195"/>
      <c r="C108" s="181" t="s">
        <v>1161</v>
      </c>
      <c r="D108" s="181"/>
      <c r="E108" s="181"/>
      <c r="F108" s="193" t="s">
        <v>1162</v>
      </c>
      <c r="G108" s="181"/>
      <c r="H108" s="181" t="s">
        <v>1196</v>
      </c>
      <c r="I108" s="181" t="s">
        <v>1158</v>
      </c>
      <c r="J108" s="181">
        <v>50</v>
      </c>
      <c r="K108" s="289"/>
    </row>
    <row r="109" spans="2:11" customFormat="1" ht="15" customHeight="1">
      <c r="B109" s="195"/>
      <c r="C109" s="181" t="s">
        <v>1164</v>
      </c>
      <c r="D109" s="181"/>
      <c r="E109" s="181"/>
      <c r="F109" s="193" t="s">
        <v>1156</v>
      </c>
      <c r="G109" s="181"/>
      <c r="H109" s="181" t="s">
        <v>1196</v>
      </c>
      <c r="I109" s="181" t="s">
        <v>1166</v>
      </c>
      <c r="J109" s="181"/>
      <c r="K109" s="289"/>
    </row>
    <row r="110" spans="2:11" customFormat="1" ht="15" customHeight="1">
      <c r="B110" s="195"/>
      <c r="C110" s="181" t="s">
        <v>1175</v>
      </c>
      <c r="D110" s="181"/>
      <c r="E110" s="181"/>
      <c r="F110" s="193" t="s">
        <v>1162</v>
      </c>
      <c r="G110" s="181"/>
      <c r="H110" s="181" t="s">
        <v>1196</v>
      </c>
      <c r="I110" s="181" t="s">
        <v>1158</v>
      </c>
      <c r="J110" s="181">
        <v>50</v>
      </c>
      <c r="K110" s="289"/>
    </row>
    <row r="111" spans="2:11" customFormat="1" ht="15" customHeight="1">
      <c r="B111" s="195"/>
      <c r="C111" s="181" t="s">
        <v>1183</v>
      </c>
      <c r="D111" s="181"/>
      <c r="E111" s="181"/>
      <c r="F111" s="193" t="s">
        <v>1162</v>
      </c>
      <c r="G111" s="181"/>
      <c r="H111" s="181" t="s">
        <v>1196</v>
      </c>
      <c r="I111" s="181" t="s">
        <v>1158</v>
      </c>
      <c r="J111" s="181">
        <v>50</v>
      </c>
      <c r="K111" s="289"/>
    </row>
    <row r="112" spans="2:11" customFormat="1" ht="15" customHeight="1">
      <c r="B112" s="195"/>
      <c r="C112" s="181" t="s">
        <v>1181</v>
      </c>
      <c r="D112" s="181"/>
      <c r="E112" s="181"/>
      <c r="F112" s="193" t="s">
        <v>1162</v>
      </c>
      <c r="G112" s="181"/>
      <c r="H112" s="181" t="s">
        <v>1196</v>
      </c>
      <c r="I112" s="181" t="s">
        <v>1158</v>
      </c>
      <c r="J112" s="181">
        <v>50</v>
      </c>
      <c r="K112" s="289"/>
    </row>
    <row r="113" spans="2:11" customFormat="1" ht="15" customHeight="1">
      <c r="B113" s="195"/>
      <c r="C113" s="181" t="s">
        <v>54</v>
      </c>
      <c r="D113" s="181"/>
      <c r="E113" s="181"/>
      <c r="F113" s="193" t="s">
        <v>1156</v>
      </c>
      <c r="G113" s="181"/>
      <c r="H113" s="181" t="s">
        <v>1197</v>
      </c>
      <c r="I113" s="181" t="s">
        <v>1158</v>
      </c>
      <c r="J113" s="181">
        <v>20</v>
      </c>
      <c r="K113" s="289"/>
    </row>
    <row r="114" spans="2:11" customFormat="1" ht="15" customHeight="1">
      <c r="B114" s="195"/>
      <c r="C114" s="181" t="s">
        <v>1198</v>
      </c>
      <c r="D114" s="181"/>
      <c r="E114" s="181"/>
      <c r="F114" s="193" t="s">
        <v>1156</v>
      </c>
      <c r="G114" s="181"/>
      <c r="H114" s="181" t="s">
        <v>1199</v>
      </c>
      <c r="I114" s="181" t="s">
        <v>1158</v>
      </c>
      <c r="J114" s="181">
        <v>120</v>
      </c>
      <c r="K114" s="289"/>
    </row>
    <row r="115" spans="2:11" customFormat="1" ht="15" customHeight="1">
      <c r="B115" s="195"/>
      <c r="C115" s="181" t="s">
        <v>39</v>
      </c>
      <c r="D115" s="181"/>
      <c r="E115" s="181"/>
      <c r="F115" s="193" t="s">
        <v>1156</v>
      </c>
      <c r="G115" s="181"/>
      <c r="H115" s="181" t="s">
        <v>1200</v>
      </c>
      <c r="I115" s="181" t="s">
        <v>1191</v>
      </c>
      <c r="J115" s="181"/>
      <c r="K115" s="289"/>
    </row>
    <row r="116" spans="2:11" customFormat="1" ht="15" customHeight="1">
      <c r="B116" s="195"/>
      <c r="C116" s="181" t="s">
        <v>49</v>
      </c>
      <c r="D116" s="181"/>
      <c r="E116" s="181"/>
      <c r="F116" s="193" t="s">
        <v>1156</v>
      </c>
      <c r="G116" s="181"/>
      <c r="H116" s="181" t="s">
        <v>1201</v>
      </c>
      <c r="I116" s="181" t="s">
        <v>1191</v>
      </c>
      <c r="J116" s="181"/>
      <c r="K116" s="289"/>
    </row>
    <row r="117" spans="2:11" customFormat="1" ht="15" customHeight="1">
      <c r="B117" s="195"/>
      <c r="C117" s="181" t="s">
        <v>58</v>
      </c>
      <c r="D117" s="181"/>
      <c r="E117" s="181"/>
      <c r="F117" s="193" t="s">
        <v>1156</v>
      </c>
      <c r="G117" s="181"/>
      <c r="H117" s="181" t="s">
        <v>1202</v>
      </c>
      <c r="I117" s="181" t="s">
        <v>1203</v>
      </c>
      <c r="J117" s="181"/>
      <c r="K117" s="289"/>
    </row>
    <row r="118" spans="2:11" customFormat="1" ht="15" customHeight="1">
      <c r="B118" s="290"/>
      <c r="C118" s="199"/>
      <c r="D118" s="199"/>
      <c r="E118" s="199"/>
      <c r="F118" s="199"/>
      <c r="G118" s="199"/>
      <c r="H118" s="199"/>
      <c r="I118" s="199"/>
      <c r="J118" s="199"/>
      <c r="K118" s="291"/>
    </row>
    <row r="119" spans="2:11" customFormat="1" ht="18.75" customHeight="1">
      <c r="B119" s="293"/>
      <c r="C119" s="200"/>
      <c r="D119" s="200"/>
      <c r="E119" s="200"/>
      <c r="F119" s="201"/>
      <c r="G119" s="200"/>
      <c r="H119" s="200"/>
      <c r="I119" s="200"/>
      <c r="J119" s="200"/>
      <c r="K119" s="293"/>
    </row>
    <row r="120" spans="2:1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pans="2:1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pans="2:11" customFormat="1" ht="45" customHeight="1">
      <c r="B122" s="297"/>
      <c r="C122" s="266" t="s">
        <v>1204</v>
      </c>
      <c r="D122" s="266"/>
      <c r="E122" s="266"/>
      <c r="F122" s="266"/>
      <c r="G122" s="266"/>
      <c r="H122" s="266"/>
      <c r="I122" s="266"/>
      <c r="J122" s="266"/>
      <c r="K122" s="298"/>
    </row>
    <row r="123" spans="2:11" customFormat="1" ht="17.25" customHeight="1">
      <c r="B123" s="202"/>
      <c r="C123" s="185" t="s">
        <v>1150</v>
      </c>
      <c r="D123" s="185"/>
      <c r="E123" s="185"/>
      <c r="F123" s="185" t="s">
        <v>1151</v>
      </c>
      <c r="G123" s="186"/>
      <c r="H123" s="185" t="s">
        <v>55</v>
      </c>
      <c r="I123" s="185" t="s">
        <v>58</v>
      </c>
      <c r="J123" s="185" t="s">
        <v>1152</v>
      </c>
      <c r="K123" s="203"/>
    </row>
    <row r="124" spans="2:11" customFormat="1" ht="17.25" customHeight="1">
      <c r="B124" s="202"/>
      <c r="C124" s="187" t="s">
        <v>1153</v>
      </c>
      <c r="D124" s="187"/>
      <c r="E124" s="187"/>
      <c r="F124" s="188" t="s">
        <v>1154</v>
      </c>
      <c r="G124" s="189"/>
      <c r="H124" s="187"/>
      <c r="I124" s="187"/>
      <c r="J124" s="187" t="s">
        <v>1155</v>
      </c>
      <c r="K124" s="203"/>
    </row>
    <row r="125" spans="2:11" customFormat="1" ht="5.25" customHeight="1">
      <c r="B125" s="204"/>
      <c r="C125" s="190"/>
      <c r="D125" s="190"/>
      <c r="E125" s="190"/>
      <c r="F125" s="190"/>
      <c r="G125" s="205"/>
      <c r="H125" s="190"/>
      <c r="I125" s="190"/>
      <c r="J125" s="190"/>
      <c r="K125" s="206"/>
    </row>
    <row r="126" spans="2:11" customFormat="1" ht="15" customHeight="1">
      <c r="B126" s="204"/>
      <c r="C126" s="181" t="s">
        <v>1159</v>
      </c>
      <c r="D126" s="192"/>
      <c r="E126" s="192"/>
      <c r="F126" s="193" t="s">
        <v>1156</v>
      </c>
      <c r="G126" s="181"/>
      <c r="H126" s="181" t="s">
        <v>1196</v>
      </c>
      <c r="I126" s="181" t="s">
        <v>1158</v>
      </c>
      <c r="J126" s="181">
        <v>120</v>
      </c>
      <c r="K126" s="207"/>
    </row>
    <row r="127" spans="2:11" customFormat="1" ht="15" customHeight="1">
      <c r="B127" s="204"/>
      <c r="C127" s="181" t="s">
        <v>1205</v>
      </c>
      <c r="D127" s="181"/>
      <c r="E127" s="181"/>
      <c r="F127" s="193" t="s">
        <v>1156</v>
      </c>
      <c r="G127" s="181"/>
      <c r="H127" s="181" t="s">
        <v>1206</v>
      </c>
      <c r="I127" s="181" t="s">
        <v>1158</v>
      </c>
      <c r="J127" s="181" t="s">
        <v>1207</v>
      </c>
      <c r="K127" s="207"/>
    </row>
    <row r="128" spans="2:11" customFormat="1" ht="15" customHeight="1">
      <c r="B128" s="204"/>
      <c r="C128" s="181" t="s">
        <v>1104</v>
      </c>
      <c r="D128" s="181"/>
      <c r="E128" s="181"/>
      <c r="F128" s="193" t="s">
        <v>1156</v>
      </c>
      <c r="G128" s="181"/>
      <c r="H128" s="181" t="s">
        <v>1208</v>
      </c>
      <c r="I128" s="181" t="s">
        <v>1158</v>
      </c>
      <c r="J128" s="181" t="s">
        <v>1207</v>
      </c>
      <c r="K128" s="207"/>
    </row>
    <row r="129" spans="2:11" customFormat="1" ht="15" customHeight="1">
      <c r="B129" s="204"/>
      <c r="C129" s="181" t="s">
        <v>1167</v>
      </c>
      <c r="D129" s="181"/>
      <c r="E129" s="181"/>
      <c r="F129" s="193" t="s">
        <v>1162</v>
      </c>
      <c r="G129" s="181"/>
      <c r="H129" s="181" t="s">
        <v>1168</v>
      </c>
      <c r="I129" s="181" t="s">
        <v>1158</v>
      </c>
      <c r="J129" s="181">
        <v>15</v>
      </c>
      <c r="K129" s="207"/>
    </row>
    <row r="130" spans="2:11" customFormat="1" ht="15" customHeight="1">
      <c r="B130" s="204"/>
      <c r="C130" s="181" t="s">
        <v>1169</v>
      </c>
      <c r="D130" s="181"/>
      <c r="E130" s="181"/>
      <c r="F130" s="193" t="s">
        <v>1162</v>
      </c>
      <c r="G130" s="181"/>
      <c r="H130" s="181" t="s">
        <v>1170</v>
      </c>
      <c r="I130" s="181" t="s">
        <v>1158</v>
      </c>
      <c r="J130" s="181">
        <v>15</v>
      </c>
      <c r="K130" s="207"/>
    </row>
    <row r="131" spans="2:11" customFormat="1" ht="15" customHeight="1">
      <c r="B131" s="204"/>
      <c r="C131" s="181" t="s">
        <v>1171</v>
      </c>
      <c r="D131" s="181"/>
      <c r="E131" s="181"/>
      <c r="F131" s="193" t="s">
        <v>1162</v>
      </c>
      <c r="G131" s="181"/>
      <c r="H131" s="181" t="s">
        <v>1172</v>
      </c>
      <c r="I131" s="181" t="s">
        <v>1158</v>
      </c>
      <c r="J131" s="181">
        <v>20</v>
      </c>
      <c r="K131" s="207"/>
    </row>
    <row r="132" spans="2:11" customFormat="1" ht="15" customHeight="1">
      <c r="B132" s="204"/>
      <c r="C132" s="181" t="s">
        <v>1173</v>
      </c>
      <c r="D132" s="181"/>
      <c r="E132" s="181"/>
      <c r="F132" s="193" t="s">
        <v>1162</v>
      </c>
      <c r="G132" s="181"/>
      <c r="H132" s="181" t="s">
        <v>1174</v>
      </c>
      <c r="I132" s="181" t="s">
        <v>1158</v>
      </c>
      <c r="J132" s="181">
        <v>20</v>
      </c>
      <c r="K132" s="207"/>
    </row>
    <row r="133" spans="2:11" customFormat="1" ht="15" customHeight="1">
      <c r="B133" s="204"/>
      <c r="C133" s="181" t="s">
        <v>1161</v>
      </c>
      <c r="D133" s="181"/>
      <c r="E133" s="181"/>
      <c r="F133" s="193" t="s">
        <v>1162</v>
      </c>
      <c r="G133" s="181"/>
      <c r="H133" s="181" t="s">
        <v>1196</v>
      </c>
      <c r="I133" s="181" t="s">
        <v>1158</v>
      </c>
      <c r="J133" s="181">
        <v>50</v>
      </c>
      <c r="K133" s="207"/>
    </row>
    <row r="134" spans="2:11" customFormat="1" ht="15" customHeight="1">
      <c r="B134" s="204"/>
      <c r="C134" s="181" t="s">
        <v>1175</v>
      </c>
      <c r="D134" s="181"/>
      <c r="E134" s="181"/>
      <c r="F134" s="193" t="s">
        <v>1162</v>
      </c>
      <c r="G134" s="181"/>
      <c r="H134" s="181" t="s">
        <v>1196</v>
      </c>
      <c r="I134" s="181" t="s">
        <v>1158</v>
      </c>
      <c r="J134" s="181">
        <v>50</v>
      </c>
      <c r="K134" s="207"/>
    </row>
    <row r="135" spans="2:11" customFormat="1" ht="15" customHeight="1">
      <c r="B135" s="204"/>
      <c r="C135" s="181" t="s">
        <v>1181</v>
      </c>
      <c r="D135" s="181"/>
      <c r="E135" s="181"/>
      <c r="F135" s="193" t="s">
        <v>1162</v>
      </c>
      <c r="G135" s="181"/>
      <c r="H135" s="181" t="s">
        <v>1196</v>
      </c>
      <c r="I135" s="181" t="s">
        <v>1158</v>
      </c>
      <c r="J135" s="181">
        <v>50</v>
      </c>
      <c r="K135" s="207"/>
    </row>
    <row r="136" spans="2:11" customFormat="1" ht="15" customHeight="1">
      <c r="B136" s="204"/>
      <c r="C136" s="181" t="s">
        <v>1183</v>
      </c>
      <c r="D136" s="181"/>
      <c r="E136" s="181"/>
      <c r="F136" s="193" t="s">
        <v>1162</v>
      </c>
      <c r="G136" s="181"/>
      <c r="H136" s="181" t="s">
        <v>1196</v>
      </c>
      <c r="I136" s="181" t="s">
        <v>1158</v>
      </c>
      <c r="J136" s="181">
        <v>50</v>
      </c>
      <c r="K136" s="207"/>
    </row>
    <row r="137" spans="2:11" customFormat="1" ht="15" customHeight="1">
      <c r="B137" s="204"/>
      <c r="C137" s="181" t="s">
        <v>1184</v>
      </c>
      <c r="D137" s="181"/>
      <c r="E137" s="181"/>
      <c r="F137" s="193" t="s">
        <v>1162</v>
      </c>
      <c r="G137" s="181"/>
      <c r="H137" s="181" t="s">
        <v>1209</v>
      </c>
      <c r="I137" s="181" t="s">
        <v>1158</v>
      </c>
      <c r="J137" s="181">
        <v>255</v>
      </c>
      <c r="K137" s="207"/>
    </row>
    <row r="138" spans="2:11" customFormat="1" ht="15" customHeight="1">
      <c r="B138" s="204"/>
      <c r="C138" s="181" t="s">
        <v>1186</v>
      </c>
      <c r="D138" s="181"/>
      <c r="E138" s="181"/>
      <c r="F138" s="193" t="s">
        <v>1156</v>
      </c>
      <c r="G138" s="181"/>
      <c r="H138" s="181" t="s">
        <v>1210</v>
      </c>
      <c r="I138" s="181" t="s">
        <v>1188</v>
      </c>
      <c r="J138" s="181"/>
      <c r="K138" s="207"/>
    </row>
    <row r="139" spans="2:11" customFormat="1" ht="15" customHeight="1">
      <c r="B139" s="204"/>
      <c r="C139" s="181" t="s">
        <v>1189</v>
      </c>
      <c r="D139" s="181"/>
      <c r="E139" s="181"/>
      <c r="F139" s="193" t="s">
        <v>1156</v>
      </c>
      <c r="G139" s="181"/>
      <c r="H139" s="181" t="s">
        <v>1211</v>
      </c>
      <c r="I139" s="181" t="s">
        <v>1191</v>
      </c>
      <c r="J139" s="181"/>
      <c r="K139" s="207"/>
    </row>
    <row r="140" spans="2:11" customFormat="1" ht="15" customHeight="1">
      <c r="B140" s="204"/>
      <c r="C140" s="181" t="s">
        <v>1192</v>
      </c>
      <c r="D140" s="181"/>
      <c r="E140" s="181"/>
      <c r="F140" s="193" t="s">
        <v>1156</v>
      </c>
      <c r="G140" s="181"/>
      <c r="H140" s="181" t="s">
        <v>1192</v>
      </c>
      <c r="I140" s="181" t="s">
        <v>1191</v>
      </c>
      <c r="J140" s="181"/>
      <c r="K140" s="207"/>
    </row>
    <row r="141" spans="2:11" customFormat="1" ht="15" customHeight="1">
      <c r="B141" s="204"/>
      <c r="C141" s="181" t="s">
        <v>39</v>
      </c>
      <c r="D141" s="181"/>
      <c r="E141" s="181"/>
      <c r="F141" s="193" t="s">
        <v>1156</v>
      </c>
      <c r="G141" s="181"/>
      <c r="H141" s="181" t="s">
        <v>1212</v>
      </c>
      <c r="I141" s="181" t="s">
        <v>1191</v>
      </c>
      <c r="J141" s="181"/>
      <c r="K141" s="207"/>
    </row>
    <row r="142" spans="2:11" customFormat="1" ht="15" customHeight="1">
      <c r="B142" s="204"/>
      <c r="C142" s="181" t="s">
        <v>1213</v>
      </c>
      <c r="D142" s="181"/>
      <c r="E142" s="181"/>
      <c r="F142" s="193" t="s">
        <v>1156</v>
      </c>
      <c r="G142" s="181"/>
      <c r="H142" s="181" t="s">
        <v>1214</v>
      </c>
      <c r="I142" s="181" t="s">
        <v>1191</v>
      </c>
      <c r="J142" s="181"/>
      <c r="K142" s="207"/>
    </row>
    <row r="143" spans="2:11" customFormat="1" ht="15" customHeight="1">
      <c r="B143" s="208"/>
      <c r="C143" s="209"/>
      <c r="D143" s="209"/>
      <c r="E143" s="209"/>
      <c r="F143" s="209"/>
      <c r="G143" s="209"/>
      <c r="H143" s="209"/>
      <c r="I143" s="209"/>
      <c r="J143" s="209"/>
      <c r="K143" s="210"/>
    </row>
    <row r="144" spans="2:11" customFormat="1" ht="18.75" customHeight="1">
      <c r="B144" s="200"/>
      <c r="C144" s="200"/>
      <c r="D144" s="200"/>
      <c r="E144" s="200"/>
      <c r="F144" s="201"/>
      <c r="G144" s="200"/>
      <c r="H144" s="200"/>
      <c r="I144" s="200"/>
      <c r="J144" s="200"/>
      <c r="K144" s="200"/>
    </row>
    <row r="145" spans="2:1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pans="2:1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pans="2:11" customFormat="1" ht="45" customHeight="1">
      <c r="B147" s="288"/>
      <c r="C147" s="265" t="s">
        <v>1215</v>
      </c>
      <c r="D147" s="265"/>
      <c r="E147" s="265"/>
      <c r="F147" s="265"/>
      <c r="G147" s="265"/>
      <c r="H147" s="265"/>
      <c r="I147" s="265"/>
      <c r="J147" s="265"/>
      <c r="K147" s="289"/>
    </row>
    <row r="148" spans="2:11" customFormat="1" ht="17.25" customHeight="1">
      <c r="B148" s="288"/>
      <c r="C148" s="185" t="s">
        <v>1150</v>
      </c>
      <c r="D148" s="185"/>
      <c r="E148" s="185"/>
      <c r="F148" s="185" t="s">
        <v>1151</v>
      </c>
      <c r="G148" s="186"/>
      <c r="H148" s="185" t="s">
        <v>55</v>
      </c>
      <c r="I148" s="185" t="s">
        <v>58</v>
      </c>
      <c r="J148" s="185" t="s">
        <v>1152</v>
      </c>
      <c r="K148" s="289"/>
    </row>
    <row r="149" spans="2:11" customFormat="1" ht="17.25" customHeight="1">
      <c r="B149" s="288"/>
      <c r="C149" s="187" t="s">
        <v>1153</v>
      </c>
      <c r="D149" s="187"/>
      <c r="E149" s="187"/>
      <c r="F149" s="188" t="s">
        <v>1154</v>
      </c>
      <c r="G149" s="189"/>
      <c r="H149" s="187"/>
      <c r="I149" s="187"/>
      <c r="J149" s="187" t="s">
        <v>1155</v>
      </c>
      <c r="K149" s="289"/>
    </row>
    <row r="150" spans="2:11" customFormat="1" ht="5.25" customHeight="1">
      <c r="B150" s="195"/>
      <c r="C150" s="190"/>
      <c r="D150" s="190"/>
      <c r="E150" s="190"/>
      <c r="F150" s="190"/>
      <c r="G150" s="191"/>
      <c r="H150" s="190"/>
      <c r="I150" s="190"/>
      <c r="J150" s="190"/>
      <c r="K150" s="207"/>
    </row>
    <row r="151" spans="2:11" customFormat="1" ht="15" customHeight="1">
      <c r="B151" s="195"/>
      <c r="C151" s="211" t="s">
        <v>1159</v>
      </c>
      <c r="D151" s="181"/>
      <c r="E151" s="181"/>
      <c r="F151" s="212" t="s">
        <v>1156</v>
      </c>
      <c r="G151" s="181"/>
      <c r="H151" s="211" t="s">
        <v>1196</v>
      </c>
      <c r="I151" s="211" t="s">
        <v>1158</v>
      </c>
      <c r="J151" s="211">
        <v>120</v>
      </c>
      <c r="K151" s="207"/>
    </row>
    <row r="152" spans="2:11" customFormat="1" ht="15" customHeight="1">
      <c r="B152" s="195"/>
      <c r="C152" s="211" t="s">
        <v>1205</v>
      </c>
      <c r="D152" s="181"/>
      <c r="E152" s="181"/>
      <c r="F152" s="212" t="s">
        <v>1156</v>
      </c>
      <c r="G152" s="181"/>
      <c r="H152" s="211" t="s">
        <v>1216</v>
      </c>
      <c r="I152" s="211" t="s">
        <v>1158</v>
      </c>
      <c r="J152" s="211" t="s">
        <v>1207</v>
      </c>
      <c r="K152" s="207"/>
    </row>
    <row r="153" spans="2:11" customFormat="1" ht="15" customHeight="1">
      <c r="B153" s="195"/>
      <c r="C153" s="211" t="s">
        <v>1104</v>
      </c>
      <c r="D153" s="181"/>
      <c r="E153" s="181"/>
      <c r="F153" s="212" t="s">
        <v>1156</v>
      </c>
      <c r="G153" s="181"/>
      <c r="H153" s="211" t="s">
        <v>1217</v>
      </c>
      <c r="I153" s="211" t="s">
        <v>1158</v>
      </c>
      <c r="J153" s="211" t="s">
        <v>1207</v>
      </c>
      <c r="K153" s="207"/>
    </row>
    <row r="154" spans="2:11" customFormat="1" ht="15" customHeight="1">
      <c r="B154" s="195"/>
      <c r="C154" s="211" t="s">
        <v>1161</v>
      </c>
      <c r="D154" s="181"/>
      <c r="E154" s="181"/>
      <c r="F154" s="212" t="s">
        <v>1162</v>
      </c>
      <c r="G154" s="181"/>
      <c r="H154" s="211" t="s">
        <v>1196</v>
      </c>
      <c r="I154" s="211" t="s">
        <v>1158</v>
      </c>
      <c r="J154" s="211">
        <v>50</v>
      </c>
      <c r="K154" s="207"/>
    </row>
    <row r="155" spans="2:11" customFormat="1" ht="15" customHeight="1">
      <c r="B155" s="195"/>
      <c r="C155" s="211" t="s">
        <v>1164</v>
      </c>
      <c r="D155" s="181"/>
      <c r="E155" s="181"/>
      <c r="F155" s="212" t="s">
        <v>1156</v>
      </c>
      <c r="G155" s="181"/>
      <c r="H155" s="211" t="s">
        <v>1196</v>
      </c>
      <c r="I155" s="211" t="s">
        <v>1166</v>
      </c>
      <c r="J155" s="211"/>
      <c r="K155" s="207"/>
    </row>
    <row r="156" spans="2:11" customFormat="1" ht="15" customHeight="1">
      <c r="B156" s="195"/>
      <c r="C156" s="211" t="s">
        <v>1175</v>
      </c>
      <c r="D156" s="181"/>
      <c r="E156" s="181"/>
      <c r="F156" s="212" t="s">
        <v>1162</v>
      </c>
      <c r="G156" s="181"/>
      <c r="H156" s="211" t="s">
        <v>1196</v>
      </c>
      <c r="I156" s="211" t="s">
        <v>1158</v>
      </c>
      <c r="J156" s="211">
        <v>50</v>
      </c>
      <c r="K156" s="207"/>
    </row>
    <row r="157" spans="2:11" customFormat="1" ht="15" customHeight="1">
      <c r="B157" s="195"/>
      <c r="C157" s="211" t="s">
        <v>1183</v>
      </c>
      <c r="D157" s="181"/>
      <c r="E157" s="181"/>
      <c r="F157" s="212" t="s">
        <v>1162</v>
      </c>
      <c r="G157" s="181"/>
      <c r="H157" s="211" t="s">
        <v>1196</v>
      </c>
      <c r="I157" s="211" t="s">
        <v>1158</v>
      </c>
      <c r="J157" s="211">
        <v>50</v>
      </c>
      <c r="K157" s="207"/>
    </row>
    <row r="158" spans="2:11" customFormat="1" ht="15" customHeight="1">
      <c r="B158" s="195"/>
      <c r="C158" s="211" t="s">
        <v>1181</v>
      </c>
      <c r="D158" s="181"/>
      <c r="E158" s="181"/>
      <c r="F158" s="212" t="s">
        <v>1162</v>
      </c>
      <c r="G158" s="181"/>
      <c r="H158" s="211" t="s">
        <v>1196</v>
      </c>
      <c r="I158" s="211" t="s">
        <v>1158</v>
      </c>
      <c r="J158" s="211">
        <v>50</v>
      </c>
      <c r="K158" s="207"/>
    </row>
    <row r="159" spans="2:11" customFormat="1" ht="15" customHeight="1">
      <c r="B159" s="195"/>
      <c r="C159" s="211" t="s">
        <v>97</v>
      </c>
      <c r="D159" s="181"/>
      <c r="E159" s="181"/>
      <c r="F159" s="212" t="s">
        <v>1156</v>
      </c>
      <c r="G159" s="181"/>
      <c r="H159" s="211" t="s">
        <v>1218</v>
      </c>
      <c r="I159" s="211" t="s">
        <v>1158</v>
      </c>
      <c r="J159" s="211" t="s">
        <v>1219</v>
      </c>
      <c r="K159" s="207"/>
    </row>
    <row r="160" spans="2:11" customFormat="1" ht="15" customHeight="1">
      <c r="B160" s="195"/>
      <c r="C160" s="211" t="s">
        <v>1220</v>
      </c>
      <c r="D160" s="181"/>
      <c r="E160" s="181"/>
      <c r="F160" s="212" t="s">
        <v>1156</v>
      </c>
      <c r="G160" s="181"/>
      <c r="H160" s="211" t="s">
        <v>1221</v>
      </c>
      <c r="I160" s="211" t="s">
        <v>1191</v>
      </c>
      <c r="J160" s="211"/>
      <c r="K160" s="207"/>
    </row>
    <row r="161" spans="2:11" customFormat="1" ht="15" customHeight="1">
      <c r="B161" s="213"/>
      <c r="C161" s="199"/>
      <c r="D161" s="199"/>
      <c r="E161" s="199"/>
      <c r="F161" s="199"/>
      <c r="G161" s="199"/>
      <c r="H161" s="199"/>
      <c r="I161" s="199"/>
      <c r="J161" s="199"/>
      <c r="K161" s="214"/>
    </row>
    <row r="162" spans="2:11" customFormat="1" ht="18.75" customHeight="1">
      <c r="B162" s="200"/>
      <c r="C162" s="205"/>
      <c r="D162" s="205"/>
      <c r="E162" s="205"/>
      <c r="F162" s="215"/>
      <c r="G162" s="205"/>
      <c r="H162" s="205"/>
      <c r="I162" s="205"/>
      <c r="J162" s="205"/>
      <c r="K162" s="200"/>
    </row>
    <row r="163" spans="2:1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pans="2:1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pans="2:11" customFormat="1" ht="45" customHeight="1">
      <c r="B165" s="277"/>
      <c r="C165" s="266" t="s">
        <v>1222</v>
      </c>
      <c r="D165" s="266"/>
      <c r="E165" s="266"/>
      <c r="F165" s="266"/>
      <c r="G165" s="266"/>
      <c r="H165" s="266"/>
      <c r="I165" s="266"/>
      <c r="J165" s="266"/>
      <c r="K165" s="278"/>
    </row>
    <row r="166" spans="2:11" customFormat="1" ht="17.25" customHeight="1">
      <c r="B166" s="277"/>
      <c r="C166" s="185" t="s">
        <v>1150</v>
      </c>
      <c r="D166" s="185"/>
      <c r="E166" s="185"/>
      <c r="F166" s="185" t="s">
        <v>1151</v>
      </c>
      <c r="G166" s="216"/>
      <c r="H166" s="217" t="s">
        <v>55</v>
      </c>
      <c r="I166" s="217" t="s">
        <v>58</v>
      </c>
      <c r="J166" s="185" t="s">
        <v>1152</v>
      </c>
      <c r="K166" s="278"/>
    </row>
    <row r="167" spans="2:11" customFormat="1" ht="17.25" customHeight="1">
      <c r="B167" s="279"/>
      <c r="C167" s="187" t="s">
        <v>1153</v>
      </c>
      <c r="D167" s="187"/>
      <c r="E167" s="187"/>
      <c r="F167" s="188" t="s">
        <v>1154</v>
      </c>
      <c r="G167" s="218"/>
      <c r="H167" s="219"/>
      <c r="I167" s="219"/>
      <c r="J167" s="187" t="s">
        <v>1155</v>
      </c>
      <c r="K167" s="280"/>
    </row>
    <row r="168" spans="2:11" customFormat="1" ht="5.25" customHeight="1">
      <c r="B168" s="195"/>
      <c r="C168" s="190"/>
      <c r="D168" s="190"/>
      <c r="E168" s="190"/>
      <c r="F168" s="190"/>
      <c r="G168" s="191"/>
      <c r="H168" s="190"/>
      <c r="I168" s="190"/>
      <c r="J168" s="190"/>
      <c r="K168" s="207"/>
    </row>
    <row r="169" spans="2:11" customFormat="1" ht="15" customHeight="1">
      <c r="B169" s="195"/>
      <c r="C169" s="181" t="s">
        <v>1159</v>
      </c>
      <c r="D169" s="181"/>
      <c r="E169" s="181"/>
      <c r="F169" s="193" t="s">
        <v>1156</v>
      </c>
      <c r="G169" s="181"/>
      <c r="H169" s="181" t="s">
        <v>1196</v>
      </c>
      <c r="I169" s="181" t="s">
        <v>1158</v>
      </c>
      <c r="J169" s="181">
        <v>120</v>
      </c>
      <c r="K169" s="207"/>
    </row>
    <row r="170" spans="2:11" customFormat="1" ht="15" customHeight="1">
      <c r="B170" s="195"/>
      <c r="C170" s="181" t="s">
        <v>1205</v>
      </c>
      <c r="D170" s="181"/>
      <c r="E170" s="181"/>
      <c r="F170" s="193" t="s">
        <v>1156</v>
      </c>
      <c r="G170" s="181"/>
      <c r="H170" s="181" t="s">
        <v>1206</v>
      </c>
      <c r="I170" s="181" t="s">
        <v>1158</v>
      </c>
      <c r="J170" s="181" t="s">
        <v>1207</v>
      </c>
      <c r="K170" s="207"/>
    </row>
    <row r="171" spans="2:11" customFormat="1" ht="15" customHeight="1">
      <c r="B171" s="195"/>
      <c r="C171" s="181" t="s">
        <v>1104</v>
      </c>
      <c r="D171" s="181"/>
      <c r="E171" s="181"/>
      <c r="F171" s="193" t="s">
        <v>1156</v>
      </c>
      <c r="G171" s="181"/>
      <c r="H171" s="181" t="s">
        <v>1223</v>
      </c>
      <c r="I171" s="181" t="s">
        <v>1158</v>
      </c>
      <c r="J171" s="181" t="s">
        <v>1207</v>
      </c>
      <c r="K171" s="207"/>
    </row>
    <row r="172" spans="2:11" customFormat="1" ht="15" customHeight="1">
      <c r="B172" s="195"/>
      <c r="C172" s="181" t="s">
        <v>1161</v>
      </c>
      <c r="D172" s="181"/>
      <c r="E172" s="181"/>
      <c r="F172" s="193" t="s">
        <v>1162</v>
      </c>
      <c r="G172" s="181"/>
      <c r="H172" s="181" t="s">
        <v>1223</v>
      </c>
      <c r="I172" s="181" t="s">
        <v>1158</v>
      </c>
      <c r="J172" s="181">
        <v>50</v>
      </c>
      <c r="K172" s="207"/>
    </row>
    <row r="173" spans="2:11" customFormat="1" ht="15" customHeight="1">
      <c r="B173" s="195"/>
      <c r="C173" s="181" t="s">
        <v>1164</v>
      </c>
      <c r="D173" s="181"/>
      <c r="E173" s="181"/>
      <c r="F173" s="193" t="s">
        <v>1156</v>
      </c>
      <c r="G173" s="181"/>
      <c r="H173" s="181" t="s">
        <v>1223</v>
      </c>
      <c r="I173" s="181" t="s">
        <v>1166</v>
      </c>
      <c r="J173" s="181"/>
      <c r="K173" s="207"/>
    </row>
    <row r="174" spans="2:11" customFormat="1" ht="15" customHeight="1">
      <c r="B174" s="195"/>
      <c r="C174" s="181" t="s">
        <v>1175</v>
      </c>
      <c r="D174" s="181"/>
      <c r="E174" s="181"/>
      <c r="F174" s="193" t="s">
        <v>1162</v>
      </c>
      <c r="G174" s="181"/>
      <c r="H174" s="181" t="s">
        <v>1223</v>
      </c>
      <c r="I174" s="181" t="s">
        <v>1158</v>
      </c>
      <c r="J174" s="181">
        <v>50</v>
      </c>
      <c r="K174" s="207"/>
    </row>
    <row r="175" spans="2:11" customFormat="1" ht="15" customHeight="1">
      <c r="B175" s="195"/>
      <c r="C175" s="181" t="s">
        <v>1183</v>
      </c>
      <c r="D175" s="181"/>
      <c r="E175" s="181"/>
      <c r="F175" s="193" t="s">
        <v>1162</v>
      </c>
      <c r="G175" s="181"/>
      <c r="H175" s="181" t="s">
        <v>1223</v>
      </c>
      <c r="I175" s="181" t="s">
        <v>1158</v>
      </c>
      <c r="J175" s="181">
        <v>50</v>
      </c>
      <c r="K175" s="207"/>
    </row>
    <row r="176" spans="2:11" customFormat="1" ht="15" customHeight="1">
      <c r="B176" s="195"/>
      <c r="C176" s="181" t="s">
        <v>1181</v>
      </c>
      <c r="D176" s="181"/>
      <c r="E176" s="181"/>
      <c r="F176" s="193" t="s">
        <v>1162</v>
      </c>
      <c r="G176" s="181"/>
      <c r="H176" s="181" t="s">
        <v>1223</v>
      </c>
      <c r="I176" s="181" t="s">
        <v>1158</v>
      </c>
      <c r="J176" s="181">
        <v>50</v>
      </c>
      <c r="K176" s="207"/>
    </row>
    <row r="177" spans="2:11" customFormat="1" ht="15" customHeight="1">
      <c r="B177" s="195"/>
      <c r="C177" s="181" t="s">
        <v>113</v>
      </c>
      <c r="D177" s="181"/>
      <c r="E177" s="181"/>
      <c r="F177" s="193" t="s">
        <v>1156</v>
      </c>
      <c r="G177" s="181"/>
      <c r="H177" s="181" t="s">
        <v>1224</v>
      </c>
      <c r="I177" s="181" t="s">
        <v>1225</v>
      </c>
      <c r="J177" s="181"/>
      <c r="K177" s="207"/>
    </row>
    <row r="178" spans="2:11" customFormat="1" ht="15" customHeight="1">
      <c r="B178" s="195"/>
      <c r="C178" s="181" t="s">
        <v>58</v>
      </c>
      <c r="D178" s="181"/>
      <c r="E178" s="181"/>
      <c r="F178" s="193" t="s">
        <v>1156</v>
      </c>
      <c r="G178" s="181"/>
      <c r="H178" s="181" t="s">
        <v>1226</v>
      </c>
      <c r="I178" s="181" t="s">
        <v>1227</v>
      </c>
      <c r="J178" s="181">
        <v>1</v>
      </c>
      <c r="K178" s="207"/>
    </row>
    <row r="179" spans="2:11" customFormat="1" ht="15" customHeight="1">
      <c r="B179" s="195"/>
      <c r="C179" s="181" t="s">
        <v>54</v>
      </c>
      <c r="D179" s="181"/>
      <c r="E179" s="181"/>
      <c r="F179" s="193" t="s">
        <v>1156</v>
      </c>
      <c r="G179" s="181"/>
      <c r="H179" s="181" t="s">
        <v>1228</v>
      </c>
      <c r="I179" s="181" t="s">
        <v>1158</v>
      </c>
      <c r="J179" s="181">
        <v>20</v>
      </c>
      <c r="K179" s="207"/>
    </row>
    <row r="180" spans="2:11" customFormat="1" ht="15" customHeight="1">
      <c r="B180" s="195"/>
      <c r="C180" s="181" t="s">
        <v>55</v>
      </c>
      <c r="D180" s="181"/>
      <c r="E180" s="181"/>
      <c r="F180" s="193" t="s">
        <v>1156</v>
      </c>
      <c r="G180" s="181"/>
      <c r="H180" s="181" t="s">
        <v>1229</v>
      </c>
      <c r="I180" s="181" t="s">
        <v>1158</v>
      </c>
      <c r="J180" s="181">
        <v>255</v>
      </c>
      <c r="K180" s="207"/>
    </row>
    <row r="181" spans="2:11" customFormat="1" ht="15" customHeight="1">
      <c r="B181" s="195"/>
      <c r="C181" s="181" t="s">
        <v>114</v>
      </c>
      <c r="D181" s="181"/>
      <c r="E181" s="181"/>
      <c r="F181" s="193" t="s">
        <v>1156</v>
      </c>
      <c r="G181" s="181"/>
      <c r="H181" s="181" t="s">
        <v>1120</v>
      </c>
      <c r="I181" s="181" t="s">
        <v>1158</v>
      </c>
      <c r="J181" s="181">
        <v>10</v>
      </c>
      <c r="K181" s="207"/>
    </row>
    <row r="182" spans="2:11" customFormat="1" ht="15" customHeight="1">
      <c r="B182" s="195"/>
      <c r="C182" s="181" t="s">
        <v>115</v>
      </c>
      <c r="D182" s="181"/>
      <c r="E182" s="181"/>
      <c r="F182" s="193" t="s">
        <v>1156</v>
      </c>
      <c r="G182" s="181"/>
      <c r="H182" s="181" t="s">
        <v>1230</v>
      </c>
      <c r="I182" s="181" t="s">
        <v>1191</v>
      </c>
      <c r="J182" s="181"/>
      <c r="K182" s="207"/>
    </row>
    <row r="183" spans="2:11" customFormat="1" ht="15" customHeight="1">
      <c r="B183" s="195"/>
      <c r="C183" s="181" t="s">
        <v>1231</v>
      </c>
      <c r="D183" s="181"/>
      <c r="E183" s="181"/>
      <c r="F183" s="193" t="s">
        <v>1156</v>
      </c>
      <c r="G183" s="181"/>
      <c r="H183" s="181" t="s">
        <v>1232</v>
      </c>
      <c r="I183" s="181" t="s">
        <v>1191</v>
      </c>
      <c r="J183" s="181"/>
      <c r="K183" s="207"/>
    </row>
    <row r="184" spans="2:11" customFormat="1" ht="15" customHeight="1">
      <c r="B184" s="195"/>
      <c r="C184" s="181" t="s">
        <v>1220</v>
      </c>
      <c r="D184" s="181"/>
      <c r="E184" s="181"/>
      <c r="F184" s="193" t="s">
        <v>1156</v>
      </c>
      <c r="G184" s="181"/>
      <c r="H184" s="181" t="s">
        <v>1233</v>
      </c>
      <c r="I184" s="181" t="s">
        <v>1191</v>
      </c>
      <c r="J184" s="181"/>
      <c r="K184" s="207"/>
    </row>
    <row r="185" spans="2:11" customFormat="1" ht="15" customHeight="1">
      <c r="B185" s="195"/>
      <c r="C185" s="181" t="s">
        <v>117</v>
      </c>
      <c r="D185" s="181"/>
      <c r="E185" s="181"/>
      <c r="F185" s="193" t="s">
        <v>1162</v>
      </c>
      <c r="G185" s="181"/>
      <c r="H185" s="181" t="s">
        <v>1234</v>
      </c>
      <c r="I185" s="181" t="s">
        <v>1158</v>
      </c>
      <c r="J185" s="181">
        <v>50</v>
      </c>
      <c r="K185" s="207"/>
    </row>
    <row r="186" spans="2:11" customFormat="1" ht="15" customHeight="1">
      <c r="B186" s="195"/>
      <c r="C186" s="181" t="s">
        <v>1235</v>
      </c>
      <c r="D186" s="181"/>
      <c r="E186" s="181"/>
      <c r="F186" s="193" t="s">
        <v>1162</v>
      </c>
      <c r="G186" s="181"/>
      <c r="H186" s="181" t="s">
        <v>1236</v>
      </c>
      <c r="I186" s="181" t="s">
        <v>1237</v>
      </c>
      <c r="J186" s="181"/>
      <c r="K186" s="207"/>
    </row>
    <row r="187" spans="2:11" customFormat="1" ht="15" customHeight="1">
      <c r="B187" s="195"/>
      <c r="C187" s="181" t="s">
        <v>1238</v>
      </c>
      <c r="D187" s="181"/>
      <c r="E187" s="181"/>
      <c r="F187" s="193" t="s">
        <v>1162</v>
      </c>
      <c r="G187" s="181"/>
      <c r="H187" s="181" t="s">
        <v>1239</v>
      </c>
      <c r="I187" s="181" t="s">
        <v>1237</v>
      </c>
      <c r="J187" s="181"/>
      <c r="K187" s="207"/>
    </row>
    <row r="188" spans="2:11" customFormat="1" ht="15" customHeight="1">
      <c r="B188" s="195"/>
      <c r="C188" s="181" t="s">
        <v>1240</v>
      </c>
      <c r="D188" s="181"/>
      <c r="E188" s="181"/>
      <c r="F188" s="193" t="s">
        <v>1162</v>
      </c>
      <c r="G188" s="181"/>
      <c r="H188" s="181" t="s">
        <v>1241</v>
      </c>
      <c r="I188" s="181" t="s">
        <v>1237</v>
      </c>
      <c r="J188" s="181"/>
      <c r="K188" s="207"/>
    </row>
    <row r="189" spans="2:11" customFormat="1" ht="15" customHeight="1">
      <c r="B189" s="195"/>
      <c r="C189" s="220" t="s">
        <v>1242</v>
      </c>
      <c r="D189" s="181"/>
      <c r="E189" s="181"/>
      <c r="F189" s="193" t="s">
        <v>1162</v>
      </c>
      <c r="G189" s="181"/>
      <c r="H189" s="181" t="s">
        <v>1243</v>
      </c>
      <c r="I189" s="181" t="s">
        <v>1244</v>
      </c>
      <c r="J189" s="221" t="s">
        <v>1245</v>
      </c>
      <c r="K189" s="207"/>
    </row>
    <row r="190" spans="2:11" customFormat="1" ht="15" customHeight="1">
      <c r="B190" s="195"/>
      <c r="C190" s="220" t="s">
        <v>43</v>
      </c>
      <c r="D190" s="181"/>
      <c r="E190" s="181"/>
      <c r="F190" s="193" t="s">
        <v>1156</v>
      </c>
      <c r="G190" s="181"/>
      <c r="H190" s="178" t="s">
        <v>1246</v>
      </c>
      <c r="I190" s="181" t="s">
        <v>1247</v>
      </c>
      <c r="J190" s="181"/>
      <c r="K190" s="207"/>
    </row>
    <row r="191" spans="2:11" customFormat="1" ht="15" customHeight="1">
      <c r="B191" s="195"/>
      <c r="C191" s="220" t="s">
        <v>1248</v>
      </c>
      <c r="D191" s="181"/>
      <c r="E191" s="181"/>
      <c r="F191" s="193" t="s">
        <v>1156</v>
      </c>
      <c r="G191" s="181"/>
      <c r="H191" s="181" t="s">
        <v>1249</v>
      </c>
      <c r="I191" s="181" t="s">
        <v>1191</v>
      </c>
      <c r="J191" s="181"/>
      <c r="K191" s="207"/>
    </row>
    <row r="192" spans="2:11" customFormat="1" ht="15" customHeight="1">
      <c r="B192" s="195"/>
      <c r="C192" s="220" t="s">
        <v>1250</v>
      </c>
      <c r="D192" s="181"/>
      <c r="E192" s="181"/>
      <c r="F192" s="193" t="s">
        <v>1156</v>
      </c>
      <c r="G192" s="181"/>
      <c r="H192" s="181" t="s">
        <v>1251</v>
      </c>
      <c r="I192" s="181" t="s">
        <v>1191</v>
      </c>
      <c r="J192" s="181"/>
      <c r="K192" s="207"/>
    </row>
    <row r="193" spans="2:11" customFormat="1" ht="15" customHeight="1">
      <c r="B193" s="195"/>
      <c r="C193" s="220" t="s">
        <v>1252</v>
      </c>
      <c r="D193" s="181"/>
      <c r="E193" s="181"/>
      <c r="F193" s="193" t="s">
        <v>1162</v>
      </c>
      <c r="G193" s="181"/>
      <c r="H193" s="181" t="s">
        <v>1253</v>
      </c>
      <c r="I193" s="181" t="s">
        <v>1191</v>
      </c>
      <c r="J193" s="181"/>
      <c r="K193" s="207"/>
    </row>
    <row r="194" spans="2:11" customFormat="1" ht="15" customHeight="1">
      <c r="B194" s="213"/>
      <c r="C194" s="222"/>
      <c r="D194" s="199"/>
      <c r="E194" s="199"/>
      <c r="F194" s="199"/>
      <c r="G194" s="199"/>
      <c r="H194" s="199"/>
      <c r="I194" s="199"/>
      <c r="J194" s="199"/>
      <c r="K194" s="214"/>
    </row>
    <row r="195" spans="2:11" customFormat="1" ht="18.75" customHeight="1">
      <c r="B195" s="200"/>
      <c r="C195" s="205"/>
      <c r="D195" s="205"/>
      <c r="E195" s="205"/>
      <c r="F195" s="215"/>
      <c r="G195" s="205"/>
      <c r="H195" s="205"/>
      <c r="I195" s="205"/>
      <c r="J195" s="205"/>
      <c r="K195" s="200"/>
    </row>
    <row r="196" spans="2:11" customFormat="1" ht="18.75" customHeight="1">
      <c r="B196" s="200"/>
      <c r="C196" s="205"/>
      <c r="D196" s="205"/>
      <c r="E196" s="205"/>
      <c r="F196" s="215"/>
      <c r="G196" s="205"/>
      <c r="H196" s="205"/>
      <c r="I196" s="205"/>
      <c r="J196" s="205"/>
      <c r="K196" s="200"/>
    </row>
    <row r="197" spans="2:1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pans="2:1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pans="2:11" customFormat="1" ht="21">
      <c r="B199" s="277"/>
      <c r="C199" s="266" t="s">
        <v>1254</v>
      </c>
      <c r="D199" s="266"/>
      <c r="E199" s="266"/>
      <c r="F199" s="266"/>
      <c r="G199" s="266"/>
      <c r="H199" s="266"/>
      <c r="I199" s="266"/>
      <c r="J199" s="266"/>
      <c r="K199" s="278"/>
    </row>
    <row r="200" spans="2:11" customFormat="1" ht="25.5" customHeight="1">
      <c r="B200" s="277"/>
      <c r="C200" s="223" t="s">
        <v>1255</v>
      </c>
      <c r="D200" s="223"/>
      <c r="E200" s="223"/>
      <c r="F200" s="223" t="s">
        <v>1256</v>
      </c>
      <c r="G200" s="224"/>
      <c r="H200" s="267" t="s">
        <v>1257</v>
      </c>
      <c r="I200" s="267"/>
      <c r="J200" s="267"/>
      <c r="K200" s="278"/>
    </row>
    <row r="201" spans="2:11" customFormat="1" ht="5.25" customHeight="1">
      <c r="B201" s="195"/>
      <c r="C201" s="190"/>
      <c r="D201" s="190"/>
      <c r="E201" s="190"/>
      <c r="F201" s="190"/>
      <c r="G201" s="205"/>
      <c r="H201" s="190"/>
      <c r="I201" s="190"/>
      <c r="J201" s="190"/>
      <c r="K201" s="207"/>
    </row>
    <row r="202" spans="2:11" customFormat="1" ht="15" customHeight="1">
      <c r="B202" s="195"/>
      <c r="C202" s="181" t="s">
        <v>1247</v>
      </c>
      <c r="D202" s="181"/>
      <c r="E202" s="181"/>
      <c r="F202" s="193" t="s">
        <v>44</v>
      </c>
      <c r="G202" s="181"/>
      <c r="H202" s="268" t="s">
        <v>1258</v>
      </c>
      <c r="I202" s="268"/>
      <c r="J202" s="268"/>
      <c r="K202" s="207"/>
    </row>
    <row r="203" spans="2:11" customFormat="1" ht="15" customHeight="1">
      <c r="B203" s="195"/>
      <c r="C203" s="181"/>
      <c r="D203" s="181"/>
      <c r="E203" s="181"/>
      <c r="F203" s="193" t="s">
        <v>45</v>
      </c>
      <c r="G203" s="181"/>
      <c r="H203" s="268" t="s">
        <v>1259</v>
      </c>
      <c r="I203" s="268"/>
      <c r="J203" s="268"/>
      <c r="K203" s="207"/>
    </row>
    <row r="204" spans="2:11" customFormat="1" ht="15" customHeight="1">
      <c r="B204" s="195"/>
      <c r="C204" s="181"/>
      <c r="D204" s="181"/>
      <c r="E204" s="181"/>
      <c r="F204" s="193" t="s">
        <v>48</v>
      </c>
      <c r="G204" s="181"/>
      <c r="H204" s="268" t="s">
        <v>1260</v>
      </c>
      <c r="I204" s="268"/>
      <c r="J204" s="268"/>
      <c r="K204" s="207"/>
    </row>
    <row r="205" spans="2:11" customFormat="1" ht="15" customHeight="1">
      <c r="B205" s="195"/>
      <c r="C205" s="181"/>
      <c r="D205" s="181"/>
      <c r="E205" s="181"/>
      <c r="F205" s="193" t="s">
        <v>46</v>
      </c>
      <c r="G205" s="181"/>
      <c r="H205" s="268" t="s">
        <v>1261</v>
      </c>
      <c r="I205" s="268"/>
      <c r="J205" s="268"/>
      <c r="K205" s="207"/>
    </row>
    <row r="206" spans="2:11" customFormat="1" ht="15" customHeight="1">
      <c r="B206" s="195"/>
      <c r="C206" s="181"/>
      <c r="D206" s="181"/>
      <c r="E206" s="181"/>
      <c r="F206" s="193" t="s">
        <v>47</v>
      </c>
      <c r="G206" s="181"/>
      <c r="H206" s="268" t="s">
        <v>1262</v>
      </c>
      <c r="I206" s="268"/>
      <c r="J206" s="268"/>
      <c r="K206" s="207"/>
    </row>
    <row r="207" spans="2:11" customFormat="1" ht="15" customHeight="1">
      <c r="B207" s="195"/>
      <c r="C207" s="181"/>
      <c r="D207" s="181"/>
      <c r="E207" s="181"/>
      <c r="F207" s="193"/>
      <c r="G207" s="181"/>
      <c r="H207" s="181"/>
      <c r="I207" s="181"/>
      <c r="J207" s="181"/>
      <c r="K207" s="207"/>
    </row>
    <row r="208" spans="2:11" customFormat="1" ht="15" customHeight="1">
      <c r="B208" s="195"/>
      <c r="C208" s="181" t="s">
        <v>1203</v>
      </c>
      <c r="D208" s="181"/>
      <c r="E208" s="181"/>
      <c r="F208" s="193" t="s">
        <v>80</v>
      </c>
      <c r="G208" s="181"/>
      <c r="H208" s="268" t="s">
        <v>1263</v>
      </c>
      <c r="I208" s="268"/>
      <c r="J208" s="268"/>
      <c r="K208" s="207"/>
    </row>
    <row r="209" spans="2:11" customFormat="1" ht="15" customHeight="1">
      <c r="B209" s="195"/>
      <c r="C209" s="181"/>
      <c r="D209" s="181"/>
      <c r="E209" s="181"/>
      <c r="F209" s="193" t="s">
        <v>1098</v>
      </c>
      <c r="G209" s="181"/>
      <c r="H209" s="268" t="s">
        <v>1099</v>
      </c>
      <c r="I209" s="268"/>
      <c r="J209" s="268"/>
      <c r="K209" s="207"/>
    </row>
    <row r="210" spans="2:11" customFormat="1" ht="15" customHeight="1">
      <c r="B210" s="195"/>
      <c r="C210" s="181"/>
      <c r="D210" s="181"/>
      <c r="E210" s="181"/>
      <c r="F210" s="193" t="s">
        <v>1096</v>
      </c>
      <c r="G210" s="181"/>
      <c r="H210" s="268" t="s">
        <v>1264</v>
      </c>
      <c r="I210" s="268"/>
      <c r="J210" s="268"/>
      <c r="K210" s="207"/>
    </row>
    <row r="211" spans="2:11" customFormat="1" ht="15" customHeight="1">
      <c r="B211" s="299"/>
      <c r="C211" s="181"/>
      <c r="D211" s="181"/>
      <c r="E211" s="181"/>
      <c r="F211" s="193" t="s">
        <v>1100</v>
      </c>
      <c r="G211" s="220"/>
      <c r="H211" s="269" t="s">
        <v>1101</v>
      </c>
      <c r="I211" s="269"/>
      <c r="J211" s="269"/>
      <c r="K211" s="300"/>
    </row>
    <row r="212" spans="2:11" customFormat="1" ht="15" customHeight="1">
      <c r="B212" s="299"/>
      <c r="C212" s="181"/>
      <c r="D212" s="181"/>
      <c r="E212" s="181"/>
      <c r="F212" s="193" t="s">
        <v>1102</v>
      </c>
      <c r="G212" s="220"/>
      <c r="H212" s="269" t="s">
        <v>1265</v>
      </c>
      <c r="I212" s="269"/>
      <c r="J212" s="269"/>
      <c r="K212" s="300"/>
    </row>
    <row r="213" spans="2:11" customFormat="1" ht="15" customHeight="1">
      <c r="B213" s="299"/>
      <c r="C213" s="181"/>
      <c r="D213" s="181"/>
      <c r="E213" s="181"/>
      <c r="F213" s="193"/>
      <c r="G213" s="220"/>
      <c r="H213" s="211"/>
      <c r="I213" s="211"/>
      <c r="J213" s="211"/>
      <c r="K213" s="300"/>
    </row>
    <row r="214" spans="2:11" customFormat="1" ht="15" customHeight="1">
      <c r="B214" s="299"/>
      <c r="C214" s="181" t="s">
        <v>1227</v>
      </c>
      <c r="D214" s="181"/>
      <c r="E214" s="181"/>
      <c r="F214" s="193">
        <v>1</v>
      </c>
      <c r="G214" s="220"/>
      <c r="H214" s="269" t="s">
        <v>1266</v>
      </c>
      <c r="I214" s="269"/>
      <c r="J214" s="269"/>
      <c r="K214" s="300"/>
    </row>
    <row r="215" spans="2:11" customFormat="1" ht="15" customHeight="1">
      <c r="B215" s="299"/>
      <c r="C215" s="181"/>
      <c r="D215" s="181"/>
      <c r="E215" s="181"/>
      <c r="F215" s="193">
        <v>2</v>
      </c>
      <c r="G215" s="220"/>
      <c r="H215" s="269" t="s">
        <v>1267</v>
      </c>
      <c r="I215" s="269"/>
      <c r="J215" s="269"/>
      <c r="K215" s="300"/>
    </row>
    <row r="216" spans="2:11" customFormat="1" ht="15" customHeight="1">
      <c r="B216" s="299"/>
      <c r="C216" s="181"/>
      <c r="D216" s="181"/>
      <c r="E216" s="181"/>
      <c r="F216" s="193">
        <v>3</v>
      </c>
      <c r="G216" s="220"/>
      <c r="H216" s="269" t="s">
        <v>1268</v>
      </c>
      <c r="I216" s="269"/>
      <c r="J216" s="269"/>
      <c r="K216" s="300"/>
    </row>
    <row r="217" spans="2:11" customFormat="1" ht="15" customHeight="1">
      <c r="B217" s="299"/>
      <c r="C217" s="181"/>
      <c r="D217" s="181"/>
      <c r="E217" s="181"/>
      <c r="F217" s="193">
        <v>4</v>
      </c>
      <c r="G217" s="220"/>
      <c r="H217" s="269" t="s">
        <v>1269</v>
      </c>
      <c r="I217" s="269"/>
      <c r="J217" s="269"/>
      <c r="K217" s="300"/>
    </row>
    <row r="218" spans="2:11" customFormat="1" ht="12.75" customHeight="1">
      <c r="B218" s="301"/>
      <c r="C218" s="302"/>
      <c r="D218" s="302"/>
      <c r="E218" s="302"/>
      <c r="F218" s="302"/>
      <c r="G218" s="302"/>
      <c r="H218" s="302"/>
      <c r="I218" s="302"/>
      <c r="J218" s="302"/>
      <c r="K218" s="30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  <SharedWithUsers xmlns="4df82892-9f05-4115-b8bf-20a77a76b5d2">
      <UserInfo>
        <DisplayName/>
        <AccountId xsi:nil="true"/>
        <AccountType/>
      </UserInfo>
    </SharedWithUsers>
    <MediaLengthInSeconds xmlns="29ed0e5a-0378-45b4-a990-92aa170f382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ECA69B4CC39459CF879808734A6B5" ma:contentTypeVersion="16" ma:contentTypeDescription="Create a new document." ma:contentTypeScope="" ma:versionID="cbf4db19b367e23cf8fa33537d2fe087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ac3fbcea8e6b4c7385ca66ce6d352673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A430B59D8E1049B63F7C8B25B5F023" ma:contentTypeVersion="25" ma:contentTypeDescription="Create a new document." ma:contentTypeScope="" ma:versionID="c2b509ee18fd66c801304a07f9cc8a30">
  <xsd:schema xmlns:xsd="http://www.w3.org/2001/XMLSchema" xmlns:xs="http://www.w3.org/2001/XMLSchema" xmlns:p="http://schemas.microsoft.com/office/2006/metadata/properties" xmlns:ns2="b63ba81d-2035-4b34-8492-dd7f63c2674c" xmlns:ns3="8664e533-5126-42c0-97f2-5815fbc64334" targetNamespace="http://schemas.microsoft.com/office/2006/metadata/properties" ma:root="true" ma:fieldsID="b00d66be6f8ea208857ce75fee0b620b" ns2:_="" ns3:_="">
    <xsd:import namespace="b63ba81d-2035-4b34-8492-dd7f63c2674c"/>
    <xsd:import namespace="8664e533-5126-42c0-97f2-5815fbc643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O_x002f_I" minOccurs="0"/>
                <xsd:element ref="ns3:OL" minOccurs="0"/>
                <xsd:element ref="ns3:IL" minOccurs="0"/>
                <xsd:element ref="ns3:Technik" minOccurs="0"/>
                <xsd:element ref="ns2:_dlc_DocId" minOccurs="0"/>
                <xsd:element ref="ns2:_dlc_DocIdUrl" minOccurs="0"/>
                <xsd:element ref="ns2:_dlc_DocIdPersistId" minOccurs="0"/>
                <xsd:element ref="ns3:Stav" minOccurs="0"/>
                <xsd:element ref="ns3:Pozn_x00e1_mka" minOccurs="0"/>
                <xsd:element ref="ns3:MediaServiceMetadata" minOccurs="0"/>
                <xsd:element ref="ns3:MediaServiceFastMetadata" minOccurs="0"/>
                <xsd:element ref="ns3:Od" minOccurs="0"/>
                <xsd:element ref="ns3:Do" minOccurs="0"/>
                <xsd:element ref="ns3:Z_x00e1_m_x011b_r" minOccurs="0"/>
                <xsd:element ref="ns3:Financov_x00e1_n_x00ed_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P_x0159__x00ed_znak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3ba81d-2035-4b34-8492-dd7f63c267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4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6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64e533-5126-42c0-97f2-5815fbc64334" elementFormDefault="qualified">
    <xsd:import namespace="http://schemas.microsoft.com/office/2006/documentManagement/types"/>
    <xsd:import namespace="http://schemas.microsoft.com/office/infopath/2007/PartnerControls"/>
    <xsd:element name="O_x002f_I" ma:index="10" nillable="true" ma:displayName="O/I" ma:format="Dropdown" ma:internalName="O_x002f_I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Oprava"/>
                        <xsd:enumeration value="Investice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OL" ma:index="11" nillable="true" ma:displayName="OL" ma:format="Dropdown" ma:internalName="OL">
      <xsd:simpleType>
        <xsd:restriction base="dms:Text">
          <xsd:maxLength value="255"/>
        </xsd:restriction>
      </xsd:simpleType>
    </xsd:element>
    <xsd:element name="IL" ma:index="12" nillable="true" ma:displayName="IL" ma:format="Dropdown" ma:internalName="IL">
      <xsd:simpleType>
        <xsd:restriction base="dms:Text">
          <xsd:maxLength value="255"/>
        </xsd:restriction>
      </xsd:simpleType>
    </xsd:element>
    <xsd:element name="Technik" ma:index="13" nillable="true" ma:displayName="Technik" ma:format="Dropdown" ma:list="UserInfo" ma:SharePointGroup="0" ma:internalName="Tech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av" ma:index="17" nillable="true" ma:displayName="Stav" ma:format="Dropdown" ma:internalName="Stav">
      <xsd:simpleType>
        <xsd:restriction base="dms:Choice">
          <xsd:enumeration value="Návrh záměru"/>
          <xsd:enumeration value="Schválený záměr"/>
          <xsd:enumeration value="Nové"/>
          <xsd:enumeration value="Výběr zhotovitele"/>
          <xsd:enumeration value="Probíhá"/>
          <xsd:enumeration value="Ukončeno"/>
          <xsd:enumeration value="Zrušeno"/>
          <xsd:enumeration value="Pozastaveno"/>
          <xsd:enumeration value="Podpis SoD"/>
          <xsd:enumeration value="Probíhá VŘ"/>
          <xsd:enumeration value="Předané staveniště"/>
        </xsd:restriction>
      </xsd:simpleType>
    </xsd:element>
    <xsd:element name="Pozn_x00e1_mka" ma:index="18" nillable="true" ma:displayName="Poznámka" ma:format="Dropdown" ma:internalName="Pozn_x00e1_mka">
      <xsd:simpleType>
        <xsd:restriction base="dms:Note">
          <xsd:maxLength value="255"/>
        </xsd:restriction>
      </xsd:simpleType>
    </xsd:element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Od" ma:index="21" nillable="true" ma:displayName="Od" ma:description="Předpoklad zahájení realizace" ma:format="DateOnly" ma:internalName="Od">
      <xsd:simpleType>
        <xsd:restriction base="dms:DateTime"/>
      </xsd:simpleType>
    </xsd:element>
    <xsd:element name="Do" ma:index="22" nillable="true" ma:displayName="Do" ma:description="Předpoklad ukončení akce" ma:format="DateOnly" ma:internalName="Do">
      <xsd:simpleType>
        <xsd:restriction base="dms:DateTime"/>
      </xsd:simpleType>
    </xsd:element>
    <xsd:element name="Z_x00e1_m_x011b_r" ma:index="23" nillable="true" ma:displayName="Záměr" ma:description="Přidělené číslo záměru" ma:format="Dropdown" ma:internalName="Z_x00e1_m_x011b_r">
      <xsd:simpleType>
        <xsd:restriction base="dms:Text">
          <xsd:maxLength value="255"/>
        </xsd:restriction>
      </xsd:simpleType>
    </xsd:element>
    <xsd:element name="Financov_x00e1_n_x00ed_" ma:index="24" nillable="true" ma:displayName="Financování" ma:format="Dropdown" ma:internalName="Financov_x00e1_n_x00ed_">
      <xsd:simpleType>
        <xsd:restriction base="dms:Choice">
          <xsd:enumeration value="VZ"/>
          <xsd:enumeration value="DVT"/>
          <xsd:enumeration value="SFDI"/>
          <xsd:enumeration value="PŠ"/>
          <xsd:enumeration value="OPŽP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P_x0159__x00ed_znak" ma:index="30" nillable="true" ma:displayName="Příznak" ma:description="Heslovité příznaky" ma:format="Dropdown" ma:internalName="P_x0159__x00ed_znak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Š"/>
                    <xsd:enumeration value="Havárie"/>
                    <xsd:enumeration value="Sociálně odpovědné zadávání"/>
                    <xsd:enumeration value="Priorita"/>
                  </xsd:restriction>
                </xsd:simpleType>
              </xsd:element>
            </xsd:sequence>
          </xsd:extension>
        </xsd:complexContent>
      </xsd:complexType>
    </xsd:element>
    <xsd:element name="MediaServiceDateTaken" ma:index="3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2" nillable="true" ma:displayName="Location" ma:internalName="MediaServiceLocation" ma:readOnly="true">
      <xsd:simpleType>
        <xsd:restriction base="dms:Text"/>
      </xsd:simpleType>
    </xsd:element>
    <xsd:element name="MediaLengthInSeconds" ma:index="3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FD17F9-309E-42C6-892A-44D888AC9B1F}"/>
</file>

<file path=customXml/itemProps2.xml><?xml version="1.0" encoding="utf-8"?>
<ds:datastoreItem xmlns:ds="http://schemas.openxmlformats.org/officeDocument/2006/customXml" ds:itemID="{88A867B7-E488-487D-A1CF-208A62622D59}"/>
</file>

<file path=customXml/itemProps3.xml><?xml version="1.0" encoding="utf-8"?>
<ds:datastoreItem xmlns:ds="http://schemas.openxmlformats.org/officeDocument/2006/customXml" ds:itemID="{7D862B05-5028-4E9E-AA45-7F68CF061FB5}"/>
</file>

<file path=customXml/itemProps4.xml><?xml version="1.0" encoding="utf-8"?>
<ds:datastoreItem xmlns:ds="http://schemas.openxmlformats.org/officeDocument/2006/customXml" ds:itemID="{ED6EB24E-668C-440D-A380-4D84A5C84C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jirka\Jiri Tagl</dc:creator>
  <cp:keywords/>
  <dc:description/>
  <cp:lastModifiedBy>Bušek Jan</cp:lastModifiedBy>
  <cp:revision/>
  <dcterms:created xsi:type="dcterms:W3CDTF">2023-03-27T14:20:43Z</dcterms:created>
  <dcterms:modified xsi:type="dcterms:W3CDTF">2023-04-12T10:32:37Z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a1e655af-867b-4a99-bd7e-090542bdc3be</vt:lpwstr>
  </property>
  <property fmtid="{D5CDD505-2E9C-101B-9397-08002B2CF9AE}" pid="4" name="MediaServiceImageTags">
    <vt:lpwstr/>
  </property>
  <property fmtid="{D5CDD505-2E9C-101B-9397-08002B2CF9AE}" pid="5" name="Order">
    <vt:r8>14047700</vt:r8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_dlc_DocId">
    <vt:lpwstr>QS62X3X5CS3J-870795370-140477</vt:lpwstr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_ColorHex">
    <vt:lpwstr/>
  </property>
  <property fmtid="{D5CDD505-2E9C-101B-9397-08002B2CF9AE}" pid="12" name="_Emoji">
    <vt:lpwstr/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_ExtendedDescription">
    <vt:lpwstr/>
  </property>
  <property fmtid="{D5CDD505-2E9C-101B-9397-08002B2CF9AE}" pid="16" name="_ColorTag">
    <vt:lpwstr/>
  </property>
  <property fmtid="{D5CDD505-2E9C-101B-9397-08002B2CF9AE}" pid="17" name="TriggerFlowInfo">
    <vt:lpwstr/>
  </property>
  <property fmtid="{D5CDD505-2E9C-101B-9397-08002B2CF9AE}" pid="18" name="_dlc_DocIdUrl">
    <vt:lpwstr>https://pvlcz.sharepoint.com/sites/sekce500-Opravyainvestice/_layouts/15/DocIdRedir.aspx?ID=QS62X3X5CS3J-870795370-140477, QS62X3X5CS3J-870795370-140477</vt:lpwstr>
  </property>
</Properties>
</file>