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outěže\VHP FM\VT Ostravice, ř.km 21,605 - oprava dna pod prahem\soutěž\EZAK\PD\Rozpočty-upravený název od Lepíka\"/>
    </mc:Choice>
  </mc:AlternateContent>
  <bookViews>
    <workbookView xWindow="0" yWindow="0" windowWidth="2370" windowHeight="0"/>
  </bookViews>
  <sheets>
    <sheet name="Rekapitulace stavby" sheetId="1" r:id="rId1"/>
    <sheet name="SO-01 - sanace dna" sheetId="2" r:id="rId2"/>
    <sheet name="VON - Vedlejší a ostatní ..." sheetId="3" r:id="rId3"/>
  </sheets>
  <definedNames>
    <definedName name="_xlnm._FilterDatabase" localSheetId="1" hidden="1">'SO-01 - sanace dna'!$C$119:$K$139</definedName>
    <definedName name="_xlnm._FilterDatabase" localSheetId="2" hidden="1">'VON - Vedlejší a ostatní ...'!$C$121:$K$143</definedName>
    <definedName name="_xlnm.Print_Titles" localSheetId="0">'Rekapitulace stavby'!$92:$92</definedName>
    <definedName name="_xlnm.Print_Titles" localSheetId="1">'SO-01 - sanace dna'!$119:$119</definedName>
    <definedName name="_xlnm.Print_Titles" localSheetId="2">'VON - Vedlejší a ostatní ...'!$121:$121</definedName>
    <definedName name="_xlnm.Print_Area" localSheetId="0">'Rekapitulace stavby'!$D$4:$AO$76,'Rekapitulace stavby'!$C$82:$AQ$97</definedName>
    <definedName name="_xlnm.Print_Area" localSheetId="1">'SO-01 - sanace dna'!$C$4:$J$76,'SO-01 - sanace dna'!$C$107:$J$139</definedName>
    <definedName name="_xlnm.Print_Area" localSheetId="2">'VON - Vedlejší a ostatní ...'!$C$4:$J$76,'VON - Vedlejší a ostatní ...'!$C$109:$J$143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T136" i="3" s="1"/>
  <c r="R137" i="3"/>
  <c r="R136" i="3"/>
  <c r="P137" i="3"/>
  <c r="P136" i="3" s="1"/>
  <c r="BI134" i="3"/>
  <c r="BH134" i="3"/>
  <c r="BG134" i="3"/>
  <c r="BF134" i="3"/>
  <c r="T134" i="3"/>
  <c r="T133" i="3"/>
  <c r="R134" i="3"/>
  <c r="R133" i="3" s="1"/>
  <c r="P134" i="3"/>
  <c r="P133" i="3"/>
  <c r="BI131" i="3"/>
  <c r="BH131" i="3"/>
  <c r="BG131" i="3"/>
  <c r="BF131" i="3"/>
  <c r="T131" i="3"/>
  <c r="T130" i="3" s="1"/>
  <c r="R131" i="3"/>
  <c r="R130" i="3"/>
  <c r="P131" i="3"/>
  <c r="P130" i="3" s="1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J119" i="3"/>
  <c r="J118" i="3"/>
  <c r="F118" i="3"/>
  <c r="F116" i="3"/>
  <c r="E114" i="3"/>
  <c r="J92" i="3"/>
  <c r="J91" i="3"/>
  <c r="F91" i="3"/>
  <c r="F89" i="3"/>
  <c r="E87" i="3"/>
  <c r="J18" i="3"/>
  <c r="E18" i="3"/>
  <c r="F119" i="3"/>
  <c r="J17" i="3"/>
  <c r="J12" i="3"/>
  <c r="J116" i="3" s="1"/>
  <c r="E7" i="3"/>
  <c r="E112" i="3"/>
  <c r="J37" i="2"/>
  <c r="J36" i="2"/>
  <c r="AY95" i="1"/>
  <c r="J35" i="2"/>
  <c r="AX95" i="1" s="1"/>
  <c r="BI139" i="2"/>
  <c r="BH139" i="2"/>
  <c r="BG139" i="2"/>
  <c r="BF139" i="2"/>
  <c r="T139" i="2"/>
  <c r="T138" i="2"/>
  <c r="R139" i="2"/>
  <c r="R138" i="2" s="1"/>
  <c r="P139" i="2"/>
  <c r="P138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J117" i="2"/>
  <c r="J116" i="2"/>
  <c r="F116" i="2"/>
  <c r="F114" i="2"/>
  <c r="E112" i="2"/>
  <c r="J92" i="2"/>
  <c r="J91" i="2"/>
  <c r="F91" i="2"/>
  <c r="F89" i="2"/>
  <c r="E87" i="2"/>
  <c r="J18" i="2"/>
  <c r="E18" i="2"/>
  <c r="F117" i="2"/>
  <c r="J17" i="2"/>
  <c r="J12" i="2"/>
  <c r="J114" i="2" s="1"/>
  <c r="E7" i="2"/>
  <c r="E110" i="2"/>
  <c r="L90" i="1"/>
  <c r="AM90" i="1"/>
  <c r="AM89" i="1"/>
  <c r="L89" i="1"/>
  <c r="AM87" i="1"/>
  <c r="L87" i="1"/>
  <c r="L85" i="1"/>
  <c r="L84" i="1"/>
  <c r="BK137" i="2"/>
  <c r="BK123" i="2"/>
  <c r="J139" i="2"/>
  <c r="BK134" i="2"/>
  <c r="J130" i="2"/>
  <c r="J127" i="2"/>
  <c r="J142" i="3"/>
  <c r="J140" i="3"/>
  <c r="BK137" i="3"/>
  <c r="BK142" i="3"/>
  <c r="BK140" i="3"/>
  <c r="BK134" i="3"/>
  <c r="J128" i="3"/>
  <c r="BK125" i="3"/>
  <c r="BK128" i="3"/>
  <c r="BK139" i="2"/>
  <c r="J134" i="2"/>
  <c r="J123" i="2"/>
  <c r="J137" i="2"/>
  <c r="BK130" i="2"/>
  <c r="BK127" i="2"/>
  <c r="AS94" i="1"/>
  <c r="J126" i="3"/>
  <c r="J131" i="3"/>
  <c r="J137" i="3"/>
  <c r="BK131" i="3"/>
  <c r="BK126" i="3"/>
  <c r="J134" i="3"/>
  <c r="J125" i="3"/>
  <c r="R122" i="2" l="1"/>
  <c r="R133" i="2"/>
  <c r="BK122" i="2"/>
  <c r="J122" i="2"/>
  <c r="J98" i="2" s="1"/>
  <c r="T122" i="2"/>
  <c r="P133" i="2"/>
  <c r="P124" i="3"/>
  <c r="T124" i="3"/>
  <c r="R139" i="3"/>
  <c r="P122" i="2"/>
  <c r="P121" i="2"/>
  <c r="P120" i="2" s="1"/>
  <c r="AU95" i="1" s="1"/>
  <c r="BK133" i="2"/>
  <c r="J133" i="2"/>
  <c r="J99" i="2" s="1"/>
  <c r="T133" i="2"/>
  <c r="BK124" i="3"/>
  <c r="J124" i="3"/>
  <c r="J98" i="3" s="1"/>
  <c r="R124" i="3"/>
  <c r="R123" i="3"/>
  <c r="R122" i="3"/>
  <c r="BK139" i="3"/>
  <c r="J139" i="3"/>
  <c r="J102" i="3"/>
  <c r="P139" i="3"/>
  <c r="T139" i="3"/>
  <c r="BK138" i="2"/>
  <c r="J138" i="2"/>
  <c r="J100" i="2"/>
  <c r="BK133" i="3"/>
  <c r="J133" i="3"/>
  <c r="J100" i="3"/>
  <c r="BK136" i="3"/>
  <c r="J136" i="3" s="1"/>
  <c r="J101" i="3" s="1"/>
  <c r="BK130" i="3"/>
  <c r="J130" i="3"/>
  <c r="J99" i="3" s="1"/>
  <c r="E85" i="3"/>
  <c r="BE131" i="3"/>
  <c r="J89" i="3"/>
  <c r="F92" i="3"/>
  <c r="BE137" i="3"/>
  <c r="BE142" i="3"/>
  <c r="BE125" i="3"/>
  <c r="BE126" i="3"/>
  <c r="BE134" i="3"/>
  <c r="BE140" i="3"/>
  <c r="BE128" i="3"/>
  <c r="BE123" i="2"/>
  <c r="BE127" i="2"/>
  <c r="BE130" i="2"/>
  <c r="BE137" i="2"/>
  <c r="E85" i="2"/>
  <c r="J89" i="2"/>
  <c r="F92" i="2"/>
  <c r="BE134" i="2"/>
  <c r="BE139" i="2"/>
  <c r="F36" i="2"/>
  <c r="BC95" i="1"/>
  <c r="F36" i="3"/>
  <c r="BC96" i="1" s="1"/>
  <c r="J34" i="3"/>
  <c r="AW96" i="1" s="1"/>
  <c r="F34" i="2"/>
  <c r="BA95" i="1" s="1"/>
  <c r="F35" i="2"/>
  <c r="BB95" i="1"/>
  <c r="F37" i="3"/>
  <c r="BD96" i="1" s="1"/>
  <c r="F37" i="2"/>
  <c r="BD95" i="1"/>
  <c r="J34" i="2"/>
  <c r="AW95" i="1" s="1"/>
  <c r="F35" i="3"/>
  <c r="BB96" i="1"/>
  <c r="F34" i="3"/>
  <c r="BA96" i="1" s="1"/>
  <c r="T121" i="2" l="1"/>
  <c r="T120" i="2"/>
  <c r="T123" i="3"/>
  <c r="T122" i="3"/>
  <c r="P123" i="3"/>
  <c r="P122" i="3" s="1"/>
  <c r="AU96" i="1" s="1"/>
  <c r="AU94" i="1" s="1"/>
  <c r="R121" i="2"/>
  <c r="R120" i="2" s="1"/>
  <c r="BK123" i="3"/>
  <c r="BK122" i="3"/>
  <c r="J122" i="3"/>
  <c r="J96" i="3" s="1"/>
  <c r="BK121" i="2"/>
  <c r="J121" i="2"/>
  <c r="J97" i="2"/>
  <c r="BB94" i="1"/>
  <c r="AX94" i="1"/>
  <c r="BA94" i="1"/>
  <c r="AW94" i="1" s="1"/>
  <c r="AK30" i="1" s="1"/>
  <c r="BC94" i="1"/>
  <c r="AY94" i="1"/>
  <c r="J33" i="2"/>
  <c r="AV95" i="1" s="1"/>
  <c r="AT95" i="1" s="1"/>
  <c r="BD94" i="1"/>
  <c r="W33" i="1" s="1"/>
  <c r="J33" i="3"/>
  <c r="AV96" i="1"/>
  <c r="AT96" i="1"/>
  <c r="F33" i="2"/>
  <c r="AZ95" i="1" s="1"/>
  <c r="F33" i="3"/>
  <c r="AZ96" i="1"/>
  <c r="BK120" i="2" l="1"/>
  <c r="J120" i="2" s="1"/>
  <c r="J96" i="2" s="1"/>
  <c r="J123" i="3"/>
  <c r="J97" i="3" s="1"/>
  <c r="J30" i="3"/>
  <c r="AG96" i="1"/>
  <c r="W30" i="1"/>
  <c r="AZ94" i="1"/>
  <c r="AV94" i="1" s="1"/>
  <c r="AK29" i="1" s="1"/>
  <c r="W32" i="1"/>
  <c r="W31" i="1"/>
  <c r="J39" i="3" l="1"/>
  <c r="AN96" i="1"/>
  <c r="W29" i="1"/>
  <c r="J30" i="2"/>
  <c r="AG95" i="1" s="1"/>
  <c r="AG94" i="1" s="1"/>
  <c r="AT94" i="1"/>
  <c r="AN94" i="1" l="1"/>
  <c r="AK26" i="1"/>
  <c r="J39" i="2"/>
  <c r="AN95" i="1"/>
  <c r="AK35" i="1"/>
</calcChain>
</file>

<file path=xl/sharedStrings.xml><?xml version="1.0" encoding="utf-8"?>
<sst xmlns="http://schemas.openxmlformats.org/spreadsheetml/2006/main" count="733" uniqueCount="212">
  <si>
    <t>Export Komplet</t>
  </si>
  <si>
    <t/>
  </si>
  <si>
    <t>2.0</t>
  </si>
  <si>
    <t>ZAMOK</t>
  </si>
  <si>
    <t>False</t>
  </si>
  <si>
    <t>{fbbb2797-b4e6-430e-9d5c-6abcf3d70d65}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</si>
  <si>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</si>
  <si>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</si>
  <si>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</si>
  <si>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</si>
  <si>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</si>
  <si>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</si>
  <si>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</si>
  <si>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</si>
  <si>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21/22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</si>
  <si>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</si>
  <si>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</si>
  <si>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 VT Ostravice, Sviadnov, Frýdek, km 21,605-oprava závěrečného prahu stupně (kamenný zához), oprava dna pod prahem stupně</t>
  </si>
  <si>
    <t>KSO:</t>
  </si>
  <si>
    <t>CC-CZ:</t>
  </si>
  <si>
    <t>Místo:</t>
  </si>
  <si>
    <t>Sviadnov</t>
  </si>
  <si>
    <t>Datum:</t>
  </si>
  <si>
    <t>20. 9. 2022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</si>
  <si>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</si>
  <si>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</si>
  <si>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</si>
  <si>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</si>
  <si>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</si>
  <si>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</si>
  <si>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</si>
  <si>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</si>
  <si>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</si>
  <si>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Ing. Jiří Skalník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</si>
  <si>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</si>
  <si>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</si>
  <si>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</si>
  <si>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</si>
  <si>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</si>
  <si>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</si>
  <si>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</si>
  <si>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</si>
  <si>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</si>
  <si>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</si>
  <si>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</si>
  <si>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</si>
  <si>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</si>
  <si>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</si>
  <si>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</si>
  <si>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</si>
  <si>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</si>
  <si>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</si>
  <si>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</si>
  <si>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</si>
  <si>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</si>
  <si>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</si>
  <si>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</si>
  <si>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</si>
  <si>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</si>
  <si>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</si>
  <si>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</si>
  <si>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</si>
  <si>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</si>
  <si>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</si>
  <si>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</si>
  <si>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</si>
  <si>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</si>
  <si>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</si>
  <si>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</si>
  <si>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</si>
  <si>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</si>
  <si>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</si>
  <si>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</si>
  <si>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</si>
  <si>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</si>
  <si>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</si>
  <si>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</si>
  <si>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</si>
  <si>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</si>
  <si>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</si>
  <si>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</si>
  <si>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sanace dna</t>
  </si>
  <si>
    <t>STA</t>
  </si>
  <si>
    <t>1</t>
  </si>
  <si>
    <t>{378535ce-d755-4de8-aa75-b1d956a5c8d3}</t>
  </si>
  <si>
    <t>2</t>
  </si>
  <si>
    <t>VON</t>
  </si>
  <si>
    <t>Vedlejší a ostatní náklady</t>
  </si>
  <si>
    <t>{67c7e53c-38a7-4c6a-97ba-2b66a77a524a}</t>
  </si>
  <si>
    <t>KRYCÍ LIST SOUPISU PRACÍ</t>
  </si>
  <si>
    <t>Objekt:</t>
  </si>
  <si>
    <t>SO-01 - sanace dna</t>
  </si>
  <si>
    <t>21524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</si>
  <si>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</si>
  <si>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</si>
  <si>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</si>
  <si>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</si>
  <si>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</si>
  <si>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</si>
  <si>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</si>
  <si>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</si>
  <si>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</si>
  <si>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</si>
  <si>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</si>
  <si>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</si>
  <si>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</si>
  <si>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</si>
  <si>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</si>
  <si>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</si>
  <si>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</si>
  <si>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</si>
  <si>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</si>
  <si>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</si>
  <si>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</si>
  <si>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</si>
  <si>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</si>
  <si>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</si>
  <si>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</si>
  <si>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</si>
  <si>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</si>
  <si>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127751101</t>
  </si>
  <si>
    <t>Vykopávky pod vodou strojně na hloubku do 5 m pod projektem stanovenou hladinou vody v horninách třídy těžitelnosti I a II skupiny 1 až 4, průměrné tloušťky projektované vrstvy do 0,50 m do 1 000 m3</t>
  </si>
  <si>
    <t>m3</t>
  </si>
  <si>
    <t>4</t>
  </si>
  <si>
    <t>-176912783</t>
  </si>
  <si>
    <t>P</t>
  </si>
  <si>
    <t>Poznámka k položce:_x000D_
úprava dna pod zához</t>
  </si>
  <si>
    <t>VV</t>
  </si>
  <si>
    <t>plocha 530 m2, prům. tl. 0,4 m:</t>
  </si>
  <si>
    <t>530 * 0,4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</si>
  <si>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</si>
  <si>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</si>
  <si>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-1210958055</t>
  </si>
  <si>
    <t>Poznámka k položce:_x000D_
85% odvoz, 15% zůstává na místě pro proštěrkování</t>
  </si>
  <si>
    <t>212 * 0,85</t>
  </si>
  <si>
    <t>3</t>
  </si>
  <si>
    <t>171251201</t>
  </si>
  <si>
    <t>Uložení sypaniny na skládky nebo meziskládky bez hutnění s upravením uložené sypaniny do předepsaného tvaru</t>
  </si>
  <si>
    <t>-498271177</t>
  </si>
  <si>
    <t>viz vodorovné přemístění:</t>
  </si>
  <si>
    <t>182,2</t>
  </si>
  <si>
    <t>Vodorovné konstrukce</t>
  </si>
  <si>
    <t>462512370R</t>
  </si>
  <si>
    <t>Zához z lomového kamene neupraveného záhozového s proštěrkováním z terénu, hmotnosti jednotlivých kamenů přes 200 do 500 kg</t>
  </si>
  <si>
    <t>1234103032</t>
  </si>
  <si>
    <t>Poznámka k položce:_x000D_
Z TOV položky je odečten štěrk - k proštěrkování bude použit materiál vytěžený ze dna = 15% objemu záhozu</t>
  </si>
  <si>
    <t>530 * 0,8</t>
  </si>
  <si>
    <t>5</t>
  </si>
  <si>
    <t>462519003</t>
  </si>
  <si>
    <t>Zához z lomového kamene neupraveného záhozového Příplatek k cenám za urovnání viditelných ploch záhozu z kamene, hmotnosti jednotlivých kamenů přes 200 do 500 kg</t>
  </si>
  <si>
    <t>m2</t>
  </si>
  <si>
    <t>1772328047</t>
  </si>
  <si>
    <t>998</t>
  </si>
  <si>
    <t>Přesun hmot</t>
  </si>
  <si>
    <t>6</t>
  </si>
  <si>
    <t>998332011</t>
  </si>
  <si>
    <t>Přesun hmot pro úpravy vodních toků a kanály, hráze rybníků apod. dopravní vzdálenost do 500 m</t>
  </si>
  <si>
    <t>t</t>
  </si>
  <si>
    <t>1063075914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</si>
  <si>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</si>
  <si>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</si>
  <si>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</si>
  <si>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</si>
  <si>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</si>
  <si>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</si>
  <si>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</si>
  <si>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</si>
  <si>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</si>
  <si>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</si>
  <si>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</si>
  <si>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</si>
  <si>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</si>
  <si>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kpl</t>
  </si>
  <si>
    <t>1024</t>
  </si>
  <si>
    <t>-557546205</t>
  </si>
  <si>
    <t>013274000</t>
  </si>
  <si>
    <t>Pasportizace objektu před započetím prací</t>
  </si>
  <si>
    <t>-1514319899</t>
  </si>
  <si>
    <t>Poznámka k položce:_x000D_
fotodokumentace dotčených staveb a objektů</t>
  </si>
  <si>
    <t>013284000</t>
  </si>
  <si>
    <t>Pasportizace objektu po provedení prací</t>
  </si>
  <si>
    <t>1652135729</t>
  </si>
  <si>
    <t>VRN2</t>
  </si>
  <si>
    <t>Příprava staveniště</t>
  </si>
  <si>
    <t>021203000</t>
  </si>
  <si>
    <t>Příprava staveniště záchranné práce stěhování přírodních hodnot</t>
  </si>
  <si>
    <t>1396835249</t>
  </si>
  <si>
    <t>Poznámka k položce:_x000D_
slovení rybí obsádky</t>
  </si>
  <si>
    <t>VRN3</t>
  </si>
  <si>
    <t>Zařízení staveniště</t>
  </si>
  <si>
    <t>030001000</t>
  </si>
  <si>
    <t>Základní rozdělení průvodních činností a nákladů zařízení staveniště</t>
  </si>
  <si>
    <t>-79160970</t>
  </si>
  <si>
    <t>Poznámka k položce:_x000D_
3,4% ZRN_x000D_
vč. norné stěny</t>
  </si>
  <si>
    <t>VRN4</t>
  </si>
  <si>
    <t>Inženýrská činnost</t>
  </si>
  <si>
    <t>045002000</t>
  </si>
  <si>
    <t>Hlavní tituly průvodních činností a nákladů inženýrská činnost kompletační a koordinační činnost</t>
  </si>
  <si>
    <t>-1284120716</t>
  </si>
  <si>
    <t>Poznámka k položce:_x000D_
fotodokumentace průběhu stavby</t>
  </si>
  <si>
    <t>VRN9</t>
  </si>
  <si>
    <t>Ostatní náklady</t>
  </si>
  <si>
    <t>7</t>
  </si>
  <si>
    <t>091704000</t>
  </si>
  <si>
    <t>Ostatní náklady související s objektem náklady na údržbu</t>
  </si>
  <si>
    <t>-1249527215</t>
  </si>
  <si>
    <t>Poznámka k položce:_x000D_
čištění a údržba komunikací</t>
  </si>
  <si>
    <t>8</t>
  </si>
  <si>
    <t>093002000</t>
  </si>
  <si>
    <t>Hlavní tituly průvodních činností a nákladů ostatní náklady havárie, živelné pohromy</t>
  </si>
  <si>
    <t>-1339349472</t>
  </si>
  <si>
    <t>Poznámka k položce:_x000D_
Havarijní plán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</si>
</sst>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37" t="s">
        <v>14</v>
      </c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1"/>
      <c r="AL5" s="21"/>
      <c r="AM5" s="21"/>
      <c r="AN5" s="21"/>
      <c r="AO5" s="21"/>
      <c r="AP5" s="21"/>
      <c r="AQ5" s="21"/>
      <c r="AR5" s="19"/>
      <c r="BE5" s="234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39" t="s">
        <v>17</v>
      </c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1"/>
      <c r="AL6" s="21"/>
      <c r="AM6" s="21"/>
      <c r="AN6" s="21"/>
      <c r="AO6" s="21"/>
      <c r="AP6" s="21"/>
      <c r="AQ6" s="21"/>
      <c r="AR6" s="19"/>
      <c r="BE6" s="235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35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35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5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35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35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5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35"/>
      <c r="BS13" s="16" t="s">
        <v>6</v>
      </c>
    </row>
    <row r="14" spans="1:74" ht="12.75">
      <c r="B14" s="20"/>
      <c r="C14" s="21"/>
      <c r="D14" s="21"/>
      <c r="E14" s="240" t="s">
        <v>29</v>
      </c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35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5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35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35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5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35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35"/>
      <c r="BS20" s="16" t="s">
        <v>31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5"/>
    </row>
    <row r="22" spans="1:71" s="1" customFormat="1" ht="12" customHeight="1">
      <c r="B22" s="20"/>
      <c r="C22" s="21"/>
      <c r="D22" s="28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5"/>
    </row>
    <row r="23" spans="1:71" s="1" customFormat="1" ht="16.5" customHeight="1">
      <c r="B23" s="20"/>
      <c r="C23" s="21"/>
      <c r="D23" s="21"/>
      <c r="E23" s="242" t="s">
        <v>1</v>
      </c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1"/>
      <c r="AP23" s="21"/>
      <c r="AQ23" s="21"/>
      <c r="AR23" s="19"/>
      <c r="BE23" s="235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5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5"/>
    </row>
    <row r="26" spans="1:71" s="2" customFormat="1" ht="25.9" customHeight="1">
      <c r="A26" s="33"/>
      <c r="B26" s="34"/>
      <c r="C26" s="35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3">
        <f>ROUND(AG94,2)</f>
        <v>0</v>
      </c>
      <c r="AL26" s="244"/>
      <c r="AM26" s="244"/>
      <c r="AN26" s="244"/>
      <c r="AO26" s="244"/>
      <c r="AP26" s="35"/>
      <c r="AQ26" s="35"/>
      <c r="AR26" s="38"/>
      <c r="BE26" s="235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35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45" t="s">
        <v>36</v>
      </c>
      <c r="M28" s="245"/>
      <c r="N28" s="245"/>
      <c r="O28" s="245"/>
      <c r="P28" s="245"/>
      <c r="Q28" s="35"/>
      <c r="R28" s="35"/>
      <c r="S28" s="35"/>
      <c r="T28" s="35"/>
      <c r="U28" s="35"/>
      <c r="V28" s="35"/>
      <c r="W28" s="245" t="s">
        <v>37</v>
      </c>
      <c r="X28" s="245"/>
      <c r="Y28" s="245"/>
      <c r="Z28" s="245"/>
      <c r="AA28" s="245"/>
      <c r="AB28" s="245"/>
      <c r="AC28" s="245"/>
      <c r="AD28" s="245"/>
      <c r="AE28" s="245"/>
      <c r="AF28" s="35"/>
      <c r="AG28" s="35"/>
      <c r="AH28" s="35"/>
      <c r="AI28" s="35"/>
      <c r="AJ28" s="35"/>
      <c r="AK28" s="245" t="s">
        <v>38</v>
      </c>
      <c r="AL28" s="245"/>
      <c r="AM28" s="245"/>
      <c r="AN28" s="245"/>
      <c r="AO28" s="245"/>
      <c r="AP28" s="35"/>
      <c r="AQ28" s="35"/>
      <c r="AR28" s="38"/>
      <c r="BE28" s="235"/>
    </row>
    <row r="29" spans="1:71" s="3" customFormat="1" ht="14.45" customHeight="1">
      <c r="B29" s="39"/>
      <c r="C29" s="40"/>
      <c r="D29" s="28" t="s">
        <v>39</v>
      </c>
      <c r="E29" s="40"/>
      <c r="F29" s="28" t="s">
        <v>40</v>
      </c>
      <c r="G29" s="40"/>
      <c r="H29" s="40"/>
      <c r="I29" s="40"/>
      <c r="J29" s="40"/>
      <c r="K29" s="40"/>
      <c r="L29" s="248">
        <v>0.21</v>
      </c>
      <c r="M29" s="247"/>
      <c r="N29" s="247"/>
      <c r="O29" s="247"/>
      <c r="P29" s="247"/>
      <c r="Q29" s="40"/>
      <c r="R29" s="40"/>
      <c r="S29" s="40"/>
      <c r="T29" s="40"/>
      <c r="U29" s="40"/>
      <c r="V29" s="40"/>
      <c r="W29" s="246">
        <f>ROUND(AZ94, 2)</f>
        <v>0</v>
      </c>
      <c r="X29" s="247"/>
      <c r="Y29" s="247"/>
      <c r="Z29" s="247"/>
      <c r="AA29" s="247"/>
      <c r="AB29" s="247"/>
      <c r="AC29" s="247"/>
      <c r="AD29" s="247"/>
      <c r="AE29" s="247"/>
      <c r="AF29" s="40"/>
      <c r="AG29" s="40"/>
      <c r="AH29" s="40"/>
      <c r="AI29" s="40"/>
      <c r="AJ29" s="40"/>
      <c r="AK29" s="246">
        <f>ROUND(AV94, 2)</f>
        <v>0</v>
      </c>
      <c r="AL29" s="247"/>
      <c r="AM29" s="247"/>
      <c r="AN29" s="247"/>
      <c r="AO29" s="247"/>
      <c r="AP29" s="40"/>
      <c r="AQ29" s="40"/>
      <c r="AR29" s="41"/>
      <c r="BE29" s="236"/>
    </row>
    <row r="30" spans="1:71" s="3" customFormat="1" ht="14.45" customHeight="1">
      <c r="B30" s="39"/>
      <c r="C30" s="40"/>
      <c r="D30" s="40"/>
      <c r="E30" s="40"/>
      <c r="F30" s="28" t="s">
        <v>41</v>
      </c>
      <c r="G30" s="40"/>
      <c r="H30" s="40"/>
      <c r="I30" s="40"/>
      <c r="J30" s="40"/>
      <c r="K30" s="40"/>
      <c r="L30" s="248">
        <v>0.15</v>
      </c>
      <c r="M30" s="247"/>
      <c r="N30" s="247"/>
      <c r="O30" s="247"/>
      <c r="P30" s="247"/>
      <c r="Q30" s="40"/>
      <c r="R30" s="40"/>
      <c r="S30" s="40"/>
      <c r="T30" s="40"/>
      <c r="U30" s="40"/>
      <c r="V30" s="40"/>
      <c r="W30" s="246">
        <f>ROUND(BA94, 2)</f>
        <v>0</v>
      </c>
      <c r="X30" s="247"/>
      <c r="Y30" s="247"/>
      <c r="Z30" s="247"/>
      <c r="AA30" s="247"/>
      <c r="AB30" s="247"/>
      <c r="AC30" s="247"/>
      <c r="AD30" s="247"/>
      <c r="AE30" s="247"/>
      <c r="AF30" s="40"/>
      <c r="AG30" s="40"/>
      <c r="AH30" s="40"/>
      <c r="AI30" s="40"/>
      <c r="AJ30" s="40"/>
      <c r="AK30" s="246">
        <f>ROUND(AW94, 2)</f>
        <v>0</v>
      </c>
      <c r="AL30" s="247"/>
      <c r="AM30" s="247"/>
      <c r="AN30" s="247"/>
      <c r="AO30" s="247"/>
      <c r="AP30" s="40"/>
      <c r="AQ30" s="40"/>
      <c r="AR30" s="41"/>
      <c r="BE30" s="236"/>
    </row>
    <row r="31" spans="1:71" s="3" customFormat="1" ht="14.45" hidden="1" customHeight="1">
      <c r="B31" s="39"/>
      <c r="C31" s="40"/>
      <c r="D31" s="40"/>
      <c r="E31" s="40"/>
      <c r="F31" s="28" t="s">
        <v>42</v>
      </c>
      <c r="G31" s="40"/>
      <c r="H31" s="40"/>
      <c r="I31" s="40"/>
      <c r="J31" s="40"/>
      <c r="K31" s="40"/>
      <c r="L31" s="248">
        <v>0.21</v>
      </c>
      <c r="M31" s="247"/>
      <c r="N31" s="247"/>
      <c r="O31" s="247"/>
      <c r="P31" s="247"/>
      <c r="Q31" s="40"/>
      <c r="R31" s="40"/>
      <c r="S31" s="40"/>
      <c r="T31" s="40"/>
      <c r="U31" s="40"/>
      <c r="V31" s="40"/>
      <c r="W31" s="246">
        <f>ROUND(BB94, 2)</f>
        <v>0</v>
      </c>
      <c r="X31" s="247"/>
      <c r="Y31" s="247"/>
      <c r="Z31" s="247"/>
      <c r="AA31" s="247"/>
      <c r="AB31" s="247"/>
      <c r="AC31" s="247"/>
      <c r="AD31" s="247"/>
      <c r="AE31" s="247"/>
      <c r="AF31" s="40"/>
      <c r="AG31" s="40"/>
      <c r="AH31" s="40"/>
      <c r="AI31" s="40"/>
      <c r="AJ31" s="40"/>
      <c r="AK31" s="246">
        <v>0</v>
      </c>
      <c r="AL31" s="247"/>
      <c r="AM31" s="247"/>
      <c r="AN31" s="247"/>
      <c r="AO31" s="247"/>
      <c r="AP31" s="40"/>
      <c r="AQ31" s="40"/>
      <c r="AR31" s="41"/>
      <c r="BE31" s="236"/>
    </row>
    <row r="32" spans="1:71" s="3" customFormat="1" ht="14.45" hidden="1" customHeight="1">
      <c r="B32" s="39"/>
      <c r="C32" s="40"/>
      <c r="D32" s="40"/>
      <c r="E32" s="40"/>
      <c r="F32" s="28" t="s">
        <v>43</v>
      </c>
      <c r="G32" s="40"/>
      <c r="H32" s="40"/>
      <c r="I32" s="40"/>
      <c r="J32" s="40"/>
      <c r="K32" s="40"/>
      <c r="L32" s="248">
        <v>0.15</v>
      </c>
      <c r="M32" s="247"/>
      <c r="N32" s="247"/>
      <c r="O32" s="247"/>
      <c r="P32" s="247"/>
      <c r="Q32" s="40"/>
      <c r="R32" s="40"/>
      <c r="S32" s="40"/>
      <c r="T32" s="40"/>
      <c r="U32" s="40"/>
      <c r="V32" s="40"/>
      <c r="W32" s="246">
        <f>ROUND(BC94, 2)</f>
        <v>0</v>
      </c>
      <c r="X32" s="247"/>
      <c r="Y32" s="247"/>
      <c r="Z32" s="247"/>
      <c r="AA32" s="247"/>
      <c r="AB32" s="247"/>
      <c r="AC32" s="247"/>
      <c r="AD32" s="247"/>
      <c r="AE32" s="247"/>
      <c r="AF32" s="40"/>
      <c r="AG32" s="40"/>
      <c r="AH32" s="40"/>
      <c r="AI32" s="40"/>
      <c r="AJ32" s="40"/>
      <c r="AK32" s="246">
        <v>0</v>
      </c>
      <c r="AL32" s="247"/>
      <c r="AM32" s="247"/>
      <c r="AN32" s="247"/>
      <c r="AO32" s="247"/>
      <c r="AP32" s="40"/>
      <c r="AQ32" s="40"/>
      <c r="AR32" s="41"/>
      <c r="BE32" s="236"/>
    </row>
    <row r="33" spans="1:57" s="3" customFormat="1" ht="14.45" hidden="1" customHeight="1">
      <c r="B33" s="39"/>
      <c r="C33" s="40"/>
      <c r="D33" s="40"/>
      <c r="E33" s="40"/>
      <c r="F33" s="28" t="s">
        <v>44</v>
      </c>
      <c r="G33" s="40"/>
      <c r="H33" s="40"/>
      <c r="I33" s="40"/>
      <c r="J33" s="40"/>
      <c r="K33" s="40"/>
      <c r="L33" s="248">
        <v>0</v>
      </c>
      <c r="M33" s="247"/>
      <c r="N33" s="247"/>
      <c r="O33" s="247"/>
      <c r="P33" s="247"/>
      <c r="Q33" s="40"/>
      <c r="R33" s="40"/>
      <c r="S33" s="40"/>
      <c r="T33" s="40"/>
      <c r="U33" s="40"/>
      <c r="V33" s="40"/>
      <c r="W33" s="246">
        <f>ROUND(BD94, 2)</f>
        <v>0</v>
      </c>
      <c r="X33" s="247"/>
      <c r="Y33" s="247"/>
      <c r="Z33" s="247"/>
      <c r="AA33" s="247"/>
      <c r="AB33" s="247"/>
      <c r="AC33" s="247"/>
      <c r="AD33" s="247"/>
      <c r="AE33" s="247"/>
      <c r="AF33" s="40"/>
      <c r="AG33" s="40"/>
      <c r="AH33" s="40"/>
      <c r="AI33" s="40"/>
      <c r="AJ33" s="40"/>
      <c r="AK33" s="246">
        <v>0</v>
      </c>
      <c r="AL33" s="247"/>
      <c r="AM33" s="247"/>
      <c r="AN33" s="247"/>
      <c r="AO33" s="247"/>
      <c r="AP33" s="40"/>
      <c r="AQ33" s="40"/>
      <c r="AR33" s="41"/>
      <c r="BE33" s="236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35"/>
    </row>
    <row r="35" spans="1:57" s="2" customFormat="1" ht="25.9" customHeight="1">
      <c r="A35" s="33"/>
      <c r="B35" s="34"/>
      <c r="C35" s="42"/>
      <c r="D35" s="43" t="s">
        <v>45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46</v>
      </c>
      <c r="U35" s="44"/>
      <c r="V35" s="44"/>
      <c r="W35" s="44"/>
      <c r="X35" s="249" t="s">
        <v>47</v>
      </c>
      <c r="Y35" s="250"/>
      <c r="Z35" s="250"/>
      <c r="AA35" s="250"/>
      <c r="AB35" s="250"/>
      <c r="AC35" s="44"/>
      <c r="AD35" s="44"/>
      <c r="AE35" s="44"/>
      <c r="AF35" s="44"/>
      <c r="AG35" s="44"/>
      <c r="AH35" s="44"/>
      <c r="AI35" s="44"/>
      <c r="AJ35" s="44"/>
      <c r="AK35" s="251">
        <f>SUM(AK26:AK33)</f>
        <v>0</v>
      </c>
      <c r="AL35" s="250"/>
      <c r="AM35" s="250"/>
      <c r="AN35" s="250"/>
      <c r="AO35" s="252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48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49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50</v>
      </c>
      <c r="AI60" s="37"/>
      <c r="AJ60" s="37"/>
      <c r="AK60" s="37"/>
      <c r="AL60" s="37"/>
      <c r="AM60" s="51" t="s">
        <v>51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53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50</v>
      </c>
      <c r="AI75" s="37"/>
      <c r="AJ75" s="37"/>
      <c r="AK75" s="37"/>
      <c r="AL75" s="37"/>
      <c r="AM75" s="51" t="s">
        <v>51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54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21/22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3" t="str">
        <f>K6</f>
        <v xml:space="preserve"> VT Ostravice, Sviadnov, Frýdek, km 21,605-oprava závěrečného prahu stupně (kamenný zához), oprava dna pod prahem stupně</v>
      </c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K85" s="62"/>
      <c r="AL85" s="62"/>
      <c r="AM85" s="62"/>
      <c r="AN85" s="62"/>
      <c r="AO85" s="62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Sviadnov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5" t="str">
        <f>IF(AN8= "","",AN8)</f>
        <v>20. 9. 2022</v>
      </c>
      <c r="AN87" s="255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56" t="str">
        <f>IF(E17="","",E17)</f>
        <v xml:space="preserve"> </v>
      </c>
      <c r="AN89" s="257"/>
      <c r="AO89" s="257"/>
      <c r="AP89" s="257"/>
      <c r="AQ89" s="35"/>
      <c r="AR89" s="38"/>
      <c r="AS89" s="258" t="s">
        <v>55</v>
      </c>
      <c r="AT89" s="259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32</v>
      </c>
      <c r="AJ90" s="35"/>
      <c r="AK90" s="35"/>
      <c r="AL90" s="35"/>
      <c r="AM90" s="256" t="str">
        <f>IF(E20="","",E20)</f>
        <v>Ing. Jiří Skalník</v>
      </c>
      <c r="AN90" s="257"/>
      <c r="AO90" s="257"/>
      <c r="AP90" s="257"/>
      <c r="AQ90" s="35"/>
      <c r="AR90" s="38"/>
      <c r="AS90" s="260"/>
      <c r="AT90" s="261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2"/>
      <c r="AT91" s="263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64" t="s">
        <v>56</v>
      </c>
      <c r="D92" s="265"/>
      <c r="E92" s="265"/>
      <c r="F92" s="265"/>
      <c r="G92" s="265"/>
      <c r="H92" s="72"/>
      <c r="I92" s="266" t="s">
        <v>57</v>
      </c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7" t="s">
        <v>58</v>
      </c>
      <c r="AH92" s="265"/>
      <c r="AI92" s="265"/>
      <c r="AJ92" s="265"/>
      <c r="AK92" s="265"/>
      <c r="AL92" s="265"/>
      <c r="AM92" s="265"/>
      <c r="AN92" s="266" t="s">
        <v>59</v>
      </c>
      <c r="AO92" s="265"/>
      <c r="AP92" s="268"/>
      <c r="AQ92" s="73" t="s">
        <v>60</v>
      </c>
      <c r="AR92" s="38"/>
      <c r="AS92" s="74" t="s">
        <v>61</v>
      </c>
      <c r="AT92" s="75" t="s">
        <v>62</v>
      </c>
      <c r="AU92" s="75" t="s">
        <v>63</v>
      </c>
      <c r="AV92" s="75" t="s">
        <v>64</v>
      </c>
      <c r="AW92" s="75" t="s">
        <v>65</v>
      </c>
      <c r="AX92" s="75" t="s">
        <v>66</v>
      </c>
      <c r="AY92" s="75" t="s">
        <v>67</v>
      </c>
      <c r="AZ92" s="75" t="s">
        <v>68</v>
      </c>
      <c r="BA92" s="75" t="s">
        <v>69</v>
      </c>
      <c r="BB92" s="75" t="s">
        <v>70</v>
      </c>
      <c r="BC92" s="75" t="s">
        <v>71</v>
      </c>
      <c r="BD92" s="76" t="s">
        <v>72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73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2">
        <f>ROUND(SUM(AG95:AG96),2)</f>
        <v>0</v>
      </c>
      <c r="AH94" s="272"/>
      <c r="AI94" s="272"/>
      <c r="AJ94" s="272"/>
      <c r="AK94" s="272"/>
      <c r="AL94" s="272"/>
      <c r="AM94" s="272"/>
      <c r="AN94" s="273">
        <f>SUM(AG94,AT94)</f>
        <v>0</v>
      </c>
      <c r="AO94" s="273"/>
      <c r="AP94" s="273"/>
      <c r="AQ94" s="84" t="s">
        <v>1</v>
      </c>
      <c r="AR94" s="85"/>
      <c r="AS94" s="86">
        <f>ROUND(SUM(AS95:AS96),2)</f>
        <v>0</v>
      </c>
      <c r="AT94" s="87">
        <f>ROUND(SUM(AV94:AW94),2)</f>
        <v>0</v>
      </c>
      <c r="AU94" s="88">
        <f>ROUND(SUM(AU95:AU96),5)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ROUND(SUM(AZ95:AZ96),2)</f>
        <v>0</v>
      </c>
      <c r="BA94" s="87">
        <f>ROUND(SUM(BA95:BA96),2)</f>
        <v>0</v>
      </c>
      <c r="BB94" s="87">
        <f>ROUND(SUM(BB95:BB96),2)</f>
        <v>0</v>
      </c>
      <c r="BC94" s="87">
        <f>ROUND(SUM(BC95:BC96),2)</f>
        <v>0</v>
      </c>
      <c r="BD94" s="89">
        <f>ROUND(SUM(BD95:BD96),2)</f>
        <v>0</v>
      </c>
      <c r="BS94" s="90" t="s">
        <v>74</v>
      </c>
      <c r="BT94" s="90" t="s">
        <v>75</v>
      </c>
      <c r="BU94" s="91" t="s">
        <v>76</v>
      </c>
      <c r="BV94" s="90" t="s">
        <v>77</v>
      </c>
      <c r="BW94" s="90" t="s">
        <v>5</v>
      </c>
      <c r="BX94" s="90" t="s">
        <v>78</v>
      </c>
      <c r="CL94" s="90" t="s">
        <v>1</v>
      </c>
    </row>
    <row r="95" spans="1:91" s="7" customFormat="1" ht="16.5" customHeight="1">
      <c r="A95" s="92" t="s">
        <v>79</v>
      </c>
      <c r="B95" s="93"/>
      <c r="C95" s="94"/>
      <c r="D95" s="271" t="s">
        <v>80</v>
      </c>
      <c r="E95" s="271"/>
      <c r="F95" s="271"/>
      <c r="G95" s="271"/>
      <c r="H95" s="271"/>
      <c r="I95" s="95"/>
      <c r="J95" s="271" t="s">
        <v>81</v>
      </c>
      <c r="K95" s="271"/>
      <c r="L95" s="271"/>
      <c r="M95" s="271"/>
      <c r="N95" s="271"/>
      <c r="O95" s="271"/>
      <c r="P95" s="271"/>
      <c r="Q95" s="271"/>
      <c r="R95" s="271"/>
      <c r="S95" s="271"/>
      <c r="T95" s="271"/>
      <c r="U95" s="271"/>
      <c r="V95" s="271"/>
      <c r="W95" s="271"/>
      <c r="X95" s="271"/>
      <c r="Y95" s="271"/>
      <c r="Z95" s="271"/>
      <c r="AA95" s="271"/>
      <c r="AB95" s="271"/>
      <c r="AC95" s="271"/>
      <c r="AD95" s="271"/>
      <c r="AE95" s="271"/>
      <c r="AF95" s="271"/>
      <c r="AG95" s="269">
        <f>'SO-01 - sanace dna'!J30</f>
        <v>0</v>
      </c>
      <c r="AH95" s="270"/>
      <c r="AI95" s="270"/>
      <c r="AJ95" s="270"/>
      <c r="AK95" s="270"/>
      <c r="AL95" s="270"/>
      <c r="AM95" s="270"/>
      <c r="AN95" s="269">
        <f>SUM(AG95,AT95)</f>
        <v>0</v>
      </c>
      <c r="AO95" s="270"/>
      <c r="AP95" s="270"/>
      <c r="AQ95" s="96" t="s">
        <v>82</v>
      </c>
      <c r="AR95" s="97"/>
      <c r="AS95" s="98">
        <v>0</v>
      </c>
      <c r="AT95" s="99">
        <f>ROUND(SUM(AV95:AW95),2)</f>
        <v>0</v>
      </c>
      <c r="AU95" s="100">
        <f>'SO-01 - sanace dna'!P120</f>
        <v>0</v>
      </c>
      <c r="AV95" s="99">
        <f>'SO-01 - sanace dna'!J33</f>
        <v>0</v>
      </c>
      <c r="AW95" s="99">
        <f>'SO-01 - sanace dna'!J34</f>
        <v>0</v>
      </c>
      <c r="AX95" s="99">
        <f>'SO-01 - sanace dna'!J35</f>
        <v>0</v>
      </c>
      <c r="AY95" s="99">
        <f>'SO-01 - sanace dna'!J36</f>
        <v>0</v>
      </c>
      <c r="AZ95" s="99">
        <f>'SO-01 - sanace dna'!F33</f>
        <v>0</v>
      </c>
      <c r="BA95" s="99">
        <f>'SO-01 - sanace dna'!F34</f>
        <v>0</v>
      </c>
      <c r="BB95" s="99">
        <f>'SO-01 - sanace dna'!F35</f>
        <v>0</v>
      </c>
      <c r="BC95" s="99">
        <f>'SO-01 - sanace dna'!F36</f>
        <v>0</v>
      </c>
      <c r="BD95" s="101">
        <f>'SO-01 - sanace dna'!F37</f>
        <v>0</v>
      </c>
      <c r="BT95" s="102" t="s">
        <v>83</v>
      </c>
      <c r="BV95" s="102" t="s">
        <v>77</v>
      </c>
      <c r="BW95" s="102" t="s">
        <v>84</v>
      </c>
      <c r="BX95" s="102" t="s">
        <v>5</v>
      </c>
      <c r="CL95" s="102" t="s">
        <v>1</v>
      </c>
      <c r="CM95" s="102" t="s">
        <v>85</v>
      </c>
    </row>
    <row r="96" spans="1:91" s="7" customFormat="1" ht="16.5" customHeight="1">
      <c r="A96" s="92" t="s">
        <v>79</v>
      </c>
      <c r="B96" s="93"/>
      <c r="C96" s="94"/>
      <c r="D96" s="271" t="s">
        <v>86</v>
      </c>
      <c r="E96" s="271"/>
      <c r="F96" s="271"/>
      <c r="G96" s="271"/>
      <c r="H96" s="271"/>
      <c r="I96" s="95"/>
      <c r="J96" s="271" t="s">
        <v>87</v>
      </c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69">
        <f>'VON - Vedlejší a ostatní ...'!J30</f>
        <v>0</v>
      </c>
      <c r="AH96" s="270"/>
      <c r="AI96" s="270"/>
      <c r="AJ96" s="270"/>
      <c r="AK96" s="270"/>
      <c r="AL96" s="270"/>
      <c r="AM96" s="270"/>
      <c r="AN96" s="269">
        <f>SUM(AG96,AT96)</f>
        <v>0</v>
      </c>
      <c r="AO96" s="270"/>
      <c r="AP96" s="270"/>
      <c r="AQ96" s="96" t="s">
        <v>86</v>
      </c>
      <c r="AR96" s="97"/>
      <c r="AS96" s="103">
        <v>0</v>
      </c>
      <c r="AT96" s="104">
        <f>ROUND(SUM(AV96:AW96),2)</f>
        <v>0</v>
      </c>
      <c r="AU96" s="105">
        <f>'VON - Vedlejší a ostatní ...'!P122</f>
        <v>0</v>
      </c>
      <c r="AV96" s="104">
        <f>'VON - Vedlejší a ostatní ...'!J33</f>
        <v>0</v>
      </c>
      <c r="AW96" s="104">
        <f>'VON - Vedlejší a ostatní ...'!J34</f>
        <v>0</v>
      </c>
      <c r="AX96" s="104">
        <f>'VON - Vedlejší a ostatní ...'!J35</f>
        <v>0</v>
      </c>
      <c r="AY96" s="104">
        <f>'VON - Vedlejší a ostatní ...'!J36</f>
        <v>0</v>
      </c>
      <c r="AZ96" s="104">
        <f>'VON - Vedlejší a ostatní ...'!F33</f>
        <v>0</v>
      </c>
      <c r="BA96" s="104">
        <f>'VON - Vedlejší a ostatní ...'!F34</f>
        <v>0</v>
      </c>
      <c r="BB96" s="104">
        <f>'VON - Vedlejší a ostatní ...'!F35</f>
        <v>0</v>
      </c>
      <c r="BC96" s="104">
        <f>'VON - Vedlejší a ostatní ...'!F36</f>
        <v>0</v>
      </c>
      <c r="BD96" s="106">
        <f>'VON - Vedlejší a ostatní ...'!F37</f>
        <v>0</v>
      </c>
      <c r="BT96" s="102" t="s">
        <v>83</v>
      </c>
      <c r="BV96" s="102" t="s">
        <v>77</v>
      </c>
      <c r="BW96" s="102" t="s">
        <v>88</v>
      </c>
      <c r="BX96" s="102" t="s">
        <v>5</v>
      </c>
      <c r="CL96" s="102" t="s">
        <v>1</v>
      </c>
      <c r="CM96" s="102" t="s">
        <v>85</v>
      </c>
    </row>
    <row r="97" spans="1:57" s="2" customFormat="1" ht="30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  <row r="98" spans="1:57" s="2" customFormat="1" ht="6.95" customHeight="1">
      <c r="A98" s="33"/>
      <c r="B98" s="53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38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</sheetData>
  <sheetProtection algorithmName="SHA-512" hashValue="vCbyXz9wmWloGOH1EmjQnZo1kQAD8V3+iVO/307UMVMRM0YVt11GRICChkCAA5c+G8soL+xSA403AC+8NhpLCQ==" saltValue="1Z5Yzl9nzsTgzpboX/3RQzkjfxZIWNdbqvLmq9l4wJ67aQ7jRqqiQThEU1YufyD9Z3dluLwQVBL/dgZwD9L2cg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-01 - sanace dna'!C2" display="/"/>
    <hyperlink ref="A96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6" t="s">
        <v>84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85</v>
      </c>
    </row>
    <row r="4" spans="1:46" s="1" customFormat="1" ht="24.95" customHeight="1">
      <c r="B4" s="19"/>
      <c r="D4" s="109" t="s">
        <v>89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26.25" customHeight="1">
      <c r="B7" s="19"/>
      <c r="E7" s="275" t="str">
        <f>'Rekapitulace stavby'!K6</f>
        <v xml:space="preserve"> VT Ostravice, Sviadnov, Frýdek, km 21,605-oprava závěrečného prahu stupně (kamenný zához), oprava dna pod prahem stupně</v>
      </c>
      <c r="F7" s="276"/>
      <c r="G7" s="276"/>
      <c r="H7" s="276"/>
      <c r="L7" s="19"/>
    </row>
    <row r="8" spans="1:46" s="2" customFormat="1" ht="12" customHeight="1">
      <c r="A8" s="33"/>
      <c r="B8" s="38"/>
      <c r="C8" s="33"/>
      <c r="D8" s="111" t="s">
        <v>90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7" t="s">
        <v>91</v>
      </c>
      <c r="F9" s="278"/>
      <c r="G9" s="278"/>
      <c r="H9" s="278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92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20. 9. 2022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26</v>
      </c>
      <c r="F15" s="33"/>
      <c r="G15" s="33"/>
      <c r="H15" s="33"/>
      <c r="I15" s="111" t="s">
        <v>27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28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9" t="str">
        <f>'Rekapitulace stavby'!E14</f>
        <v>Vyplň údaj</v>
      </c>
      <c r="F18" s="280"/>
      <c r="G18" s="280"/>
      <c r="H18" s="280"/>
      <c r="I18" s="111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30</v>
      </c>
      <c r="E20" s="33"/>
      <c r="F20" s="33"/>
      <c r="G20" s="33"/>
      <c r="H20" s="33"/>
      <c r="I20" s="111" t="s">
        <v>25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26</v>
      </c>
      <c r="F21" s="33"/>
      <c r="G21" s="33"/>
      <c r="H21" s="33"/>
      <c r="I21" s="111" t="s">
        <v>27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25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33</v>
      </c>
      <c r="F24" s="33"/>
      <c r="G24" s="33"/>
      <c r="H24" s="33"/>
      <c r="I24" s="111" t="s">
        <v>27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34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1" t="s">
        <v>1</v>
      </c>
      <c r="F27" s="281"/>
      <c r="G27" s="281"/>
      <c r="H27" s="281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35</v>
      </c>
      <c r="E30" s="33"/>
      <c r="F30" s="33"/>
      <c r="G30" s="33"/>
      <c r="H30" s="33"/>
      <c r="I30" s="33"/>
      <c r="J30" s="119">
        <f>ROUND(J120,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37</v>
      </c>
      <c r="G32" s="33"/>
      <c r="H32" s="33"/>
      <c r="I32" s="120" t="s">
        <v>36</v>
      </c>
      <c r="J32" s="120" t="s">
        <v>38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39</v>
      </c>
      <c r="E33" s="111" t="s">
        <v>40</v>
      </c>
      <c r="F33" s="122">
        <f>ROUND((SUM(BE120:BE139)),  2)</f>
        <v>0</v>
      </c>
      <c r="G33" s="33"/>
      <c r="H33" s="33"/>
      <c r="I33" s="123">
        <v>0.21</v>
      </c>
      <c r="J33" s="122">
        <f>ROUND(((SUM(BE120:BE139))*I33),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41</v>
      </c>
      <c r="F34" s="122">
        <f>ROUND((SUM(BF120:BF139)),  2)</f>
        <v>0</v>
      </c>
      <c r="G34" s="33"/>
      <c r="H34" s="33"/>
      <c r="I34" s="123">
        <v>0.15</v>
      </c>
      <c r="J34" s="122">
        <f>ROUND(((SUM(BF120:BF139))*I34),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42</v>
      </c>
      <c r="F35" s="122">
        <f>ROUND((SUM(BG120:BG139)),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43</v>
      </c>
      <c r="F36" s="122">
        <f>ROUND((SUM(BH120:BH139)),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44</v>
      </c>
      <c r="F37" s="122">
        <f>ROUND((SUM(BI120:BI139)),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45</v>
      </c>
      <c r="E39" s="126"/>
      <c r="F39" s="126"/>
      <c r="G39" s="127" t="s">
        <v>46</v>
      </c>
      <c r="H39" s="128" t="s">
        <v>47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48</v>
      </c>
      <c r="E50" s="132"/>
      <c r="F50" s="132"/>
      <c r="G50" s="131" t="s">
        <v>49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50</v>
      </c>
      <c r="E61" s="134"/>
      <c r="F61" s="135" t="s">
        <v>51</v>
      </c>
      <c r="G61" s="133" t="s">
        <v>50</v>
      </c>
      <c r="H61" s="134"/>
      <c r="I61" s="134"/>
      <c r="J61" s="136" t="s">
        <v>51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52</v>
      </c>
      <c r="E65" s="137"/>
      <c r="F65" s="137"/>
      <c r="G65" s="131" t="s">
        <v>53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50</v>
      </c>
      <c r="E76" s="134"/>
      <c r="F76" s="135" t="s">
        <v>51</v>
      </c>
      <c r="G76" s="133" t="s">
        <v>50</v>
      </c>
      <c r="H76" s="134"/>
      <c r="I76" s="134"/>
      <c r="J76" s="136" t="s">
        <v>51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hidden="1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93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hidden="1" customHeight="1">
      <c r="A85" s="33"/>
      <c r="B85" s="34"/>
      <c r="C85" s="35"/>
      <c r="D85" s="35"/>
      <c r="E85" s="282" t="str">
        <f>E7</f>
        <v xml:space="preserve"> VT Ostravice, Sviadnov, Frýdek, km 21,605-oprava závěrečného prahu stupně (kamenný zához), oprava dna pod prahem stupně</v>
      </c>
      <c r="F85" s="283"/>
      <c r="G85" s="283"/>
      <c r="H85" s="283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90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53" t="str">
        <f>E9</f>
        <v>SO-01 - sanace dna</v>
      </c>
      <c r="F87" s="284"/>
      <c r="G87" s="284"/>
      <c r="H87" s="284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>Sviadnov</v>
      </c>
      <c r="G89" s="35"/>
      <c r="H89" s="35"/>
      <c r="I89" s="28" t="s">
        <v>22</v>
      </c>
      <c r="J89" s="65" t="str">
        <f>IF(J12="","",J12)</f>
        <v>20. 9. 2022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30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>Ing. Jiří Skalník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42" t="s">
        <v>94</v>
      </c>
      <c r="D94" s="143"/>
      <c r="E94" s="143"/>
      <c r="F94" s="143"/>
      <c r="G94" s="143"/>
      <c r="H94" s="143"/>
      <c r="I94" s="143"/>
      <c r="J94" s="144" t="s">
        <v>95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45" t="s">
        <v>96</v>
      </c>
      <c r="D96" s="35"/>
      <c r="E96" s="35"/>
      <c r="F96" s="35"/>
      <c r="G96" s="35"/>
      <c r="H96" s="35"/>
      <c r="I96" s="35"/>
      <c r="J96" s="83">
        <f>J120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97</v>
      </c>
    </row>
    <row r="97" spans="1:31" s="9" customFormat="1" ht="24.95" hidden="1" customHeight="1">
      <c r="B97" s="146"/>
      <c r="C97" s="147"/>
      <c r="D97" s="148" t="s">
        <v>98</v>
      </c>
      <c r="E97" s="149"/>
      <c r="F97" s="149"/>
      <c r="G97" s="149"/>
      <c r="H97" s="149"/>
      <c r="I97" s="149"/>
      <c r="J97" s="150">
        <f>J121</f>
        <v>0</v>
      </c>
      <c r="K97" s="147"/>
      <c r="L97" s="151"/>
    </row>
    <row r="98" spans="1:31" s="10" customFormat="1" ht="19.899999999999999" hidden="1" customHeight="1">
      <c r="B98" s="152"/>
      <c r="C98" s="153"/>
      <c r="D98" s="154" t="s">
        <v>99</v>
      </c>
      <c r="E98" s="155"/>
      <c r="F98" s="155"/>
      <c r="G98" s="155"/>
      <c r="H98" s="155"/>
      <c r="I98" s="155"/>
      <c r="J98" s="156">
        <f>J122</f>
        <v>0</v>
      </c>
      <c r="K98" s="153"/>
      <c r="L98" s="157"/>
    </row>
    <row r="99" spans="1:31" s="10" customFormat="1" ht="19.899999999999999" hidden="1" customHeight="1">
      <c r="B99" s="152"/>
      <c r="C99" s="153"/>
      <c r="D99" s="154" t="s">
        <v>100</v>
      </c>
      <c r="E99" s="155"/>
      <c r="F99" s="155"/>
      <c r="G99" s="155"/>
      <c r="H99" s="155"/>
      <c r="I99" s="155"/>
      <c r="J99" s="156">
        <f>J133</f>
        <v>0</v>
      </c>
      <c r="K99" s="153"/>
      <c r="L99" s="157"/>
    </row>
    <row r="100" spans="1:31" s="10" customFormat="1" ht="19.899999999999999" hidden="1" customHeight="1">
      <c r="B100" s="152"/>
      <c r="C100" s="153"/>
      <c r="D100" s="154" t="s">
        <v>101</v>
      </c>
      <c r="E100" s="155"/>
      <c r="F100" s="155"/>
      <c r="G100" s="155"/>
      <c r="H100" s="155"/>
      <c r="I100" s="155"/>
      <c r="J100" s="156">
        <f>J138</f>
        <v>0</v>
      </c>
      <c r="K100" s="153"/>
      <c r="L100" s="157"/>
    </row>
    <row r="101" spans="1:31" s="2" customFormat="1" ht="21.75" hidden="1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hidden="1" customHeight="1">
      <c r="A102" s="33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ht="11.25" hidden="1"/>
    <row r="104" spans="1:31" ht="11.25" hidden="1"/>
    <row r="105" spans="1:31" ht="11.25" hidden="1"/>
    <row r="106" spans="1:31" s="2" customFormat="1" ht="6.95" customHeight="1">
      <c r="A106" s="33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>
      <c r="A107" s="33"/>
      <c r="B107" s="34"/>
      <c r="C107" s="22" t="s">
        <v>102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16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6.25" customHeight="1">
      <c r="A110" s="33"/>
      <c r="B110" s="34"/>
      <c r="C110" s="35"/>
      <c r="D110" s="35"/>
      <c r="E110" s="282" t="str">
        <f>E7</f>
        <v xml:space="preserve"> VT Ostravice, Sviadnov, Frýdek, km 21,605-oprava závěrečného prahu stupně (kamenný zához), oprava dna pod prahem stupně</v>
      </c>
      <c r="F110" s="283"/>
      <c r="G110" s="283"/>
      <c r="H110" s="283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90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5"/>
      <c r="D112" s="35"/>
      <c r="E112" s="253" t="str">
        <f>E9</f>
        <v>SO-01 - sanace dna</v>
      </c>
      <c r="F112" s="284"/>
      <c r="G112" s="284"/>
      <c r="H112" s="284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20</v>
      </c>
      <c r="D114" s="35"/>
      <c r="E114" s="35"/>
      <c r="F114" s="26" t="str">
        <f>F12</f>
        <v>Sviadnov</v>
      </c>
      <c r="G114" s="35"/>
      <c r="H114" s="35"/>
      <c r="I114" s="28" t="s">
        <v>22</v>
      </c>
      <c r="J114" s="65" t="str">
        <f>IF(J12="","",J12)</f>
        <v>20. 9. 2022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24</v>
      </c>
      <c r="D116" s="35"/>
      <c r="E116" s="35"/>
      <c r="F116" s="26" t="str">
        <f>E15</f>
        <v xml:space="preserve"> </v>
      </c>
      <c r="G116" s="35"/>
      <c r="H116" s="35"/>
      <c r="I116" s="28" t="s">
        <v>30</v>
      </c>
      <c r="J116" s="31" t="str">
        <f>E21</f>
        <v xml:space="preserve"> 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28</v>
      </c>
      <c r="D117" s="35"/>
      <c r="E117" s="35"/>
      <c r="F117" s="26" t="str">
        <f>IF(E18="","",E18)</f>
        <v>Vyplň údaj</v>
      </c>
      <c r="G117" s="35"/>
      <c r="H117" s="35"/>
      <c r="I117" s="28" t="s">
        <v>32</v>
      </c>
      <c r="J117" s="31" t="str">
        <f>E24</f>
        <v>Ing. Jiří Skalník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58"/>
      <c r="B119" s="159"/>
      <c r="C119" s="160" t="s">
        <v>103</v>
      </c>
      <c r="D119" s="161" t="s">
        <v>60</v>
      </c>
      <c r="E119" s="161" t="s">
        <v>56</v>
      </c>
      <c r="F119" s="161" t="s">
        <v>57</v>
      </c>
      <c r="G119" s="161" t="s">
        <v>104</v>
      </c>
      <c r="H119" s="161" t="s">
        <v>105</v>
      </c>
      <c r="I119" s="161" t="s">
        <v>106</v>
      </c>
      <c r="J119" s="162" t="s">
        <v>95</v>
      </c>
      <c r="K119" s="163" t="s">
        <v>107</v>
      </c>
      <c r="L119" s="164"/>
      <c r="M119" s="74" t="s">
        <v>1</v>
      </c>
      <c r="N119" s="75" t="s">
        <v>39</v>
      </c>
      <c r="O119" s="75" t="s">
        <v>108</v>
      </c>
      <c r="P119" s="75" t="s">
        <v>109</v>
      </c>
      <c r="Q119" s="75" t="s">
        <v>110</v>
      </c>
      <c r="R119" s="75" t="s">
        <v>111</v>
      </c>
      <c r="S119" s="75" t="s">
        <v>112</v>
      </c>
      <c r="T119" s="76" t="s">
        <v>113</v>
      </c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</row>
    <row r="120" spans="1:65" s="2" customFormat="1" ht="22.9" customHeight="1">
      <c r="A120" s="33"/>
      <c r="B120" s="34"/>
      <c r="C120" s="81" t="s">
        <v>114</v>
      </c>
      <c r="D120" s="35"/>
      <c r="E120" s="35"/>
      <c r="F120" s="35"/>
      <c r="G120" s="35"/>
      <c r="H120" s="35"/>
      <c r="I120" s="35"/>
      <c r="J120" s="165">
        <f>BK120</f>
        <v>0</v>
      </c>
      <c r="K120" s="35"/>
      <c r="L120" s="38"/>
      <c r="M120" s="77"/>
      <c r="N120" s="166"/>
      <c r="O120" s="78"/>
      <c r="P120" s="167">
        <f>P121</f>
        <v>0</v>
      </c>
      <c r="Q120" s="78"/>
      <c r="R120" s="167">
        <f>R121</f>
        <v>904.84992</v>
      </c>
      <c r="S120" s="78"/>
      <c r="T120" s="168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74</v>
      </c>
      <c r="AU120" s="16" t="s">
        <v>97</v>
      </c>
      <c r="BK120" s="169">
        <f>BK121</f>
        <v>0</v>
      </c>
    </row>
    <row r="121" spans="1:65" s="12" customFormat="1" ht="25.9" customHeight="1">
      <c r="B121" s="170"/>
      <c r="C121" s="171"/>
      <c r="D121" s="172" t="s">
        <v>74</v>
      </c>
      <c r="E121" s="173" t="s">
        <v>115</v>
      </c>
      <c r="F121" s="173" t="s">
        <v>116</v>
      </c>
      <c r="G121" s="171"/>
      <c r="H121" s="171"/>
      <c r="I121" s="174"/>
      <c r="J121" s="175">
        <f>BK121</f>
        <v>0</v>
      </c>
      <c r="K121" s="171"/>
      <c r="L121" s="176"/>
      <c r="M121" s="177"/>
      <c r="N121" s="178"/>
      <c r="O121" s="178"/>
      <c r="P121" s="179">
        <f>P122+P133+P138</f>
        <v>0</v>
      </c>
      <c r="Q121" s="178"/>
      <c r="R121" s="179">
        <f>R122+R133+R138</f>
        <v>904.84992</v>
      </c>
      <c r="S121" s="178"/>
      <c r="T121" s="180">
        <f>T122+T133+T138</f>
        <v>0</v>
      </c>
      <c r="AR121" s="181" t="s">
        <v>83</v>
      </c>
      <c r="AT121" s="182" t="s">
        <v>74</v>
      </c>
      <c r="AU121" s="182" t="s">
        <v>75</v>
      </c>
      <c r="AY121" s="181" t="s">
        <v>117</v>
      </c>
      <c r="BK121" s="183">
        <f>BK122+BK133+BK138</f>
        <v>0</v>
      </c>
    </row>
    <row r="122" spans="1:65" s="12" customFormat="1" ht="22.9" customHeight="1">
      <c r="B122" s="170"/>
      <c r="C122" s="171"/>
      <c r="D122" s="172" t="s">
        <v>74</v>
      </c>
      <c r="E122" s="184" t="s">
        <v>83</v>
      </c>
      <c r="F122" s="184" t="s">
        <v>118</v>
      </c>
      <c r="G122" s="171"/>
      <c r="H122" s="171"/>
      <c r="I122" s="174"/>
      <c r="J122" s="185">
        <f>BK122</f>
        <v>0</v>
      </c>
      <c r="K122" s="171"/>
      <c r="L122" s="176"/>
      <c r="M122" s="177"/>
      <c r="N122" s="178"/>
      <c r="O122" s="178"/>
      <c r="P122" s="179">
        <f>SUM(P123:P132)</f>
        <v>0</v>
      </c>
      <c r="Q122" s="178"/>
      <c r="R122" s="179">
        <f>SUM(R123:R132)</f>
        <v>0</v>
      </c>
      <c r="S122" s="178"/>
      <c r="T122" s="180">
        <f>SUM(T123:T132)</f>
        <v>0</v>
      </c>
      <c r="AR122" s="181" t="s">
        <v>83</v>
      </c>
      <c r="AT122" s="182" t="s">
        <v>74</v>
      </c>
      <c r="AU122" s="182" t="s">
        <v>83</v>
      </c>
      <c r="AY122" s="181" t="s">
        <v>117</v>
      </c>
      <c r="BK122" s="183">
        <f>SUM(BK123:BK132)</f>
        <v>0</v>
      </c>
    </row>
    <row r="123" spans="1:65" s="2" customFormat="1" ht="55.5" customHeight="1">
      <c r="A123" s="33"/>
      <c r="B123" s="34"/>
      <c r="C123" s="186" t="s">
        <v>83</v>
      </c>
      <c r="D123" s="186" t="s">
        <v>119</v>
      </c>
      <c r="E123" s="187" t="s">
        <v>120</v>
      </c>
      <c r="F123" s="188" t="s">
        <v>121</v>
      </c>
      <c r="G123" s="189" t="s">
        <v>122</v>
      </c>
      <c r="H123" s="190">
        <v>212</v>
      </c>
      <c r="I123" s="191"/>
      <c r="J123" s="192">
        <f>ROUND(I123*H123,2)</f>
        <v>0</v>
      </c>
      <c r="K123" s="193"/>
      <c r="L123" s="38"/>
      <c r="M123" s="194" t="s">
        <v>1</v>
      </c>
      <c r="N123" s="195" t="s">
        <v>40</v>
      </c>
      <c r="O123" s="70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8" t="s">
        <v>123</v>
      </c>
      <c r="AT123" s="198" t="s">
        <v>119</v>
      </c>
      <c r="AU123" s="198" t="s">
        <v>85</v>
      </c>
      <c r="AY123" s="16" t="s">
        <v>117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6" t="s">
        <v>83</v>
      </c>
      <c r="BK123" s="199">
        <f>ROUND(I123*H123,2)</f>
        <v>0</v>
      </c>
      <c r="BL123" s="16" t="s">
        <v>123</v>
      </c>
      <c r="BM123" s="198" t="s">
        <v>124</v>
      </c>
    </row>
    <row r="124" spans="1:65" s="2" customFormat="1" ht="19.5">
      <c r="A124" s="33"/>
      <c r="B124" s="34"/>
      <c r="C124" s="35"/>
      <c r="D124" s="200" t="s">
        <v>125</v>
      </c>
      <c r="E124" s="35"/>
      <c r="F124" s="201" t="s">
        <v>126</v>
      </c>
      <c r="G124" s="35"/>
      <c r="H124" s="35"/>
      <c r="I124" s="202"/>
      <c r="J124" s="35"/>
      <c r="K124" s="35"/>
      <c r="L124" s="38"/>
      <c r="M124" s="203"/>
      <c r="N124" s="204"/>
      <c r="O124" s="70"/>
      <c r="P124" s="70"/>
      <c r="Q124" s="70"/>
      <c r="R124" s="70"/>
      <c r="S124" s="70"/>
      <c r="T124" s="71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125</v>
      </c>
      <c r="AU124" s="16" t="s">
        <v>85</v>
      </c>
    </row>
    <row r="125" spans="1:65" s="13" customFormat="1" ht="11.25">
      <c r="B125" s="205"/>
      <c r="C125" s="206"/>
      <c r="D125" s="200" t="s">
        <v>127</v>
      </c>
      <c r="E125" s="207" t="s">
        <v>1</v>
      </c>
      <c r="F125" s="208" t="s">
        <v>128</v>
      </c>
      <c r="G125" s="206"/>
      <c r="H125" s="207" t="s">
        <v>1</v>
      </c>
      <c r="I125" s="209"/>
      <c r="J125" s="206"/>
      <c r="K125" s="206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127</v>
      </c>
      <c r="AU125" s="214" t="s">
        <v>85</v>
      </c>
      <c r="AV125" s="13" t="s">
        <v>83</v>
      </c>
      <c r="AW125" s="13" t="s">
        <v>31</v>
      </c>
      <c r="AX125" s="13" t="s">
        <v>75</v>
      </c>
      <c r="AY125" s="214" t="s">
        <v>117</v>
      </c>
    </row>
    <row r="126" spans="1:65" s="14" customFormat="1" ht="11.25">
      <c r="B126" s="215"/>
      <c r="C126" s="216"/>
      <c r="D126" s="200" t="s">
        <v>127</v>
      </c>
      <c r="E126" s="217" t="s">
        <v>1</v>
      </c>
      <c r="F126" s="218" t="s">
        <v>129</v>
      </c>
      <c r="G126" s="216"/>
      <c r="H126" s="219">
        <v>212</v>
      </c>
      <c r="I126" s="220"/>
      <c r="J126" s="216"/>
      <c r="K126" s="216"/>
      <c r="L126" s="221"/>
      <c r="M126" s="222"/>
      <c r="N126" s="223"/>
      <c r="O126" s="223"/>
      <c r="P126" s="223"/>
      <c r="Q126" s="223"/>
      <c r="R126" s="223"/>
      <c r="S126" s="223"/>
      <c r="T126" s="224"/>
      <c r="AT126" s="225" t="s">
        <v>127</v>
      </c>
      <c r="AU126" s="225" t="s">
        <v>85</v>
      </c>
      <c r="AV126" s="14" t="s">
        <v>85</v>
      </c>
      <c r="AW126" s="14" t="s">
        <v>31</v>
      </c>
      <c r="AX126" s="14" t="s">
        <v>83</v>
      </c>
      <c r="AY126" s="225" t="s">
        <v>117</v>
      </c>
    </row>
    <row r="127" spans="1:65" s="2" customFormat="1" ht="62.65" customHeight="1">
      <c r="A127" s="33"/>
      <c r="B127" s="34"/>
      <c r="C127" s="186" t="s">
        <v>85</v>
      </c>
      <c r="D127" s="186" t="s">
        <v>119</v>
      </c>
      <c r="E127" s="187" t="s">
        <v>130</v>
      </c>
      <c r="F127" s="188" t="s">
        <v>131</v>
      </c>
      <c r="G127" s="189" t="s">
        <v>122</v>
      </c>
      <c r="H127" s="190">
        <v>180.2</v>
      </c>
      <c r="I127" s="191"/>
      <c r="J127" s="192">
        <f>ROUND(I127*H127,2)</f>
        <v>0</v>
      </c>
      <c r="K127" s="193"/>
      <c r="L127" s="38"/>
      <c r="M127" s="194" t="s">
        <v>1</v>
      </c>
      <c r="N127" s="195" t="s">
        <v>40</v>
      </c>
      <c r="O127" s="70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8" t="s">
        <v>123</v>
      </c>
      <c r="AT127" s="198" t="s">
        <v>119</v>
      </c>
      <c r="AU127" s="198" t="s">
        <v>85</v>
      </c>
      <c r="AY127" s="16" t="s">
        <v>117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6" t="s">
        <v>83</v>
      </c>
      <c r="BK127" s="199">
        <f>ROUND(I127*H127,2)</f>
        <v>0</v>
      </c>
      <c r="BL127" s="16" t="s">
        <v>123</v>
      </c>
      <c r="BM127" s="198" t="s">
        <v>132</v>
      </c>
    </row>
    <row r="128" spans="1:65" s="2" customFormat="1" ht="19.5">
      <c r="A128" s="33"/>
      <c r="B128" s="34"/>
      <c r="C128" s="35"/>
      <c r="D128" s="200" t="s">
        <v>125</v>
      </c>
      <c r="E128" s="35"/>
      <c r="F128" s="201" t="s">
        <v>133</v>
      </c>
      <c r="G128" s="35"/>
      <c r="H128" s="35"/>
      <c r="I128" s="202"/>
      <c r="J128" s="35"/>
      <c r="K128" s="35"/>
      <c r="L128" s="38"/>
      <c r="M128" s="203"/>
      <c r="N128" s="204"/>
      <c r="O128" s="70"/>
      <c r="P128" s="70"/>
      <c r="Q128" s="70"/>
      <c r="R128" s="70"/>
      <c r="S128" s="70"/>
      <c r="T128" s="71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125</v>
      </c>
      <c r="AU128" s="16" t="s">
        <v>85</v>
      </c>
    </row>
    <row r="129" spans="1:65" s="14" customFormat="1" ht="11.25">
      <c r="B129" s="215"/>
      <c r="C129" s="216"/>
      <c r="D129" s="200" t="s">
        <v>127</v>
      </c>
      <c r="E129" s="217" t="s">
        <v>1</v>
      </c>
      <c r="F129" s="218" t="s">
        <v>134</v>
      </c>
      <c r="G129" s="216"/>
      <c r="H129" s="219">
        <v>180.2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127</v>
      </c>
      <c r="AU129" s="225" t="s">
        <v>85</v>
      </c>
      <c r="AV129" s="14" t="s">
        <v>85</v>
      </c>
      <c r="AW129" s="14" t="s">
        <v>31</v>
      </c>
      <c r="AX129" s="14" t="s">
        <v>83</v>
      </c>
      <c r="AY129" s="225" t="s">
        <v>117</v>
      </c>
    </row>
    <row r="130" spans="1:65" s="2" customFormat="1" ht="37.9" customHeight="1">
      <c r="A130" s="33"/>
      <c r="B130" s="34"/>
      <c r="C130" s="186" t="s">
        <v>135</v>
      </c>
      <c r="D130" s="186" t="s">
        <v>119</v>
      </c>
      <c r="E130" s="187" t="s">
        <v>136</v>
      </c>
      <c r="F130" s="188" t="s">
        <v>137</v>
      </c>
      <c r="G130" s="189" t="s">
        <v>122</v>
      </c>
      <c r="H130" s="190">
        <v>182.2</v>
      </c>
      <c r="I130" s="191"/>
      <c r="J130" s="192">
        <f>ROUND(I130*H130,2)</f>
        <v>0</v>
      </c>
      <c r="K130" s="193"/>
      <c r="L130" s="38"/>
      <c r="M130" s="194" t="s">
        <v>1</v>
      </c>
      <c r="N130" s="195" t="s">
        <v>40</v>
      </c>
      <c r="O130" s="70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8" t="s">
        <v>123</v>
      </c>
      <c r="AT130" s="198" t="s">
        <v>119</v>
      </c>
      <c r="AU130" s="198" t="s">
        <v>85</v>
      </c>
      <c r="AY130" s="16" t="s">
        <v>117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6" t="s">
        <v>83</v>
      </c>
      <c r="BK130" s="199">
        <f>ROUND(I130*H130,2)</f>
        <v>0</v>
      </c>
      <c r="BL130" s="16" t="s">
        <v>123</v>
      </c>
      <c r="BM130" s="198" t="s">
        <v>138</v>
      </c>
    </row>
    <row r="131" spans="1:65" s="13" customFormat="1" ht="11.25">
      <c r="B131" s="205"/>
      <c r="C131" s="206"/>
      <c r="D131" s="200" t="s">
        <v>127</v>
      </c>
      <c r="E131" s="207" t="s">
        <v>1</v>
      </c>
      <c r="F131" s="208" t="s">
        <v>139</v>
      </c>
      <c r="G131" s="206"/>
      <c r="H131" s="207" t="s">
        <v>1</v>
      </c>
      <c r="I131" s="209"/>
      <c r="J131" s="206"/>
      <c r="K131" s="206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127</v>
      </c>
      <c r="AU131" s="214" t="s">
        <v>85</v>
      </c>
      <c r="AV131" s="13" t="s">
        <v>83</v>
      </c>
      <c r="AW131" s="13" t="s">
        <v>31</v>
      </c>
      <c r="AX131" s="13" t="s">
        <v>75</v>
      </c>
      <c r="AY131" s="214" t="s">
        <v>117</v>
      </c>
    </row>
    <row r="132" spans="1:65" s="14" customFormat="1" ht="11.25">
      <c r="B132" s="215"/>
      <c r="C132" s="216"/>
      <c r="D132" s="200" t="s">
        <v>127</v>
      </c>
      <c r="E132" s="217" t="s">
        <v>1</v>
      </c>
      <c r="F132" s="218" t="s">
        <v>140</v>
      </c>
      <c r="G132" s="216"/>
      <c r="H132" s="219">
        <v>182.2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127</v>
      </c>
      <c r="AU132" s="225" t="s">
        <v>85</v>
      </c>
      <c r="AV132" s="14" t="s">
        <v>85</v>
      </c>
      <c r="AW132" s="14" t="s">
        <v>31</v>
      </c>
      <c r="AX132" s="14" t="s">
        <v>83</v>
      </c>
      <c r="AY132" s="225" t="s">
        <v>117</v>
      </c>
    </row>
    <row r="133" spans="1:65" s="12" customFormat="1" ht="22.9" customHeight="1">
      <c r="B133" s="170"/>
      <c r="C133" s="171"/>
      <c r="D133" s="172" t="s">
        <v>74</v>
      </c>
      <c r="E133" s="184" t="s">
        <v>123</v>
      </c>
      <c r="F133" s="184" t="s">
        <v>141</v>
      </c>
      <c r="G133" s="171"/>
      <c r="H133" s="171"/>
      <c r="I133" s="174"/>
      <c r="J133" s="185">
        <f>BK133</f>
        <v>0</v>
      </c>
      <c r="K133" s="171"/>
      <c r="L133" s="176"/>
      <c r="M133" s="177"/>
      <c r="N133" s="178"/>
      <c r="O133" s="178"/>
      <c r="P133" s="179">
        <f>SUM(P134:P137)</f>
        <v>0</v>
      </c>
      <c r="Q133" s="178"/>
      <c r="R133" s="179">
        <f>SUM(R134:R137)</f>
        <v>904.84992</v>
      </c>
      <c r="S133" s="178"/>
      <c r="T133" s="180">
        <f>SUM(T134:T137)</f>
        <v>0</v>
      </c>
      <c r="AR133" s="181" t="s">
        <v>83</v>
      </c>
      <c r="AT133" s="182" t="s">
        <v>74</v>
      </c>
      <c r="AU133" s="182" t="s">
        <v>83</v>
      </c>
      <c r="AY133" s="181" t="s">
        <v>117</v>
      </c>
      <c r="BK133" s="183">
        <f>SUM(BK134:BK137)</f>
        <v>0</v>
      </c>
    </row>
    <row r="134" spans="1:65" s="2" customFormat="1" ht="37.9" customHeight="1">
      <c r="A134" s="33"/>
      <c r="B134" s="34"/>
      <c r="C134" s="186" t="s">
        <v>123</v>
      </c>
      <c r="D134" s="186" t="s">
        <v>119</v>
      </c>
      <c r="E134" s="187" t="s">
        <v>142</v>
      </c>
      <c r="F134" s="188" t="s">
        <v>143</v>
      </c>
      <c r="G134" s="189" t="s">
        <v>122</v>
      </c>
      <c r="H134" s="190">
        <v>424</v>
      </c>
      <c r="I134" s="191"/>
      <c r="J134" s="192">
        <f>ROUND(I134*H134,2)</f>
        <v>0</v>
      </c>
      <c r="K134" s="193"/>
      <c r="L134" s="38"/>
      <c r="M134" s="194" t="s">
        <v>1</v>
      </c>
      <c r="N134" s="195" t="s">
        <v>40</v>
      </c>
      <c r="O134" s="70"/>
      <c r="P134" s="196">
        <f>O134*H134</f>
        <v>0</v>
      </c>
      <c r="Q134" s="196">
        <v>2.13408</v>
      </c>
      <c r="R134" s="196">
        <f>Q134*H134</f>
        <v>904.84992</v>
      </c>
      <c r="S134" s="196">
        <v>0</v>
      </c>
      <c r="T134" s="19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8" t="s">
        <v>123</v>
      </c>
      <c r="AT134" s="198" t="s">
        <v>119</v>
      </c>
      <c r="AU134" s="198" t="s">
        <v>85</v>
      </c>
      <c r="AY134" s="16" t="s">
        <v>117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6" t="s">
        <v>83</v>
      </c>
      <c r="BK134" s="199">
        <f>ROUND(I134*H134,2)</f>
        <v>0</v>
      </c>
      <c r="BL134" s="16" t="s">
        <v>123</v>
      </c>
      <c r="BM134" s="198" t="s">
        <v>144</v>
      </c>
    </row>
    <row r="135" spans="1:65" s="2" customFormat="1" ht="29.25">
      <c r="A135" s="33"/>
      <c r="B135" s="34"/>
      <c r="C135" s="35"/>
      <c r="D135" s="200" t="s">
        <v>125</v>
      </c>
      <c r="E135" s="35"/>
      <c r="F135" s="201" t="s">
        <v>145</v>
      </c>
      <c r="G135" s="35"/>
      <c r="H135" s="35"/>
      <c r="I135" s="202"/>
      <c r="J135" s="35"/>
      <c r="K135" s="35"/>
      <c r="L135" s="38"/>
      <c r="M135" s="203"/>
      <c r="N135" s="204"/>
      <c r="O135" s="70"/>
      <c r="P135" s="70"/>
      <c r="Q135" s="70"/>
      <c r="R135" s="70"/>
      <c r="S135" s="70"/>
      <c r="T135" s="71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125</v>
      </c>
      <c r="AU135" s="16" t="s">
        <v>85</v>
      </c>
    </row>
    <row r="136" spans="1:65" s="14" customFormat="1" ht="11.25">
      <c r="B136" s="215"/>
      <c r="C136" s="216"/>
      <c r="D136" s="200" t="s">
        <v>127</v>
      </c>
      <c r="E136" s="217" t="s">
        <v>1</v>
      </c>
      <c r="F136" s="218" t="s">
        <v>146</v>
      </c>
      <c r="G136" s="216"/>
      <c r="H136" s="219">
        <v>424</v>
      </c>
      <c r="I136" s="220"/>
      <c r="J136" s="216"/>
      <c r="K136" s="216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127</v>
      </c>
      <c r="AU136" s="225" t="s">
        <v>85</v>
      </c>
      <c r="AV136" s="14" t="s">
        <v>85</v>
      </c>
      <c r="AW136" s="14" t="s">
        <v>31</v>
      </c>
      <c r="AX136" s="14" t="s">
        <v>83</v>
      </c>
      <c r="AY136" s="225" t="s">
        <v>117</v>
      </c>
    </row>
    <row r="137" spans="1:65" s="2" customFormat="1" ht="49.15" customHeight="1">
      <c r="A137" s="33"/>
      <c r="B137" s="34"/>
      <c r="C137" s="186" t="s">
        <v>147</v>
      </c>
      <c r="D137" s="186" t="s">
        <v>119</v>
      </c>
      <c r="E137" s="187" t="s">
        <v>148</v>
      </c>
      <c r="F137" s="188" t="s">
        <v>149</v>
      </c>
      <c r="G137" s="189" t="s">
        <v>150</v>
      </c>
      <c r="H137" s="190">
        <v>530</v>
      </c>
      <c r="I137" s="191"/>
      <c r="J137" s="192">
        <f>ROUND(I137*H137,2)</f>
        <v>0</v>
      </c>
      <c r="K137" s="193"/>
      <c r="L137" s="38"/>
      <c r="M137" s="194" t="s">
        <v>1</v>
      </c>
      <c r="N137" s="195" t="s">
        <v>40</v>
      </c>
      <c r="O137" s="70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8" t="s">
        <v>123</v>
      </c>
      <c r="AT137" s="198" t="s">
        <v>119</v>
      </c>
      <c r="AU137" s="198" t="s">
        <v>85</v>
      </c>
      <c r="AY137" s="16" t="s">
        <v>117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6" t="s">
        <v>83</v>
      </c>
      <c r="BK137" s="199">
        <f>ROUND(I137*H137,2)</f>
        <v>0</v>
      </c>
      <c r="BL137" s="16" t="s">
        <v>123</v>
      </c>
      <c r="BM137" s="198" t="s">
        <v>151</v>
      </c>
    </row>
    <row r="138" spans="1:65" s="12" customFormat="1" ht="22.9" customHeight="1">
      <c r="B138" s="170"/>
      <c r="C138" s="171"/>
      <c r="D138" s="172" t="s">
        <v>74</v>
      </c>
      <c r="E138" s="184" t="s">
        <v>152</v>
      </c>
      <c r="F138" s="184" t="s">
        <v>153</v>
      </c>
      <c r="G138" s="171"/>
      <c r="H138" s="171"/>
      <c r="I138" s="174"/>
      <c r="J138" s="185">
        <f>BK138</f>
        <v>0</v>
      </c>
      <c r="K138" s="171"/>
      <c r="L138" s="176"/>
      <c r="M138" s="177"/>
      <c r="N138" s="178"/>
      <c r="O138" s="178"/>
      <c r="P138" s="179">
        <f>P139</f>
        <v>0</v>
      </c>
      <c r="Q138" s="178"/>
      <c r="R138" s="179">
        <f>R139</f>
        <v>0</v>
      </c>
      <c r="S138" s="178"/>
      <c r="T138" s="180">
        <f>T139</f>
        <v>0</v>
      </c>
      <c r="AR138" s="181" t="s">
        <v>83</v>
      </c>
      <c r="AT138" s="182" t="s">
        <v>74</v>
      </c>
      <c r="AU138" s="182" t="s">
        <v>83</v>
      </c>
      <c r="AY138" s="181" t="s">
        <v>117</v>
      </c>
      <c r="BK138" s="183">
        <f>BK139</f>
        <v>0</v>
      </c>
    </row>
    <row r="139" spans="1:65" s="2" customFormat="1" ht="33" customHeight="1">
      <c r="A139" s="33"/>
      <c r="B139" s="34"/>
      <c r="C139" s="186" t="s">
        <v>154</v>
      </c>
      <c r="D139" s="186" t="s">
        <v>119</v>
      </c>
      <c r="E139" s="187" t="s">
        <v>155</v>
      </c>
      <c r="F139" s="188" t="s">
        <v>156</v>
      </c>
      <c r="G139" s="189" t="s">
        <v>157</v>
      </c>
      <c r="H139" s="190">
        <v>904.85</v>
      </c>
      <c r="I139" s="191"/>
      <c r="J139" s="192">
        <f>ROUND(I139*H139,2)</f>
        <v>0</v>
      </c>
      <c r="K139" s="193"/>
      <c r="L139" s="38"/>
      <c r="M139" s="226" t="s">
        <v>1</v>
      </c>
      <c r="N139" s="227" t="s">
        <v>40</v>
      </c>
      <c r="O139" s="228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8" t="s">
        <v>123</v>
      </c>
      <c r="AT139" s="198" t="s">
        <v>119</v>
      </c>
      <c r="AU139" s="198" t="s">
        <v>85</v>
      </c>
      <c r="AY139" s="16" t="s">
        <v>117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6" t="s">
        <v>83</v>
      </c>
      <c r="BK139" s="199">
        <f>ROUND(I139*H139,2)</f>
        <v>0</v>
      </c>
      <c r="BL139" s="16" t="s">
        <v>123</v>
      </c>
      <c r="BM139" s="198" t="s">
        <v>158</v>
      </c>
    </row>
    <row r="140" spans="1:65" s="2" customFormat="1" ht="6.95" customHeight="1">
      <c r="A140" s="33"/>
      <c r="B140" s="53"/>
      <c r="C140" s="54"/>
      <c r="D140" s="54"/>
      <c r="E140" s="54"/>
      <c r="F140" s="54"/>
      <c r="G140" s="54"/>
      <c r="H140" s="54"/>
      <c r="I140" s="54"/>
      <c r="J140" s="54"/>
      <c r="K140" s="54"/>
      <c r="L140" s="38"/>
      <c r="M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</sheetData>
  <sheetProtection algorithmName="SHA-512" hashValue="lc2kzkLC4gtYoP0C00gumC1HpJ3hGy7zR+8O5SYMNDBA4LZZnZeUnC5oxoMLeXO5QdyCTFeGVKhLlWqVjCBDIg==" saltValue="FMA9JeOtRIL1Hc6hP9/SJvLGzgMiRpeZpWRxdV2yhRwsZRgUnylsMkzoiAGjSX1HpXfoFZ9xi2SqQBCm+1Q6bQ==" spinCount="100000" sheet="1" objects="1" scenarios="1" formatColumns="0" formatRows="0" autoFilter="0"/>
  <autoFilter ref="C119:K13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6" t="s">
        <v>88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85</v>
      </c>
    </row>
    <row r="4" spans="1:46" s="1" customFormat="1" ht="24.95" customHeight="1">
      <c r="B4" s="19"/>
      <c r="D4" s="109" t="s">
        <v>89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26.25" customHeight="1">
      <c r="B7" s="19"/>
      <c r="E7" s="275" t="str">
        <f>'Rekapitulace stavby'!K6</f>
        <v xml:space="preserve"> VT Ostravice, Sviadnov, Frýdek, km 21,605-oprava závěrečného prahu stupně (kamenný zához), oprava dna pod prahem stupně</v>
      </c>
      <c r="F7" s="276"/>
      <c r="G7" s="276"/>
      <c r="H7" s="276"/>
      <c r="L7" s="19"/>
    </row>
    <row r="8" spans="1:46" s="2" customFormat="1" ht="12" customHeight="1">
      <c r="A8" s="33"/>
      <c r="B8" s="38"/>
      <c r="C8" s="33"/>
      <c r="D8" s="111" t="s">
        <v>90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7" t="s">
        <v>159</v>
      </c>
      <c r="F9" s="278"/>
      <c r="G9" s="278"/>
      <c r="H9" s="278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20. 9. 2022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26</v>
      </c>
      <c r="F15" s="33"/>
      <c r="G15" s="33"/>
      <c r="H15" s="33"/>
      <c r="I15" s="111" t="s">
        <v>27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28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9" t="str">
        <f>'Rekapitulace stavby'!E14</f>
        <v>Vyplň údaj</v>
      </c>
      <c r="F18" s="280"/>
      <c r="G18" s="280"/>
      <c r="H18" s="280"/>
      <c r="I18" s="111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30</v>
      </c>
      <c r="E20" s="33"/>
      <c r="F20" s="33"/>
      <c r="G20" s="33"/>
      <c r="H20" s="33"/>
      <c r="I20" s="111" t="s">
        <v>25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26</v>
      </c>
      <c r="F21" s="33"/>
      <c r="G21" s="33"/>
      <c r="H21" s="33"/>
      <c r="I21" s="111" t="s">
        <v>27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25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33</v>
      </c>
      <c r="F24" s="33"/>
      <c r="G24" s="33"/>
      <c r="H24" s="33"/>
      <c r="I24" s="111" t="s">
        <v>27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34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1" t="s">
        <v>1</v>
      </c>
      <c r="F27" s="281"/>
      <c r="G27" s="281"/>
      <c r="H27" s="281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35</v>
      </c>
      <c r="E30" s="33"/>
      <c r="F30" s="33"/>
      <c r="G30" s="33"/>
      <c r="H30" s="33"/>
      <c r="I30" s="33"/>
      <c r="J30" s="119">
        <f>ROUND(J122,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37</v>
      </c>
      <c r="G32" s="33"/>
      <c r="H32" s="33"/>
      <c r="I32" s="120" t="s">
        <v>36</v>
      </c>
      <c r="J32" s="120" t="s">
        <v>38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39</v>
      </c>
      <c r="E33" s="111" t="s">
        <v>40</v>
      </c>
      <c r="F33" s="122">
        <f>ROUND((SUM(BE122:BE143)),  2)</f>
        <v>0</v>
      </c>
      <c r="G33" s="33"/>
      <c r="H33" s="33"/>
      <c r="I33" s="123">
        <v>0.21</v>
      </c>
      <c r="J33" s="122">
        <f>ROUND(((SUM(BE122:BE143))*I33),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41</v>
      </c>
      <c r="F34" s="122">
        <f>ROUND((SUM(BF122:BF143)),  2)</f>
        <v>0</v>
      </c>
      <c r="G34" s="33"/>
      <c r="H34" s="33"/>
      <c r="I34" s="123">
        <v>0.15</v>
      </c>
      <c r="J34" s="122">
        <f>ROUND(((SUM(BF122:BF143))*I34),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42</v>
      </c>
      <c r="F35" s="122">
        <f>ROUND((SUM(BG122:BG143)),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43</v>
      </c>
      <c r="F36" s="122">
        <f>ROUND((SUM(BH122:BH143)),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44</v>
      </c>
      <c r="F37" s="122">
        <f>ROUND((SUM(BI122:BI143)),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45</v>
      </c>
      <c r="E39" s="126"/>
      <c r="F39" s="126"/>
      <c r="G39" s="127" t="s">
        <v>46</v>
      </c>
      <c r="H39" s="128" t="s">
        <v>47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48</v>
      </c>
      <c r="E50" s="132"/>
      <c r="F50" s="132"/>
      <c r="G50" s="131" t="s">
        <v>49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50</v>
      </c>
      <c r="E61" s="134"/>
      <c r="F61" s="135" t="s">
        <v>51</v>
      </c>
      <c r="G61" s="133" t="s">
        <v>50</v>
      </c>
      <c r="H61" s="134"/>
      <c r="I61" s="134"/>
      <c r="J61" s="136" t="s">
        <v>51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52</v>
      </c>
      <c r="E65" s="137"/>
      <c r="F65" s="137"/>
      <c r="G65" s="131" t="s">
        <v>53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50</v>
      </c>
      <c r="E76" s="134"/>
      <c r="F76" s="135" t="s">
        <v>51</v>
      </c>
      <c r="G76" s="133" t="s">
        <v>50</v>
      </c>
      <c r="H76" s="134"/>
      <c r="I76" s="134"/>
      <c r="J76" s="136" t="s">
        <v>51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hidden="1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93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hidden="1" customHeight="1">
      <c r="A85" s="33"/>
      <c r="B85" s="34"/>
      <c r="C85" s="35"/>
      <c r="D85" s="35"/>
      <c r="E85" s="282" t="str">
        <f>E7</f>
        <v xml:space="preserve"> VT Ostravice, Sviadnov, Frýdek, km 21,605-oprava závěrečného prahu stupně (kamenný zához), oprava dna pod prahem stupně</v>
      </c>
      <c r="F85" s="283"/>
      <c r="G85" s="283"/>
      <c r="H85" s="283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90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53" t="str">
        <f>E9</f>
        <v>VON - Vedlejší a ostatní náklady</v>
      </c>
      <c r="F87" s="284"/>
      <c r="G87" s="284"/>
      <c r="H87" s="284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>Sviadnov</v>
      </c>
      <c r="G89" s="35"/>
      <c r="H89" s="35"/>
      <c r="I89" s="28" t="s">
        <v>22</v>
      </c>
      <c r="J89" s="65" t="str">
        <f>IF(J12="","",J12)</f>
        <v>20. 9. 2022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30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>Ing. Jiří Skalník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42" t="s">
        <v>94</v>
      </c>
      <c r="D94" s="143"/>
      <c r="E94" s="143"/>
      <c r="F94" s="143"/>
      <c r="G94" s="143"/>
      <c r="H94" s="143"/>
      <c r="I94" s="143"/>
      <c r="J94" s="144" t="s">
        <v>95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45" t="s">
        <v>96</v>
      </c>
      <c r="D96" s="35"/>
      <c r="E96" s="35"/>
      <c r="F96" s="35"/>
      <c r="G96" s="35"/>
      <c r="H96" s="35"/>
      <c r="I96" s="35"/>
      <c r="J96" s="83">
        <f>J122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97</v>
      </c>
    </row>
    <row r="97" spans="1:31" s="9" customFormat="1" ht="24.95" hidden="1" customHeight="1">
      <c r="B97" s="146"/>
      <c r="C97" s="147"/>
      <c r="D97" s="148" t="s">
        <v>160</v>
      </c>
      <c r="E97" s="149"/>
      <c r="F97" s="149"/>
      <c r="G97" s="149"/>
      <c r="H97" s="149"/>
      <c r="I97" s="149"/>
      <c r="J97" s="150">
        <f>J123</f>
        <v>0</v>
      </c>
      <c r="K97" s="147"/>
      <c r="L97" s="151"/>
    </row>
    <row r="98" spans="1:31" s="10" customFormat="1" ht="19.899999999999999" hidden="1" customHeight="1">
      <c r="B98" s="152"/>
      <c r="C98" s="153"/>
      <c r="D98" s="154" t="s">
        <v>161</v>
      </c>
      <c r="E98" s="155"/>
      <c r="F98" s="155"/>
      <c r="G98" s="155"/>
      <c r="H98" s="155"/>
      <c r="I98" s="155"/>
      <c r="J98" s="156">
        <f>J124</f>
        <v>0</v>
      </c>
      <c r="K98" s="153"/>
      <c r="L98" s="157"/>
    </row>
    <row r="99" spans="1:31" s="10" customFormat="1" ht="19.899999999999999" hidden="1" customHeight="1">
      <c r="B99" s="152"/>
      <c r="C99" s="153"/>
      <c r="D99" s="154" t="s">
        <v>162</v>
      </c>
      <c r="E99" s="155"/>
      <c r="F99" s="155"/>
      <c r="G99" s="155"/>
      <c r="H99" s="155"/>
      <c r="I99" s="155"/>
      <c r="J99" s="156">
        <f>J130</f>
        <v>0</v>
      </c>
      <c r="K99" s="153"/>
      <c r="L99" s="157"/>
    </row>
    <row r="100" spans="1:31" s="10" customFormat="1" ht="19.899999999999999" hidden="1" customHeight="1">
      <c r="B100" s="152"/>
      <c r="C100" s="153"/>
      <c r="D100" s="154" t="s">
        <v>163</v>
      </c>
      <c r="E100" s="155"/>
      <c r="F100" s="155"/>
      <c r="G100" s="155"/>
      <c r="H100" s="155"/>
      <c r="I100" s="155"/>
      <c r="J100" s="156">
        <f>J133</f>
        <v>0</v>
      </c>
      <c r="K100" s="153"/>
      <c r="L100" s="157"/>
    </row>
    <row r="101" spans="1:31" s="10" customFormat="1" ht="19.899999999999999" hidden="1" customHeight="1">
      <c r="B101" s="152"/>
      <c r="C101" s="153"/>
      <c r="D101" s="154" t="s">
        <v>164</v>
      </c>
      <c r="E101" s="155"/>
      <c r="F101" s="155"/>
      <c r="G101" s="155"/>
      <c r="H101" s="155"/>
      <c r="I101" s="155"/>
      <c r="J101" s="156">
        <f>J136</f>
        <v>0</v>
      </c>
      <c r="K101" s="153"/>
      <c r="L101" s="157"/>
    </row>
    <row r="102" spans="1:31" s="10" customFormat="1" ht="19.899999999999999" hidden="1" customHeight="1">
      <c r="B102" s="152"/>
      <c r="C102" s="153"/>
      <c r="D102" s="154" t="s">
        <v>165</v>
      </c>
      <c r="E102" s="155"/>
      <c r="F102" s="155"/>
      <c r="G102" s="155"/>
      <c r="H102" s="155"/>
      <c r="I102" s="155"/>
      <c r="J102" s="156">
        <f>J139</f>
        <v>0</v>
      </c>
      <c r="K102" s="153"/>
      <c r="L102" s="157"/>
    </row>
    <row r="103" spans="1:31" s="2" customFormat="1" ht="21.75" hidden="1" customHeight="1">
      <c r="A103" s="33"/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hidden="1" customHeight="1">
      <c r="A104" s="33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ht="11.25" hidden="1"/>
    <row r="106" spans="1:31" ht="11.25" hidden="1"/>
    <row r="107" spans="1:31" ht="11.25" hidden="1"/>
    <row r="108" spans="1:31" s="2" customFormat="1" ht="6.95" customHeight="1">
      <c r="A108" s="33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>
      <c r="A109" s="33"/>
      <c r="B109" s="34"/>
      <c r="C109" s="22" t="s">
        <v>102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16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6.25" customHeight="1">
      <c r="A112" s="33"/>
      <c r="B112" s="34"/>
      <c r="C112" s="35"/>
      <c r="D112" s="35"/>
      <c r="E112" s="282" t="str">
        <f>E7</f>
        <v xml:space="preserve"> VT Ostravice, Sviadnov, Frýdek, km 21,605-oprava závěrečného prahu stupně (kamenný zához), oprava dna pod prahem stupně</v>
      </c>
      <c r="F112" s="283"/>
      <c r="G112" s="283"/>
      <c r="H112" s="283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90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53" t="str">
        <f>E9</f>
        <v>VON - Vedlejší a ostatní náklady</v>
      </c>
      <c r="F114" s="284"/>
      <c r="G114" s="284"/>
      <c r="H114" s="284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5"/>
      <c r="E116" s="35"/>
      <c r="F116" s="26" t="str">
        <f>F12</f>
        <v>Sviadnov</v>
      </c>
      <c r="G116" s="35"/>
      <c r="H116" s="35"/>
      <c r="I116" s="28" t="s">
        <v>22</v>
      </c>
      <c r="J116" s="65" t="str">
        <f>IF(J12="","",J12)</f>
        <v>20. 9. 2022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24</v>
      </c>
      <c r="D118" s="35"/>
      <c r="E118" s="35"/>
      <c r="F118" s="26" t="str">
        <f>E15</f>
        <v xml:space="preserve"> </v>
      </c>
      <c r="G118" s="35"/>
      <c r="H118" s="35"/>
      <c r="I118" s="28" t="s">
        <v>30</v>
      </c>
      <c r="J118" s="31" t="str">
        <f>E21</f>
        <v xml:space="preserve"> 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28</v>
      </c>
      <c r="D119" s="35"/>
      <c r="E119" s="35"/>
      <c r="F119" s="26" t="str">
        <f>IF(E18="","",E18)</f>
        <v>Vyplň údaj</v>
      </c>
      <c r="G119" s="35"/>
      <c r="H119" s="35"/>
      <c r="I119" s="28" t="s">
        <v>32</v>
      </c>
      <c r="J119" s="31" t="str">
        <f>E24</f>
        <v>Ing. Jiří Skalník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58"/>
      <c r="B121" s="159"/>
      <c r="C121" s="160" t="s">
        <v>103</v>
      </c>
      <c r="D121" s="161" t="s">
        <v>60</v>
      </c>
      <c r="E121" s="161" t="s">
        <v>56</v>
      </c>
      <c r="F121" s="161" t="s">
        <v>57</v>
      </c>
      <c r="G121" s="161" t="s">
        <v>104</v>
      </c>
      <c r="H121" s="161" t="s">
        <v>105</v>
      </c>
      <c r="I121" s="161" t="s">
        <v>106</v>
      </c>
      <c r="J121" s="162" t="s">
        <v>95</v>
      </c>
      <c r="K121" s="163" t="s">
        <v>107</v>
      </c>
      <c r="L121" s="164"/>
      <c r="M121" s="74" t="s">
        <v>1</v>
      </c>
      <c r="N121" s="75" t="s">
        <v>39</v>
      </c>
      <c r="O121" s="75" t="s">
        <v>108</v>
      </c>
      <c r="P121" s="75" t="s">
        <v>109</v>
      </c>
      <c r="Q121" s="75" t="s">
        <v>110</v>
      </c>
      <c r="R121" s="75" t="s">
        <v>111</v>
      </c>
      <c r="S121" s="75" t="s">
        <v>112</v>
      </c>
      <c r="T121" s="76" t="s">
        <v>113</v>
      </c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</row>
    <row r="122" spans="1:65" s="2" customFormat="1" ht="22.9" customHeight="1">
      <c r="A122" s="33"/>
      <c r="B122" s="34"/>
      <c r="C122" s="81" t="s">
        <v>114</v>
      </c>
      <c r="D122" s="35"/>
      <c r="E122" s="35"/>
      <c r="F122" s="35"/>
      <c r="G122" s="35"/>
      <c r="H122" s="35"/>
      <c r="I122" s="35"/>
      <c r="J122" s="165">
        <f>BK122</f>
        <v>0</v>
      </c>
      <c r="K122" s="35"/>
      <c r="L122" s="38"/>
      <c r="M122" s="77"/>
      <c r="N122" s="166"/>
      <c r="O122" s="78"/>
      <c r="P122" s="167">
        <f>P123</f>
        <v>0</v>
      </c>
      <c r="Q122" s="78"/>
      <c r="R122" s="167">
        <f>R123</f>
        <v>0</v>
      </c>
      <c r="S122" s="78"/>
      <c r="T122" s="168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74</v>
      </c>
      <c r="AU122" s="16" t="s">
        <v>97</v>
      </c>
      <c r="BK122" s="169">
        <f>BK123</f>
        <v>0</v>
      </c>
    </row>
    <row r="123" spans="1:65" s="12" customFormat="1" ht="25.9" customHeight="1">
      <c r="B123" s="170"/>
      <c r="C123" s="171"/>
      <c r="D123" s="172" t="s">
        <v>74</v>
      </c>
      <c r="E123" s="173" t="s">
        <v>166</v>
      </c>
      <c r="F123" s="173" t="s">
        <v>167</v>
      </c>
      <c r="G123" s="171"/>
      <c r="H123" s="171"/>
      <c r="I123" s="174"/>
      <c r="J123" s="175">
        <f>BK123</f>
        <v>0</v>
      </c>
      <c r="K123" s="171"/>
      <c r="L123" s="176"/>
      <c r="M123" s="177"/>
      <c r="N123" s="178"/>
      <c r="O123" s="178"/>
      <c r="P123" s="179">
        <f>P124+P130+P133+P136+P139</f>
        <v>0</v>
      </c>
      <c r="Q123" s="178"/>
      <c r="R123" s="179">
        <f>R124+R130+R133+R136+R139</f>
        <v>0</v>
      </c>
      <c r="S123" s="178"/>
      <c r="T123" s="180">
        <f>T124+T130+T133+T136+T139</f>
        <v>0</v>
      </c>
      <c r="AR123" s="181" t="s">
        <v>147</v>
      </c>
      <c r="AT123" s="182" t="s">
        <v>74</v>
      </c>
      <c r="AU123" s="182" t="s">
        <v>75</v>
      </c>
      <c r="AY123" s="181" t="s">
        <v>117</v>
      </c>
      <c r="BK123" s="183">
        <f>BK124+BK130+BK133+BK136+BK139</f>
        <v>0</v>
      </c>
    </row>
    <row r="124" spans="1:65" s="12" customFormat="1" ht="22.9" customHeight="1">
      <c r="B124" s="170"/>
      <c r="C124" s="171"/>
      <c r="D124" s="172" t="s">
        <v>74</v>
      </c>
      <c r="E124" s="184" t="s">
        <v>168</v>
      </c>
      <c r="F124" s="184" t="s">
        <v>169</v>
      </c>
      <c r="G124" s="171"/>
      <c r="H124" s="171"/>
      <c r="I124" s="174"/>
      <c r="J124" s="185">
        <f>BK124</f>
        <v>0</v>
      </c>
      <c r="K124" s="171"/>
      <c r="L124" s="176"/>
      <c r="M124" s="177"/>
      <c r="N124" s="178"/>
      <c r="O124" s="178"/>
      <c r="P124" s="179">
        <f>SUM(P125:P129)</f>
        <v>0</v>
      </c>
      <c r="Q124" s="178"/>
      <c r="R124" s="179">
        <f>SUM(R125:R129)</f>
        <v>0</v>
      </c>
      <c r="S124" s="178"/>
      <c r="T124" s="180">
        <f>SUM(T125:T129)</f>
        <v>0</v>
      </c>
      <c r="AR124" s="181" t="s">
        <v>147</v>
      </c>
      <c r="AT124" s="182" t="s">
        <v>74</v>
      </c>
      <c r="AU124" s="182" t="s">
        <v>83</v>
      </c>
      <c r="AY124" s="181" t="s">
        <v>117</v>
      </c>
      <c r="BK124" s="183">
        <f>SUM(BK125:BK129)</f>
        <v>0</v>
      </c>
    </row>
    <row r="125" spans="1:65" s="2" customFormat="1" ht="16.5" customHeight="1">
      <c r="A125" s="33"/>
      <c r="B125" s="34"/>
      <c r="C125" s="186" t="s">
        <v>83</v>
      </c>
      <c r="D125" s="186" t="s">
        <v>119</v>
      </c>
      <c r="E125" s="187" t="s">
        <v>170</v>
      </c>
      <c r="F125" s="188" t="s">
        <v>171</v>
      </c>
      <c r="G125" s="189" t="s">
        <v>172</v>
      </c>
      <c r="H125" s="190">
        <v>1</v>
      </c>
      <c r="I125" s="191"/>
      <c r="J125" s="192">
        <f>ROUND(I125*H125,2)</f>
        <v>0</v>
      </c>
      <c r="K125" s="193"/>
      <c r="L125" s="38"/>
      <c r="M125" s="194" t="s">
        <v>1</v>
      </c>
      <c r="N125" s="195" t="s">
        <v>40</v>
      </c>
      <c r="O125" s="70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8" t="s">
        <v>173</v>
      </c>
      <c r="AT125" s="198" t="s">
        <v>119</v>
      </c>
      <c r="AU125" s="198" t="s">
        <v>85</v>
      </c>
      <c r="AY125" s="16" t="s">
        <v>117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6" t="s">
        <v>83</v>
      </c>
      <c r="BK125" s="199">
        <f>ROUND(I125*H125,2)</f>
        <v>0</v>
      </c>
      <c r="BL125" s="16" t="s">
        <v>173</v>
      </c>
      <c r="BM125" s="198" t="s">
        <v>174</v>
      </c>
    </row>
    <row r="126" spans="1:65" s="2" customFormat="1" ht="16.5" customHeight="1">
      <c r="A126" s="33"/>
      <c r="B126" s="34"/>
      <c r="C126" s="186" t="s">
        <v>85</v>
      </c>
      <c r="D126" s="186" t="s">
        <v>119</v>
      </c>
      <c r="E126" s="187" t="s">
        <v>175</v>
      </c>
      <c r="F126" s="188" t="s">
        <v>176</v>
      </c>
      <c r="G126" s="189" t="s">
        <v>172</v>
      </c>
      <c r="H126" s="190">
        <v>1</v>
      </c>
      <c r="I126" s="191"/>
      <c r="J126" s="192">
        <f>ROUND(I126*H126,2)</f>
        <v>0</v>
      </c>
      <c r="K126" s="193"/>
      <c r="L126" s="38"/>
      <c r="M126" s="194" t="s">
        <v>1</v>
      </c>
      <c r="N126" s="195" t="s">
        <v>40</v>
      </c>
      <c r="O126" s="70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8" t="s">
        <v>173</v>
      </c>
      <c r="AT126" s="198" t="s">
        <v>119</v>
      </c>
      <c r="AU126" s="198" t="s">
        <v>85</v>
      </c>
      <c r="AY126" s="16" t="s">
        <v>117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6" t="s">
        <v>83</v>
      </c>
      <c r="BK126" s="199">
        <f>ROUND(I126*H126,2)</f>
        <v>0</v>
      </c>
      <c r="BL126" s="16" t="s">
        <v>173</v>
      </c>
      <c r="BM126" s="198" t="s">
        <v>177</v>
      </c>
    </row>
    <row r="127" spans="1:65" s="2" customFormat="1" ht="19.5">
      <c r="A127" s="33"/>
      <c r="B127" s="34"/>
      <c r="C127" s="35"/>
      <c r="D127" s="200" t="s">
        <v>125</v>
      </c>
      <c r="E127" s="35"/>
      <c r="F127" s="201" t="s">
        <v>178</v>
      </c>
      <c r="G127" s="35"/>
      <c r="H127" s="35"/>
      <c r="I127" s="202"/>
      <c r="J127" s="35"/>
      <c r="K127" s="35"/>
      <c r="L127" s="38"/>
      <c r="M127" s="203"/>
      <c r="N127" s="204"/>
      <c r="O127" s="70"/>
      <c r="P127" s="70"/>
      <c r="Q127" s="70"/>
      <c r="R127" s="70"/>
      <c r="S127" s="70"/>
      <c r="T127" s="71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125</v>
      </c>
      <c r="AU127" s="16" t="s">
        <v>85</v>
      </c>
    </row>
    <row r="128" spans="1:65" s="2" customFormat="1" ht="16.5" customHeight="1">
      <c r="A128" s="33"/>
      <c r="B128" s="34"/>
      <c r="C128" s="186" t="s">
        <v>135</v>
      </c>
      <c r="D128" s="186" t="s">
        <v>119</v>
      </c>
      <c r="E128" s="187" t="s">
        <v>179</v>
      </c>
      <c r="F128" s="188" t="s">
        <v>180</v>
      </c>
      <c r="G128" s="189" t="s">
        <v>172</v>
      </c>
      <c r="H128" s="190">
        <v>1</v>
      </c>
      <c r="I128" s="191"/>
      <c r="J128" s="192">
        <f>ROUND(I128*H128,2)</f>
        <v>0</v>
      </c>
      <c r="K128" s="193"/>
      <c r="L128" s="38"/>
      <c r="M128" s="194" t="s">
        <v>1</v>
      </c>
      <c r="N128" s="195" t="s">
        <v>40</v>
      </c>
      <c r="O128" s="70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8" t="s">
        <v>173</v>
      </c>
      <c r="AT128" s="198" t="s">
        <v>119</v>
      </c>
      <c r="AU128" s="198" t="s">
        <v>85</v>
      </c>
      <c r="AY128" s="16" t="s">
        <v>117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6" t="s">
        <v>83</v>
      </c>
      <c r="BK128" s="199">
        <f>ROUND(I128*H128,2)</f>
        <v>0</v>
      </c>
      <c r="BL128" s="16" t="s">
        <v>173</v>
      </c>
      <c r="BM128" s="198" t="s">
        <v>181</v>
      </c>
    </row>
    <row r="129" spans="1:65" s="2" customFormat="1" ht="19.5">
      <c r="A129" s="33"/>
      <c r="B129" s="34"/>
      <c r="C129" s="35"/>
      <c r="D129" s="200" t="s">
        <v>125</v>
      </c>
      <c r="E129" s="35"/>
      <c r="F129" s="201" t="s">
        <v>178</v>
      </c>
      <c r="G129" s="35"/>
      <c r="H129" s="35"/>
      <c r="I129" s="202"/>
      <c r="J129" s="35"/>
      <c r="K129" s="35"/>
      <c r="L129" s="38"/>
      <c r="M129" s="203"/>
      <c r="N129" s="204"/>
      <c r="O129" s="70"/>
      <c r="P129" s="70"/>
      <c r="Q129" s="70"/>
      <c r="R129" s="70"/>
      <c r="S129" s="70"/>
      <c r="T129" s="71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125</v>
      </c>
      <c r="AU129" s="16" t="s">
        <v>85</v>
      </c>
    </row>
    <row r="130" spans="1:65" s="12" customFormat="1" ht="22.9" customHeight="1">
      <c r="B130" s="170"/>
      <c r="C130" s="171"/>
      <c r="D130" s="172" t="s">
        <v>74</v>
      </c>
      <c r="E130" s="184" t="s">
        <v>182</v>
      </c>
      <c r="F130" s="184" t="s">
        <v>183</v>
      </c>
      <c r="G130" s="171"/>
      <c r="H130" s="171"/>
      <c r="I130" s="174"/>
      <c r="J130" s="185">
        <f>BK130</f>
        <v>0</v>
      </c>
      <c r="K130" s="171"/>
      <c r="L130" s="176"/>
      <c r="M130" s="177"/>
      <c r="N130" s="178"/>
      <c r="O130" s="178"/>
      <c r="P130" s="179">
        <f>SUM(P131:P132)</f>
        <v>0</v>
      </c>
      <c r="Q130" s="178"/>
      <c r="R130" s="179">
        <f>SUM(R131:R132)</f>
        <v>0</v>
      </c>
      <c r="S130" s="178"/>
      <c r="T130" s="180">
        <f>SUM(T131:T132)</f>
        <v>0</v>
      </c>
      <c r="AR130" s="181" t="s">
        <v>147</v>
      </c>
      <c r="AT130" s="182" t="s">
        <v>74</v>
      </c>
      <c r="AU130" s="182" t="s">
        <v>83</v>
      </c>
      <c r="AY130" s="181" t="s">
        <v>117</v>
      </c>
      <c r="BK130" s="183">
        <f>SUM(BK131:BK132)</f>
        <v>0</v>
      </c>
    </row>
    <row r="131" spans="1:65" s="2" customFormat="1" ht="24.2" customHeight="1">
      <c r="A131" s="33"/>
      <c r="B131" s="34"/>
      <c r="C131" s="186" t="s">
        <v>123</v>
      </c>
      <c r="D131" s="186" t="s">
        <v>119</v>
      </c>
      <c r="E131" s="187" t="s">
        <v>184</v>
      </c>
      <c r="F131" s="188" t="s">
        <v>185</v>
      </c>
      <c r="G131" s="189" t="s">
        <v>172</v>
      </c>
      <c r="H131" s="190">
        <v>1</v>
      </c>
      <c r="I131" s="191"/>
      <c r="J131" s="192">
        <f>ROUND(I131*H131,2)</f>
        <v>0</v>
      </c>
      <c r="K131" s="193"/>
      <c r="L131" s="38"/>
      <c r="M131" s="194" t="s">
        <v>1</v>
      </c>
      <c r="N131" s="195" t="s">
        <v>40</v>
      </c>
      <c r="O131" s="70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8" t="s">
        <v>173</v>
      </c>
      <c r="AT131" s="198" t="s">
        <v>119</v>
      </c>
      <c r="AU131" s="198" t="s">
        <v>85</v>
      </c>
      <c r="AY131" s="16" t="s">
        <v>117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6" t="s">
        <v>83</v>
      </c>
      <c r="BK131" s="199">
        <f>ROUND(I131*H131,2)</f>
        <v>0</v>
      </c>
      <c r="BL131" s="16" t="s">
        <v>173</v>
      </c>
      <c r="BM131" s="198" t="s">
        <v>186</v>
      </c>
    </row>
    <row r="132" spans="1:65" s="2" customFormat="1" ht="19.5">
      <c r="A132" s="33"/>
      <c r="B132" s="34"/>
      <c r="C132" s="35"/>
      <c r="D132" s="200" t="s">
        <v>125</v>
      </c>
      <c r="E132" s="35"/>
      <c r="F132" s="201" t="s">
        <v>187</v>
      </c>
      <c r="G132" s="35"/>
      <c r="H132" s="35"/>
      <c r="I132" s="202"/>
      <c r="J132" s="35"/>
      <c r="K132" s="35"/>
      <c r="L132" s="38"/>
      <c r="M132" s="203"/>
      <c r="N132" s="204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125</v>
      </c>
      <c r="AU132" s="16" t="s">
        <v>85</v>
      </c>
    </row>
    <row r="133" spans="1:65" s="12" customFormat="1" ht="22.9" customHeight="1">
      <c r="B133" s="170"/>
      <c r="C133" s="171"/>
      <c r="D133" s="172" t="s">
        <v>74</v>
      </c>
      <c r="E133" s="184" t="s">
        <v>188</v>
      </c>
      <c r="F133" s="184" t="s">
        <v>189</v>
      </c>
      <c r="G133" s="171"/>
      <c r="H133" s="171"/>
      <c r="I133" s="174"/>
      <c r="J133" s="185">
        <f>BK133</f>
        <v>0</v>
      </c>
      <c r="K133" s="171"/>
      <c r="L133" s="176"/>
      <c r="M133" s="177"/>
      <c r="N133" s="178"/>
      <c r="O133" s="178"/>
      <c r="P133" s="179">
        <f>SUM(P134:P135)</f>
        <v>0</v>
      </c>
      <c r="Q133" s="178"/>
      <c r="R133" s="179">
        <f>SUM(R134:R135)</f>
        <v>0</v>
      </c>
      <c r="S133" s="178"/>
      <c r="T133" s="180">
        <f>SUM(T134:T135)</f>
        <v>0</v>
      </c>
      <c r="AR133" s="181" t="s">
        <v>147</v>
      </c>
      <c r="AT133" s="182" t="s">
        <v>74</v>
      </c>
      <c r="AU133" s="182" t="s">
        <v>83</v>
      </c>
      <c r="AY133" s="181" t="s">
        <v>117</v>
      </c>
      <c r="BK133" s="183">
        <f>SUM(BK134:BK135)</f>
        <v>0</v>
      </c>
    </row>
    <row r="134" spans="1:65" s="2" customFormat="1" ht="24.2" customHeight="1">
      <c r="A134" s="33"/>
      <c r="B134" s="34"/>
      <c r="C134" s="186" t="s">
        <v>147</v>
      </c>
      <c r="D134" s="186" t="s">
        <v>119</v>
      </c>
      <c r="E134" s="187" t="s">
        <v>190</v>
      </c>
      <c r="F134" s="188" t="s">
        <v>191</v>
      </c>
      <c r="G134" s="189" t="s">
        <v>172</v>
      </c>
      <c r="H134" s="190">
        <v>1</v>
      </c>
      <c r="I134" s="191"/>
      <c r="J134" s="192">
        <f>ROUND(I134*H134,2)</f>
        <v>0</v>
      </c>
      <c r="K134" s="193"/>
      <c r="L134" s="38"/>
      <c r="M134" s="194" t="s">
        <v>1</v>
      </c>
      <c r="N134" s="195" t="s">
        <v>40</v>
      </c>
      <c r="O134" s="70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8" t="s">
        <v>173</v>
      </c>
      <c r="AT134" s="198" t="s">
        <v>119</v>
      </c>
      <c r="AU134" s="198" t="s">
        <v>85</v>
      </c>
      <c r="AY134" s="16" t="s">
        <v>117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6" t="s">
        <v>83</v>
      </c>
      <c r="BK134" s="199">
        <f>ROUND(I134*H134,2)</f>
        <v>0</v>
      </c>
      <c r="BL134" s="16" t="s">
        <v>173</v>
      </c>
      <c r="BM134" s="198" t="s">
        <v>192</v>
      </c>
    </row>
    <row r="135" spans="1:65" s="2" customFormat="1" ht="29.25">
      <c r="A135" s="33"/>
      <c r="B135" s="34"/>
      <c r="C135" s="35"/>
      <c r="D135" s="200" t="s">
        <v>125</v>
      </c>
      <c r="E135" s="35"/>
      <c r="F135" s="201" t="s">
        <v>193</v>
      </c>
      <c r="G135" s="35"/>
      <c r="H135" s="35"/>
      <c r="I135" s="202"/>
      <c r="J135" s="35"/>
      <c r="K135" s="35"/>
      <c r="L135" s="38"/>
      <c r="M135" s="203"/>
      <c r="N135" s="204"/>
      <c r="O135" s="70"/>
      <c r="P135" s="70"/>
      <c r="Q135" s="70"/>
      <c r="R135" s="70"/>
      <c r="S135" s="70"/>
      <c r="T135" s="71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125</v>
      </c>
      <c r="AU135" s="16" t="s">
        <v>85</v>
      </c>
    </row>
    <row r="136" spans="1:65" s="12" customFormat="1" ht="22.9" customHeight="1">
      <c r="B136" s="170"/>
      <c r="C136" s="171"/>
      <c r="D136" s="172" t="s">
        <v>74</v>
      </c>
      <c r="E136" s="184" t="s">
        <v>194</v>
      </c>
      <c r="F136" s="184" t="s">
        <v>195</v>
      </c>
      <c r="G136" s="171"/>
      <c r="H136" s="171"/>
      <c r="I136" s="174"/>
      <c r="J136" s="185">
        <f>BK136</f>
        <v>0</v>
      </c>
      <c r="K136" s="171"/>
      <c r="L136" s="176"/>
      <c r="M136" s="177"/>
      <c r="N136" s="178"/>
      <c r="O136" s="178"/>
      <c r="P136" s="179">
        <f>SUM(P137:P138)</f>
        <v>0</v>
      </c>
      <c r="Q136" s="178"/>
      <c r="R136" s="179">
        <f>SUM(R137:R138)</f>
        <v>0</v>
      </c>
      <c r="S136" s="178"/>
      <c r="T136" s="180">
        <f>SUM(T137:T138)</f>
        <v>0</v>
      </c>
      <c r="AR136" s="181" t="s">
        <v>147</v>
      </c>
      <c r="AT136" s="182" t="s">
        <v>74</v>
      </c>
      <c r="AU136" s="182" t="s">
        <v>83</v>
      </c>
      <c r="AY136" s="181" t="s">
        <v>117</v>
      </c>
      <c r="BK136" s="183">
        <f>SUM(BK137:BK138)</f>
        <v>0</v>
      </c>
    </row>
    <row r="137" spans="1:65" s="2" customFormat="1" ht="33" customHeight="1">
      <c r="A137" s="33"/>
      <c r="B137" s="34"/>
      <c r="C137" s="186" t="s">
        <v>154</v>
      </c>
      <c r="D137" s="186" t="s">
        <v>119</v>
      </c>
      <c r="E137" s="187" t="s">
        <v>196</v>
      </c>
      <c r="F137" s="188" t="s">
        <v>197</v>
      </c>
      <c r="G137" s="189" t="s">
        <v>172</v>
      </c>
      <c r="H137" s="190">
        <v>1</v>
      </c>
      <c r="I137" s="191"/>
      <c r="J137" s="192">
        <f>ROUND(I137*H137,2)</f>
        <v>0</v>
      </c>
      <c r="K137" s="193"/>
      <c r="L137" s="38"/>
      <c r="M137" s="194" t="s">
        <v>1</v>
      </c>
      <c r="N137" s="195" t="s">
        <v>40</v>
      </c>
      <c r="O137" s="70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8" t="s">
        <v>173</v>
      </c>
      <c r="AT137" s="198" t="s">
        <v>119</v>
      </c>
      <c r="AU137" s="198" t="s">
        <v>85</v>
      </c>
      <c r="AY137" s="16" t="s">
        <v>117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6" t="s">
        <v>83</v>
      </c>
      <c r="BK137" s="199">
        <f>ROUND(I137*H137,2)</f>
        <v>0</v>
      </c>
      <c r="BL137" s="16" t="s">
        <v>173</v>
      </c>
      <c r="BM137" s="198" t="s">
        <v>198</v>
      </c>
    </row>
    <row r="138" spans="1:65" s="2" customFormat="1" ht="19.5">
      <c r="A138" s="33"/>
      <c r="B138" s="34"/>
      <c r="C138" s="35"/>
      <c r="D138" s="200" t="s">
        <v>125</v>
      </c>
      <c r="E138" s="35"/>
      <c r="F138" s="201" t="s">
        <v>199</v>
      </c>
      <c r="G138" s="35"/>
      <c r="H138" s="35"/>
      <c r="I138" s="202"/>
      <c r="J138" s="35"/>
      <c r="K138" s="35"/>
      <c r="L138" s="38"/>
      <c r="M138" s="203"/>
      <c r="N138" s="204"/>
      <c r="O138" s="70"/>
      <c r="P138" s="70"/>
      <c r="Q138" s="70"/>
      <c r="R138" s="70"/>
      <c r="S138" s="70"/>
      <c r="T138" s="71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125</v>
      </c>
      <c r="AU138" s="16" t="s">
        <v>85</v>
      </c>
    </row>
    <row r="139" spans="1:65" s="12" customFormat="1" ht="22.9" customHeight="1">
      <c r="B139" s="170"/>
      <c r="C139" s="171"/>
      <c r="D139" s="172" t="s">
        <v>74</v>
      </c>
      <c r="E139" s="184" t="s">
        <v>200</v>
      </c>
      <c r="F139" s="184" t="s">
        <v>201</v>
      </c>
      <c r="G139" s="171"/>
      <c r="H139" s="171"/>
      <c r="I139" s="174"/>
      <c r="J139" s="185">
        <f>BK139</f>
        <v>0</v>
      </c>
      <c r="K139" s="171"/>
      <c r="L139" s="176"/>
      <c r="M139" s="177"/>
      <c r="N139" s="178"/>
      <c r="O139" s="178"/>
      <c r="P139" s="179">
        <f>SUM(P140:P143)</f>
        <v>0</v>
      </c>
      <c r="Q139" s="178"/>
      <c r="R139" s="179">
        <f>SUM(R140:R143)</f>
        <v>0</v>
      </c>
      <c r="S139" s="178"/>
      <c r="T139" s="180">
        <f>SUM(T140:T143)</f>
        <v>0</v>
      </c>
      <c r="AR139" s="181" t="s">
        <v>147</v>
      </c>
      <c r="AT139" s="182" t="s">
        <v>74</v>
      </c>
      <c r="AU139" s="182" t="s">
        <v>83</v>
      </c>
      <c r="AY139" s="181" t="s">
        <v>117</v>
      </c>
      <c r="BK139" s="183">
        <f>SUM(BK140:BK143)</f>
        <v>0</v>
      </c>
    </row>
    <row r="140" spans="1:65" s="2" customFormat="1" ht="24.2" customHeight="1">
      <c r="A140" s="33"/>
      <c r="B140" s="34"/>
      <c r="C140" s="186" t="s">
        <v>202</v>
      </c>
      <c r="D140" s="186" t="s">
        <v>119</v>
      </c>
      <c r="E140" s="187" t="s">
        <v>203</v>
      </c>
      <c r="F140" s="188" t="s">
        <v>204</v>
      </c>
      <c r="G140" s="189" t="s">
        <v>172</v>
      </c>
      <c r="H140" s="190">
        <v>1</v>
      </c>
      <c r="I140" s="191"/>
      <c r="J140" s="192">
        <f>ROUND(I140*H140,2)</f>
        <v>0</v>
      </c>
      <c r="K140" s="193"/>
      <c r="L140" s="38"/>
      <c r="M140" s="194" t="s">
        <v>1</v>
      </c>
      <c r="N140" s="195" t="s">
        <v>40</v>
      </c>
      <c r="O140" s="70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8" t="s">
        <v>173</v>
      </c>
      <c r="AT140" s="198" t="s">
        <v>119</v>
      </c>
      <c r="AU140" s="198" t="s">
        <v>85</v>
      </c>
      <c r="AY140" s="16" t="s">
        <v>117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6" t="s">
        <v>83</v>
      </c>
      <c r="BK140" s="199">
        <f>ROUND(I140*H140,2)</f>
        <v>0</v>
      </c>
      <c r="BL140" s="16" t="s">
        <v>173</v>
      </c>
      <c r="BM140" s="198" t="s">
        <v>205</v>
      </c>
    </row>
    <row r="141" spans="1:65" s="2" customFormat="1" ht="19.5">
      <c r="A141" s="33"/>
      <c r="B141" s="34"/>
      <c r="C141" s="35"/>
      <c r="D141" s="200" t="s">
        <v>125</v>
      </c>
      <c r="E141" s="35"/>
      <c r="F141" s="201" t="s">
        <v>206</v>
      </c>
      <c r="G141" s="35"/>
      <c r="H141" s="35"/>
      <c r="I141" s="202"/>
      <c r="J141" s="35"/>
      <c r="K141" s="35"/>
      <c r="L141" s="38"/>
      <c r="M141" s="203"/>
      <c r="N141" s="204"/>
      <c r="O141" s="70"/>
      <c r="P141" s="70"/>
      <c r="Q141" s="70"/>
      <c r="R141" s="70"/>
      <c r="S141" s="70"/>
      <c r="T141" s="71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125</v>
      </c>
      <c r="AU141" s="16" t="s">
        <v>85</v>
      </c>
    </row>
    <row r="142" spans="1:65" s="2" customFormat="1" ht="24.2" customHeight="1">
      <c r="A142" s="33"/>
      <c r="B142" s="34"/>
      <c r="C142" s="186" t="s">
        <v>207</v>
      </c>
      <c r="D142" s="186" t="s">
        <v>119</v>
      </c>
      <c r="E142" s="187" t="s">
        <v>208</v>
      </c>
      <c r="F142" s="188" t="s">
        <v>209</v>
      </c>
      <c r="G142" s="189" t="s">
        <v>172</v>
      </c>
      <c r="H142" s="190">
        <v>1</v>
      </c>
      <c r="I142" s="191"/>
      <c r="J142" s="192">
        <f>ROUND(I142*H142,2)</f>
        <v>0</v>
      </c>
      <c r="K142" s="193"/>
      <c r="L142" s="38"/>
      <c r="M142" s="194" t="s">
        <v>1</v>
      </c>
      <c r="N142" s="195" t="s">
        <v>40</v>
      </c>
      <c r="O142" s="70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8" t="s">
        <v>173</v>
      </c>
      <c r="AT142" s="198" t="s">
        <v>119</v>
      </c>
      <c r="AU142" s="198" t="s">
        <v>85</v>
      </c>
      <c r="AY142" s="16" t="s">
        <v>117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6" t="s">
        <v>83</v>
      </c>
      <c r="BK142" s="199">
        <f>ROUND(I142*H142,2)</f>
        <v>0</v>
      </c>
      <c r="BL142" s="16" t="s">
        <v>173</v>
      </c>
      <c r="BM142" s="198" t="s">
        <v>210</v>
      </c>
    </row>
    <row r="143" spans="1:65" s="2" customFormat="1" ht="19.5">
      <c r="A143" s="33"/>
      <c r="B143" s="34"/>
      <c r="C143" s="35"/>
      <c r="D143" s="200" t="s">
        <v>125</v>
      </c>
      <c r="E143" s="35"/>
      <c r="F143" s="201" t="s">
        <v>211</v>
      </c>
      <c r="G143" s="35"/>
      <c r="H143" s="35"/>
      <c r="I143" s="202"/>
      <c r="J143" s="35"/>
      <c r="K143" s="35"/>
      <c r="L143" s="38"/>
      <c r="M143" s="231"/>
      <c r="N143" s="232"/>
      <c r="O143" s="228"/>
      <c r="P143" s="228"/>
      <c r="Q143" s="228"/>
      <c r="R143" s="228"/>
      <c r="S143" s="228"/>
      <c r="T143" s="2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125</v>
      </c>
      <c r="AU143" s="16" t="s">
        <v>85</v>
      </c>
    </row>
    <row r="144" spans="1:65" s="2" customFormat="1" ht="6.95" customHeight="1">
      <c r="A144" s="33"/>
      <c r="B144" s="53"/>
      <c r="C144" s="54"/>
      <c r="D144" s="54"/>
      <c r="E144" s="54"/>
      <c r="F144" s="54"/>
      <c r="G144" s="54"/>
      <c r="H144" s="54"/>
      <c r="I144" s="54"/>
      <c r="J144" s="54"/>
      <c r="K144" s="54"/>
      <c r="L144" s="38"/>
      <c r="M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</sheetData>
  <sheetProtection algorithmName="SHA-512" hashValue="HHP3jcSKmpO6OUIpYohkzE4gykrgCgF505XW+NHfA7GxGbKZjdsWfMQcsV0BDhmPfjKd8UTIikRfWMvqburWgw==" saltValue="f/hvEDGRu9rSu6v6IRTxcOOhUnXjBjPBt6S1NBzqC2rVZk0LenhLJPB3oiIw7JRIdyCriBiE5lykGnX4a0UeUQ==" spinCount="100000" sheet="1" objects="1" scenarios="1" formatColumns="0" formatRows="0" autoFilter="0"/>
  <autoFilter ref="C121:K143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SO-01 - sanace dna</vt:lpstr>
      <vt:lpstr>VON - Vedlejší a ostatní ...</vt:lpstr>
      <vt:lpstr>'Rekapitulace stavby'!Názvy_tisku</vt:lpstr>
      <vt:lpstr>'SO-01 - sanace dna'!Názvy_tisku</vt:lpstr>
      <vt:lpstr>'VON - Vedlejší a ostatní ...'!Názvy_tisku</vt:lpstr>
      <vt:lpstr>'Rekapitulace stavby'!Oblast_tisku</vt:lpstr>
      <vt:lpstr>'SO-01 - sanace dna'!Oblast_tisku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Lepik</dc:creator>
  <cp:lastModifiedBy>Magnusek</cp:lastModifiedBy>
  <dcterms:created xsi:type="dcterms:W3CDTF">2023-08-25T06:07:45Z</dcterms:created>
  <dcterms:modified xsi:type="dcterms:W3CDTF">2023-08-25T07:10:55Z</dcterms:modified>
</cp:coreProperties>
</file>