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D:\Documents\Knotek\TDI\PD\Trnávka_Trnava\PD_DSP\_CD DPS\"/>
    </mc:Choice>
  </mc:AlternateContent>
  <xr:revisionPtr revIDLastSave="0" documentId="13_ncr:1_{ECAFD526-0577-4EFF-8274-EC60892AC37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022-33-01-1 - Trnávka - p..." sheetId="2" r:id="rId2"/>
    <sheet name="022-33-01-2 - Trnávka - o..." sheetId="3" r:id="rId3"/>
    <sheet name="022-33-02 - Trnávka - kác..." sheetId="4" r:id="rId4"/>
    <sheet name="022-33-03 - Trnávka - náh..." sheetId="5" r:id="rId5"/>
    <sheet name="022-33-00 - Vedlejší a os..." sheetId="6" r:id="rId6"/>
  </sheets>
  <definedNames>
    <definedName name="_xlnm._FilterDatabase" localSheetId="5" hidden="1">'022-33-00 - Vedlejší a os...'!$C$121:$K$169</definedName>
    <definedName name="_xlnm._FilterDatabase" localSheetId="1" hidden="1">'022-33-01-1 - Trnávka - p...'!$C$123:$K$162</definedName>
    <definedName name="_xlnm._FilterDatabase" localSheetId="2" hidden="1">'022-33-01-2 - Trnávka - o...'!$C$127:$K$184</definedName>
    <definedName name="_xlnm._FilterDatabase" localSheetId="3" hidden="1">'022-33-02 - Trnávka - kác...'!$C$119:$K$177</definedName>
    <definedName name="_xlnm._FilterDatabase" localSheetId="4" hidden="1">'022-33-03 - Trnávka - náh...'!$C$119:$K$148</definedName>
    <definedName name="_xlnm.Print_Titles" localSheetId="5">'022-33-00 - Vedlejší a os...'!$121:$121</definedName>
    <definedName name="_xlnm.Print_Titles" localSheetId="1">'022-33-01-1 - Trnávka - p...'!$123:$123</definedName>
    <definedName name="_xlnm.Print_Titles" localSheetId="2">'022-33-01-2 - Trnávka - o...'!$127:$127</definedName>
    <definedName name="_xlnm.Print_Titles" localSheetId="3">'022-33-02 - Trnávka - kác...'!$119:$119</definedName>
    <definedName name="_xlnm.Print_Titles" localSheetId="4">'022-33-03 - Trnávka - náh...'!$119:$119</definedName>
    <definedName name="_xlnm.Print_Titles" localSheetId="0">'Rekapitulace stavby'!$92:$92</definedName>
    <definedName name="_xlnm.Print_Area" localSheetId="5">'022-33-00 - Vedlejší a os...'!$C$4:$J$76,'022-33-00 - Vedlejší a os...'!$C$82:$J$103,'022-33-00 - Vedlejší a os...'!$C$109:$J$169</definedName>
    <definedName name="_xlnm.Print_Area" localSheetId="1">'022-33-01-1 - Trnávka - p...'!$C$4:$J$76,'022-33-01-1 - Trnávka - p...'!$C$82:$J$105,'022-33-01-1 - Trnávka - p...'!$C$111:$J$162</definedName>
    <definedName name="_xlnm.Print_Area" localSheetId="2">'022-33-01-2 - Trnávka - o...'!$C$4:$J$76,'022-33-01-2 - Trnávka - o...'!$C$82:$J$109,'022-33-01-2 - Trnávka - o...'!$C$115:$J$184</definedName>
    <definedName name="_xlnm.Print_Area" localSheetId="3">'022-33-02 - Trnávka - kác...'!$C$4:$J$76,'022-33-02 - Trnávka - kác...'!$C$82:$J$101,'022-33-02 - Trnávka - kác...'!$C$107:$J$177</definedName>
    <definedName name="_xlnm.Print_Area" localSheetId="4">'022-33-03 - Trnávka - náh...'!$C$4:$J$76,'022-33-03 - Trnávka - náh...'!$C$82:$J$101,'022-33-03 - Trnávka - náh...'!$C$107:$J$148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/>
  <c r="J17" i="6"/>
  <c r="J12" i="6"/>
  <c r="J116" i="6" s="1"/>
  <c r="E7" i="6"/>
  <c r="E112" i="6" s="1"/>
  <c r="J37" i="5"/>
  <c r="J36" i="5"/>
  <c r="AY98" i="1"/>
  <c r="J35" i="5"/>
  <c r="AX98" i="1"/>
  <c r="BI148" i="5"/>
  <c r="BH148" i="5"/>
  <c r="BG148" i="5"/>
  <c r="BF148" i="5"/>
  <c r="T148" i="5"/>
  <c r="T147" i="5"/>
  <c r="R148" i="5"/>
  <c r="R147" i="5"/>
  <c r="P148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J117" i="5"/>
  <c r="J116" i="5"/>
  <c r="F116" i="5"/>
  <c r="F114" i="5"/>
  <c r="E112" i="5"/>
  <c r="J92" i="5"/>
  <c r="J91" i="5"/>
  <c r="F91" i="5"/>
  <c r="F89" i="5"/>
  <c r="E87" i="5"/>
  <c r="J18" i="5"/>
  <c r="E18" i="5"/>
  <c r="F92" i="5" s="1"/>
  <c r="J17" i="5"/>
  <c r="J12" i="5"/>
  <c r="J114" i="5" s="1"/>
  <c r="E7" i="5"/>
  <c r="E110" i="5" s="1"/>
  <c r="J37" i="4"/>
  <c r="J36" i="4"/>
  <c r="AY97" i="1" s="1"/>
  <c r="J35" i="4"/>
  <c r="AX97" i="1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2" i="4"/>
  <c r="J114" i="4"/>
  <c r="E7" i="4"/>
  <c r="E110" i="4" s="1"/>
  <c r="J37" i="3"/>
  <c r="J36" i="3"/>
  <c r="AY96" i="1"/>
  <c r="J35" i="3"/>
  <c r="AX96" i="1" s="1"/>
  <c r="BI184" i="3"/>
  <c r="BH184" i="3"/>
  <c r="BG184" i="3"/>
  <c r="BF184" i="3"/>
  <c r="T184" i="3"/>
  <c r="T183" i="3"/>
  <c r="T182" i="3"/>
  <c r="R184" i="3"/>
  <c r="R183" i="3"/>
  <c r="R182" i="3" s="1"/>
  <c r="P184" i="3"/>
  <c r="P183" i="3" s="1"/>
  <c r="P182" i="3" s="1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T169" i="3"/>
  <c r="T168" i="3" s="1"/>
  <c r="R170" i="3"/>
  <c r="R169" i="3" s="1"/>
  <c r="R168" i="3" s="1"/>
  <c r="P170" i="3"/>
  <c r="P169" i="3" s="1"/>
  <c r="P168" i="3" s="1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J125" i="3"/>
  <c r="J124" i="3"/>
  <c r="F124" i="3"/>
  <c r="F122" i="3"/>
  <c r="E120" i="3"/>
  <c r="J92" i="3"/>
  <c r="J91" i="3"/>
  <c r="F91" i="3"/>
  <c r="F89" i="3"/>
  <c r="E87" i="3"/>
  <c r="J18" i="3"/>
  <c r="E18" i="3"/>
  <c r="F92" i="3" s="1"/>
  <c r="J17" i="3"/>
  <c r="J12" i="3"/>
  <c r="J89" i="3"/>
  <c r="E7" i="3"/>
  <c r="E118" i="3"/>
  <c r="J37" i="2"/>
  <c r="J36" i="2"/>
  <c r="AY95" i="1" s="1"/>
  <c r="J35" i="2"/>
  <c r="AX95" i="1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T149" i="2"/>
  <c r="T148" i="2"/>
  <c r="R150" i="2"/>
  <c r="R149" i="2"/>
  <c r="R148" i="2" s="1"/>
  <c r="P150" i="2"/>
  <c r="P149" i="2" s="1"/>
  <c r="P148" i="2" s="1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F37" i="2" s="1"/>
  <c r="BH128" i="2"/>
  <c r="BG128" i="2"/>
  <c r="F35" i="2" s="1"/>
  <c r="BF128" i="2"/>
  <c r="F34" i="2" s="1"/>
  <c r="T128" i="2"/>
  <c r="R128" i="2"/>
  <c r="P128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12" i="2"/>
  <c r="J118" i="2" s="1"/>
  <c r="E7" i="2"/>
  <c r="E114" i="2"/>
  <c r="L90" i="1"/>
  <c r="AM90" i="1"/>
  <c r="AM89" i="1"/>
  <c r="L89" i="1"/>
  <c r="AM87" i="1"/>
  <c r="L87" i="1"/>
  <c r="L85" i="1"/>
  <c r="L84" i="1"/>
  <c r="J132" i="2"/>
  <c r="BK184" i="3"/>
  <c r="BK137" i="3"/>
  <c r="BK149" i="3"/>
  <c r="J137" i="3"/>
  <c r="J144" i="3"/>
  <c r="BK139" i="3"/>
  <c r="BK176" i="3"/>
  <c r="J134" i="3"/>
  <c r="J136" i="4"/>
  <c r="J153" i="4"/>
  <c r="BK164" i="4"/>
  <c r="J156" i="4"/>
  <c r="J130" i="4"/>
  <c r="BK174" i="4"/>
  <c r="BK130" i="5"/>
  <c r="J132" i="5"/>
  <c r="J143" i="5"/>
  <c r="BK144" i="6"/>
  <c r="BK131" i="6"/>
  <c r="BK148" i="6"/>
  <c r="J140" i="6"/>
  <c r="J131" i="6"/>
  <c r="J130" i="2"/>
  <c r="BK170" i="3"/>
  <c r="BK160" i="3"/>
  <c r="BK151" i="3"/>
  <c r="J158" i="3"/>
  <c r="J149" i="3"/>
  <c r="BK178" i="3"/>
  <c r="BK141" i="3"/>
  <c r="J172" i="4"/>
  <c r="J166" i="4"/>
  <c r="BK134" i="4"/>
  <c r="J170" i="4"/>
  <c r="J134" i="4"/>
  <c r="J141" i="5"/>
  <c r="J145" i="5"/>
  <c r="BK132" i="5"/>
  <c r="J144" i="6"/>
  <c r="J160" i="6"/>
  <c r="BK153" i="6"/>
  <c r="BK125" i="6"/>
  <c r="BK128" i="2"/>
  <c r="J153" i="3"/>
  <c r="J162" i="3"/>
  <c r="BK158" i="3"/>
  <c r="BK162" i="3"/>
  <c r="BK179" i="3"/>
  <c r="J156" i="3"/>
  <c r="BK146" i="3"/>
  <c r="BK124" i="4"/>
  <c r="BK172" i="4"/>
  <c r="J164" i="4"/>
  <c r="BK136" i="4"/>
  <c r="BK176" i="4"/>
  <c r="J132" i="4"/>
  <c r="J124" i="5"/>
  <c r="BK143" i="5"/>
  <c r="J136" i="5"/>
  <c r="BK129" i="6"/>
  <c r="J133" i="6"/>
  <c r="BK133" i="6"/>
  <c r="J127" i="6"/>
  <c r="BK164" i="6"/>
  <c r="J158" i="2"/>
  <c r="J156" i="2"/>
  <c r="BK152" i="2"/>
  <c r="BK144" i="2"/>
  <c r="BK140" i="2"/>
  <c r="BK134" i="2"/>
  <c r="J128" i="2"/>
  <c r="BK166" i="3"/>
  <c r="J132" i="3"/>
  <c r="J184" i="3"/>
  <c r="J178" i="3"/>
  <c r="J141" i="3"/>
  <c r="J170" i="3"/>
  <c r="BK132" i="4"/>
  <c r="J138" i="4"/>
  <c r="J148" i="4"/>
  <c r="J144" i="4"/>
  <c r="J130" i="5"/>
  <c r="BK145" i="5"/>
  <c r="BK136" i="5"/>
  <c r="BK137" i="6"/>
  <c r="BK162" i="6"/>
  <c r="J150" i="6"/>
  <c r="J135" i="6"/>
  <c r="J137" i="6"/>
  <c r="J160" i="3"/>
  <c r="BK132" i="3"/>
  <c r="BK153" i="3"/>
  <c r="BK138" i="4"/>
  <c r="BK148" i="4"/>
  <c r="BK156" i="4"/>
  <c r="BK128" i="4"/>
  <c r="BK142" i="4"/>
  <c r="J176" i="4"/>
  <c r="J128" i="5"/>
  <c r="BK138" i="5"/>
  <c r="BK124" i="5"/>
  <c r="J153" i="6"/>
  <c r="BK146" i="6"/>
  <c r="BK127" i="6"/>
  <c r="J129" i="6"/>
  <c r="J162" i="6"/>
  <c r="J160" i="2"/>
  <c r="J154" i="2"/>
  <c r="BK150" i="2"/>
  <c r="BK142" i="2"/>
  <c r="BK136" i="2"/>
  <c r="BK132" i="2"/>
  <c r="J146" i="3"/>
  <c r="J151" i="3"/>
  <c r="J166" i="3"/>
  <c r="J179" i="3"/>
  <c r="J174" i="4"/>
  <c r="J128" i="4"/>
  <c r="BK144" i="4"/>
  <c r="BK153" i="4"/>
  <c r="J124" i="4"/>
  <c r="J142" i="4"/>
  <c r="BK126" i="5"/>
  <c r="J134" i="5"/>
  <c r="BK134" i="5"/>
  <c r="J155" i="6"/>
  <c r="BK167" i="6"/>
  <c r="BK155" i="6"/>
  <c r="J167" i="6"/>
  <c r="J125" i="6"/>
  <c r="BK158" i="2"/>
  <c r="BK156" i="2"/>
  <c r="BK153" i="2"/>
  <c r="J152" i="2"/>
  <c r="J144" i="2"/>
  <c r="J140" i="2"/>
  <c r="J134" i="2"/>
  <c r="AS94" i="1"/>
  <c r="BK144" i="3"/>
  <c r="J139" i="3"/>
  <c r="BK134" i="3"/>
  <c r="BK156" i="3"/>
  <c r="BK170" i="4"/>
  <c r="BK130" i="4"/>
  <c r="J150" i="4"/>
  <c r="BK168" i="4"/>
  <c r="BK150" i="4"/>
  <c r="BK141" i="5"/>
  <c r="BK148" i="5"/>
  <c r="J126" i="5"/>
  <c r="BK150" i="6"/>
  <c r="BK140" i="6"/>
  <c r="J158" i="6"/>
  <c r="J148" i="6"/>
  <c r="BK160" i="6"/>
  <c r="BK160" i="2"/>
  <c r="BK154" i="2"/>
  <c r="J153" i="2"/>
  <c r="J150" i="2"/>
  <c r="J142" i="2"/>
  <c r="J136" i="2"/>
  <c r="BK130" i="2"/>
  <c r="J181" i="3"/>
  <c r="J176" i="3"/>
  <c r="BK181" i="3"/>
  <c r="J159" i="4"/>
  <c r="BK166" i="4"/>
  <c r="J168" i="4"/>
  <c r="BK159" i="4"/>
  <c r="BK162" i="4"/>
  <c r="J162" i="4"/>
  <c r="J138" i="5"/>
  <c r="BK128" i="5"/>
  <c r="J148" i="5"/>
  <c r="BK135" i="6"/>
  <c r="BK158" i="6"/>
  <c r="J164" i="6"/>
  <c r="J146" i="6"/>
  <c r="F36" i="2" l="1"/>
  <c r="BC95" i="1" s="1"/>
  <c r="J34" i="2"/>
  <c r="R127" i="2"/>
  <c r="R126" i="2"/>
  <c r="P151" i="2"/>
  <c r="T123" i="4"/>
  <c r="BK127" i="2"/>
  <c r="J127" i="2" s="1"/>
  <c r="J99" i="2" s="1"/>
  <c r="BK139" i="2"/>
  <c r="J139" i="2" s="1"/>
  <c r="J101" i="2" s="1"/>
  <c r="BK131" i="3"/>
  <c r="J131" i="3"/>
  <c r="J99" i="3"/>
  <c r="T131" i="3"/>
  <c r="BK155" i="3"/>
  <c r="J155" i="3" s="1"/>
  <c r="J102" i="3" s="1"/>
  <c r="BK175" i="3"/>
  <c r="J175" i="3"/>
  <c r="J106" i="3"/>
  <c r="BK161" i="4"/>
  <c r="J161" i="4" s="1"/>
  <c r="J100" i="4" s="1"/>
  <c r="T127" i="2"/>
  <c r="T126" i="2" s="1"/>
  <c r="T151" i="2"/>
  <c r="P131" i="3"/>
  <c r="BK148" i="3"/>
  <c r="J148" i="3"/>
  <c r="J101" i="3" s="1"/>
  <c r="R155" i="3"/>
  <c r="T161" i="4"/>
  <c r="P123" i="5"/>
  <c r="P122" i="5"/>
  <c r="P121" i="5"/>
  <c r="P120" i="5"/>
  <c r="AU98" i="1"/>
  <c r="T136" i="6"/>
  <c r="T139" i="2"/>
  <c r="T138" i="2" s="1"/>
  <c r="BK136" i="3"/>
  <c r="J136" i="3"/>
  <c r="J100" i="3"/>
  <c r="T148" i="3"/>
  <c r="R161" i="4"/>
  <c r="T124" i="6"/>
  <c r="P152" i="6"/>
  <c r="P139" i="2"/>
  <c r="P138" i="2" s="1"/>
  <c r="P125" i="2" s="1"/>
  <c r="P124" i="2" s="1"/>
  <c r="AU95" i="1" s="1"/>
  <c r="P136" i="3"/>
  <c r="P155" i="3"/>
  <c r="T175" i="3"/>
  <c r="T174" i="3"/>
  <c r="BK123" i="4"/>
  <c r="BK122" i="4"/>
  <c r="J122" i="4" s="1"/>
  <c r="J98" i="4" s="1"/>
  <c r="R123" i="5"/>
  <c r="R122" i="5"/>
  <c r="R121" i="5"/>
  <c r="R120" i="5"/>
  <c r="BK124" i="6"/>
  <c r="P136" i="6"/>
  <c r="P123" i="6" s="1"/>
  <c r="P122" i="6" s="1"/>
  <c r="AU99" i="1" s="1"/>
  <c r="R143" i="6"/>
  <c r="BK157" i="6"/>
  <c r="J157" i="6"/>
  <c r="J102" i="6"/>
  <c r="BK151" i="2"/>
  <c r="J151" i="2"/>
  <c r="J104" i="2" s="1"/>
  <c r="R136" i="3"/>
  <c r="R148" i="3"/>
  <c r="P175" i="3"/>
  <c r="P174" i="3"/>
  <c r="P123" i="4"/>
  <c r="BK123" i="5"/>
  <c r="J123" i="5"/>
  <c r="J99" i="5" s="1"/>
  <c r="BK136" i="6"/>
  <c r="J136" i="6" s="1"/>
  <c r="J99" i="6" s="1"/>
  <c r="T143" i="6"/>
  <c r="P157" i="6"/>
  <c r="R151" i="2"/>
  <c r="T136" i="3"/>
  <c r="T155" i="3"/>
  <c r="R175" i="3"/>
  <c r="R174" i="3" s="1"/>
  <c r="P161" i="4"/>
  <c r="P124" i="6"/>
  <c r="R136" i="6"/>
  <c r="P143" i="6"/>
  <c r="R152" i="6"/>
  <c r="R157" i="6"/>
  <c r="P127" i="2"/>
  <c r="P126" i="2"/>
  <c r="R139" i="2"/>
  <c r="R138" i="2" s="1"/>
  <c r="R131" i="3"/>
  <c r="P148" i="3"/>
  <c r="R123" i="4"/>
  <c r="R122" i="4"/>
  <c r="R121" i="4"/>
  <c r="R120" i="4" s="1"/>
  <c r="T123" i="5"/>
  <c r="T122" i="5" s="1"/>
  <c r="T121" i="5" s="1"/>
  <c r="T120" i="5" s="1"/>
  <c r="R124" i="6"/>
  <c r="R123" i="6"/>
  <c r="R122" i="6" s="1"/>
  <c r="BK143" i="6"/>
  <c r="J143" i="6"/>
  <c r="J100" i="6" s="1"/>
  <c r="BK152" i="6"/>
  <c r="J152" i="6"/>
  <c r="J101" i="6"/>
  <c r="T152" i="6"/>
  <c r="T157" i="6"/>
  <c r="BK147" i="5"/>
  <c r="J147" i="5"/>
  <c r="J100" i="5" s="1"/>
  <c r="BK183" i="3"/>
  <c r="J183" i="3"/>
  <c r="J108" i="3"/>
  <c r="BK149" i="2"/>
  <c r="J149" i="2" s="1"/>
  <c r="J103" i="2" s="1"/>
  <c r="BK169" i="3"/>
  <c r="BK168" i="3" s="1"/>
  <c r="J168" i="3" s="1"/>
  <c r="J103" i="3" s="1"/>
  <c r="BK122" i="5"/>
  <c r="J122" i="5"/>
  <c r="J98" i="5" s="1"/>
  <c r="BE150" i="6"/>
  <c r="BE155" i="6"/>
  <c r="BE129" i="6"/>
  <c r="BE140" i="6"/>
  <c r="BE144" i="6"/>
  <c r="BE146" i="6"/>
  <c r="BE158" i="6"/>
  <c r="F92" i="6"/>
  <c r="BE131" i="6"/>
  <c r="BE160" i="6"/>
  <c r="J89" i="6"/>
  <c r="BE127" i="6"/>
  <c r="BE135" i="6"/>
  <c r="BE137" i="6"/>
  <c r="BE153" i="6"/>
  <c r="BE164" i="6"/>
  <c r="E85" i="6"/>
  <c r="BE133" i="6"/>
  <c r="BE148" i="6"/>
  <c r="BE125" i="6"/>
  <c r="BE162" i="6"/>
  <c r="BE167" i="6"/>
  <c r="BE124" i="5"/>
  <c r="BE126" i="5"/>
  <c r="BE128" i="5"/>
  <c r="BE141" i="5"/>
  <c r="BE143" i="5"/>
  <c r="BE145" i="5"/>
  <c r="BE148" i="5"/>
  <c r="E85" i="5"/>
  <c r="F117" i="5"/>
  <c r="BE130" i="5"/>
  <c r="J123" i="4"/>
  <c r="J99" i="4"/>
  <c r="BE136" i="5"/>
  <c r="BE138" i="5"/>
  <c r="J89" i="5"/>
  <c r="BE132" i="5"/>
  <c r="BE134" i="5"/>
  <c r="E85" i="4"/>
  <c r="BE128" i="4"/>
  <c r="BE142" i="4"/>
  <c r="BE164" i="4"/>
  <c r="BE166" i="4"/>
  <c r="BK174" i="3"/>
  <c r="J174" i="3" s="1"/>
  <c r="J105" i="3" s="1"/>
  <c r="J89" i="4"/>
  <c r="BE153" i="4"/>
  <c r="BE136" i="4"/>
  <c r="BE156" i="4"/>
  <c r="BE132" i="4"/>
  <c r="BE150" i="4"/>
  <c r="BE172" i="4"/>
  <c r="BE174" i="4"/>
  <c r="BE168" i="4"/>
  <c r="BE130" i="4"/>
  <c r="BE138" i="4"/>
  <c r="BE159" i="4"/>
  <c r="F92" i="4"/>
  <c r="BE124" i="4"/>
  <c r="BE134" i="4"/>
  <c r="BE162" i="4"/>
  <c r="BE176" i="4"/>
  <c r="BE144" i="4"/>
  <c r="BE148" i="4"/>
  <c r="BE170" i="4"/>
  <c r="F125" i="3"/>
  <c r="E85" i="3"/>
  <c r="BE132" i="3"/>
  <c r="BE141" i="3"/>
  <c r="BE151" i="3"/>
  <c r="BE158" i="3"/>
  <c r="BE160" i="3"/>
  <c r="BE166" i="3"/>
  <c r="BE184" i="3"/>
  <c r="J122" i="3"/>
  <c r="BE144" i="3"/>
  <c r="BE134" i="3"/>
  <c r="BE176" i="3"/>
  <c r="BE137" i="3"/>
  <c r="BE139" i="3"/>
  <c r="BE149" i="3"/>
  <c r="BE170" i="3"/>
  <c r="BE179" i="3"/>
  <c r="BE146" i="3"/>
  <c r="BE153" i="3"/>
  <c r="BE178" i="3"/>
  <c r="BE156" i="3"/>
  <c r="BE162" i="3"/>
  <c r="BE181" i="3"/>
  <c r="AW95" i="1"/>
  <c r="E85" i="2"/>
  <c r="J89" i="2"/>
  <c r="F92" i="2"/>
  <c r="BE128" i="2"/>
  <c r="BE130" i="2"/>
  <c r="BE132" i="2"/>
  <c r="BE134" i="2"/>
  <c r="BE136" i="2"/>
  <c r="BE140" i="2"/>
  <c r="BE142" i="2"/>
  <c r="BE144" i="2"/>
  <c r="BE150" i="2"/>
  <c r="BE152" i="2"/>
  <c r="BE153" i="2"/>
  <c r="BE154" i="2"/>
  <c r="BE156" i="2"/>
  <c r="BE158" i="2"/>
  <c r="BE160" i="2"/>
  <c r="BA95" i="1"/>
  <c r="BB95" i="1"/>
  <c r="BD95" i="1"/>
  <c r="F35" i="3"/>
  <c r="BB96" i="1" s="1"/>
  <c r="F34" i="5"/>
  <c r="BA98" i="1"/>
  <c r="J34" i="3"/>
  <c r="AW96" i="1" s="1"/>
  <c r="F37" i="5"/>
  <c r="BD98" i="1" s="1"/>
  <c r="F36" i="3"/>
  <c r="BC96" i="1" s="1"/>
  <c r="F37" i="6"/>
  <c r="BD99" i="1"/>
  <c r="J34" i="4"/>
  <c r="AW97" i="1" s="1"/>
  <c r="F36" i="5"/>
  <c r="BC98" i="1" s="1"/>
  <c r="F36" i="6"/>
  <c r="BC99" i="1" s="1"/>
  <c r="F37" i="3"/>
  <c r="BD96" i="1"/>
  <c r="F34" i="4"/>
  <c r="BA97" i="1" s="1"/>
  <c r="F35" i="6"/>
  <c r="BB99" i="1" s="1"/>
  <c r="F36" i="4"/>
  <c r="BC97" i="1" s="1"/>
  <c r="J34" i="5"/>
  <c r="AW98" i="1"/>
  <c r="F35" i="4"/>
  <c r="BB97" i="1" s="1"/>
  <c r="F37" i="4"/>
  <c r="BD97" i="1" s="1"/>
  <c r="J34" i="6"/>
  <c r="AW99" i="1" s="1"/>
  <c r="F34" i="3"/>
  <c r="BA96" i="1"/>
  <c r="F35" i="5"/>
  <c r="BB98" i="1" s="1"/>
  <c r="F34" i="6"/>
  <c r="BA99" i="1" s="1"/>
  <c r="BK126" i="2" l="1"/>
  <c r="J126" i="2" s="1"/>
  <c r="J98" i="2" s="1"/>
  <c r="J169" i="3"/>
  <c r="J104" i="3" s="1"/>
  <c r="BK121" i="4"/>
  <c r="BK120" i="4" s="1"/>
  <c r="J120" i="4" s="1"/>
  <c r="J96" i="4" s="1"/>
  <c r="BK123" i="6"/>
  <c r="BK122" i="6" s="1"/>
  <c r="J122" i="6" s="1"/>
  <c r="J30" i="6" s="1"/>
  <c r="AG99" i="1" s="1"/>
  <c r="P130" i="3"/>
  <c r="P129" i="3" s="1"/>
  <c r="P128" i="3" s="1"/>
  <c r="AU96" i="1" s="1"/>
  <c r="T130" i="3"/>
  <c r="T129" i="3" s="1"/>
  <c r="T128" i="3" s="1"/>
  <c r="T123" i="6"/>
  <c r="T122" i="6"/>
  <c r="T125" i="2"/>
  <c r="T124" i="2"/>
  <c r="P122" i="4"/>
  <c r="P121" i="4"/>
  <c r="P120" i="4" s="1"/>
  <c r="AU97" i="1" s="1"/>
  <c r="R130" i="3"/>
  <c r="R129" i="3" s="1"/>
  <c r="R128" i="3" s="1"/>
  <c r="T122" i="4"/>
  <c r="T121" i="4" s="1"/>
  <c r="T120" i="4" s="1"/>
  <c r="R125" i="2"/>
  <c r="R124" i="2" s="1"/>
  <c r="BK148" i="2"/>
  <c r="J148" i="2"/>
  <c r="J102" i="2" s="1"/>
  <c r="J124" i="6"/>
  <c r="J98" i="6" s="1"/>
  <c r="BK138" i="2"/>
  <c r="J138" i="2" s="1"/>
  <c r="J100" i="2" s="1"/>
  <c r="BK130" i="3"/>
  <c r="J130" i="3"/>
  <c r="J98" i="3" s="1"/>
  <c r="BK182" i="3"/>
  <c r="J182" i="3" s="1"/>
  <c r="J107" i="3" s="1"/>
  <c r="BK121" i="5"/>
  <c r="J121" i="5" s="1"/>
  <c r="J97" i="5" s="1"/>
  <c r="J121" i="4"/>
  <c r="J97" i="4" s="1"/>
  <c r="J33" i="3"/>
  <c r="AV96" i="1" s="1"/>
  <c r="AT96" i="1" s="1"/>
  <c r="F33" i="6"/>
  <c r="AZ99" i="1"/>
  <c r="F33" i="2"/>
  <c r="AZ95" i="1" s="1"/>
  <c r="J33" i="5"/>
  <c r="AV98" i="1"/>
  <c r="AT98" i="1" s="1"/>
  <c r="J33" i="4"/>
  <c r="AV97" i="1" s="1"/>
  <c r="AT97" i="1" s="1"/>
  <c r="BA94" i="1"/>
  <c r="W30" i="1" s="1"/>
  <c r="J30" i="4"/>
  <c r="AG97" i="1"/>
  <c r="F33" i="5"/>
  <c r="AZ98" i="1"/>
  <c r="F33" i="3"/>
  <c r="AZ96" i="1" s="1"/>
  <c r="J33" i="6"/>
  <c r="AV99" i="1"/>
  <c r="AT99" i="1" s="1"/>
  <c r="J33" i="2"/>
  <c r="AV95" i="1" s="1"/>
  <c r="AT95" i="1" s="1"/>
  <c r="BD94" i="1"/>
  <c r="W33" i="1" s="1"/>
  <c r="BC94" i="1"/>
  <c r="W32" i="1" s="1"/>
  <c r="F33" i="4"/>
  <c r="AZ97" i="1" s="1"/>
  <c r="BB94" i="1"/>
  <c r="W31" i="1" s="1"/>
  <c r="AN99" i="1" l="1"/>
  <c r="BK129" i="3"/>
  <c r="J129" i="3" s="1"/>
  <c r="J97" i="3" s="1"/>
  <c r="BK125" i="2"/>
  <c r="J125" i="2" s="1"/>
  <c r="J97" i="2" s="1"/>
  <c r="J96" i="6"/>
  <c r="J123" i="6"/>
  <c r="J97" i="6"/>
  <c r="BK120" i="5"/>
  <c r="J120" i="5"/>
  <c r="J39" i="6"/>
  <c r="AN97" i="1"/>
  <c r="J39" i="4"/>
  <c r="AU94" i="1"/>
  <c r="AW94" i="1"/>
  <c r="AK30" i="1" s="1"/>
  <c r="AZ94" i="1"/>
  <c r="W29" i="1" s="1"/>
  <c r="J30" i="5"/>
  <c r="AG98" i="1" s="1"/>
  <c r="AN98" i="1" s="1"/>
  <c r="AX94" i="1"/>
  <c r="AY94" i="1"/>
  <c r="BK124" i="2" l="1"/>
  <c r="J124" i="2" s="1"/>
  <c r="J30" i="2" s="1"/>
  <c r="AG95" i="1" s="1"/>
  <c r="AG94" i="1" s="1"/>
  <c r="AK26" i="1" s="1"/>
  <c r="BK128" i="3"/>
  <c r="J128" i="3" s="1"/>
  <c r="J30" i="3" s="1"/>
  <c r="AG96" i="1" s="1"/>
  <c r="AN96" i="1" s="1"/>
  <c r="J39" i="5"/>
  <c r="J96" i="5"/>
  <c r="J39" i="3"/>
  <c r="J96" i="3"/>
  <c r="AV94" i="1"/>
  <c r="AK29" i="1" s="1"/>
  <c r="J96" i="2" l="1"/>
  <c r="J39" i="2"/>
  <c r="AN95" i="1"/>
  <c r="AK35" i="1"/>
  <c r="AT94" i="1"/>
  <c r="AN94" i="1" s="1"/>
</calcChain>
</file>

<file path=xl/sharedStrings.xml><?xml version="1.0" encoding="utf-8"?>
<sst xmlns="http://schemas.openxmlformats.org/spreadsheetml/2006/main" count="3040" uniqueCount="554">
  <si>
    <t>Export Komplet</t>
  </si>
  <si>
    <t/>
  </si>
  <si>
    <t>2.0</t>
  </si>
  <si>
    <t>False</t>
  </si>
  <si>
    <t>{54c50025-45a5-4673-875a-aa341de786e5}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</si>
  <si>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</si>
  <si>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</si>
  <si>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</si>
  <si>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</si>
  <si>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</si>
  <si>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</si>
  <si>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</si>
  <si>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</si>
  <si>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</si>
  <si>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022-33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</si>
  <si>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</si>
  <si>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</si>
  <si>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</si>
  <si>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</si>
  <si>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</si>
  <si>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Trnava</t>
  </si>
  <si>
    <t>Datum:</t>
  </si>
  <si>
    <t>16. 1. 2024</t>
  </si>
  <si>
    <t>Zadavatel:</t>
  </si>
  <si>
    <t>IČ:</t>
  </si>
  <si>
    <t>PMO</t>
  </si>
  <si>
    <t>DIČ:</t>
  </si>
  <si>
    <t>Uchazeč:</t>
  </si>
  <si>
    <t>Vyplň údaj</t>
  </si>
  <si>
    <t>Projektant:</t>
  </si>
  <si>
    <t>VH atelier, s 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</si>
  <si>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</si>
  <si>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</si>
  <si>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</si>
  <si>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</si>
  <si>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</si>
  <si>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</si>
  <si>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</si>
  <si>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</si>
  <si>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</si>
  <si>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</si>
  <si>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</si>
  <si>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</si>
  <si>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</si>
  <si>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</si>
  <si>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</si>
  <si>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</si>
  <si>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</si>
  <si>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</si>
  <si>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</si>
  <si>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</si>
  <si>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</si>
  <si>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</si>
  <si>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</si>
  <si>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</si>
  <si>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</si>
  <si>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</si>
  <si>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</si>
  <si>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</si>
  <si>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</si>
  <si>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</si>
  <si>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</si>
  <si>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</si>
  <si>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</si>
  <si>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</si>
  <si>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</si>
  <si>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</si>
  <si>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</si>
  <si>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</si>
  <si>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</si>
  <si>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</si>
  <si>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</si>
  <si>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</si>
  <si>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</si>
  <si>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</si>
  <si>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</si>
  <si>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</si>
  <si>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</si>
  <si>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</si>
  <si>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022-33-01-1</t>
  </si>
  <si>
    <t>Trnávka - přípravné a bourací práce</t>
  </si>
  <si>
    <t>STA</t>
  </si>
  <si>
    <t>1</t>
  </si>
  <si>
    <t>{4a53c00f-e8d3-4f32-94e4-2df145af50cc}</t>
  </si>
  <si>
    <t>2</t>
  </si>
  <si>
    <t>022-33-01-2</t>
  </si>
  <si>
    <t>Trnávka - oprava koryta toku</t>
  </si>
  <si>
    <t>{2ada8d7c-d331-4366-839d-8d6fc340ba7f}</t>
  </si>
  <si>
    <t>022-33-02</t>
  </si>
  <si>
    <t>Trnávka - kácení dřevin</t>
  </si>
  <si>
    <t>{27f2f4b2-f07f-46e2-9290-25eabb714457}</t>
  </si>
  <si>
    <t>022-33-03</t>
  </si>
  <si>
    <t>Trnávka - náhradní výsadba</t>
  </si>
  <si>
    <t>{398e9cee-819b-4f3b-9011-2eb7f4be63d4}</t>
  </si>
  <si>
    <t>022-33-00</t>
  </si>
  <si>
    <t>Vedlejší a ostatní náklady</t>
  </si>
  <si>
    <t>VON</t>
  </si>
  <si>
    <t>{97e7f342-7faf-4468-ab6e-94ca4499b8ad}</t>
  </si>
  <si>
    <t>KRYCÍ LIST SOUPISU PRACÍ</t>
  </si>
  <si>
    <t>Objekt:</t>
  </si>
  <si>
    <t>022-33-01-1 - Trnávka - přípravné a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</si>
  <si>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</si>
  <si>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</si>
  <si>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</si>
  <si>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</si>
  <si>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</si>
  <si>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</si>
  <si>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</si>
  <si>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</si>
  <si>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9 - Ostatní konstrukce a práce, bourání</t>
  </si>
  <si>
    <t xml:space="preserve">      96 - Bourání konstrukcí</t>
  </si>
  <si>
    <t xml:space="preserve">    99 - Přesuny hmot a suti</t>
  </si>
  <si>
    <t xml:space="preserve">      998 -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</si>
  <si>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</si>
  <si>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</si>
  <si>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</si>
  <si>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</si>
  <si>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</si>
  <si>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</si>
  <si>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</si>
  <si>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</si>
  <si>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</si>
  <si>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</si>
  <si>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</si>
  <si>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</si>
  <si>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</si>
  <si>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</si>
  <si>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</si>
  <si>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</si>
  <si>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</si>
  <si>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</si>
  <si>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</si>
  <si>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</si>
  <si>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</si>
  <si>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113107163</t>
  </si>
  <si>
    <t>Odstranění podkladu z kameniva drceného tl přes 200 do 300 mm strojně pl přes 50 do 200 m2</t>
  </si>
  <si>
    <t>m2</t>
  </si>
  <si>
    <t>4</t>
  </si>
  <si>
    <t>3</t>
  </si>
  <si>
    <t>953718886</t>
  </si>
  <si>
    <t>VV</t>
  </si>
  <si>
    <t>"zpevněná plocha na PB"30*2,5</t>
  </si>
  <si>
    <t>113107182</t>
  </si>
  <si>
    <t>Odstranění podkladu živičného tl přes 50 do 100 mm strojně pl přes 50 do 200 m2</t>
  </si>
  <si>
    <t>-429915604</t>
  </si>
  <si>
    <t>114203104</t>
  </si>
  <si>
    <t>Rozebrání záhozů a rovnanin na sucho</t>
  </si>
  <si>
    <t>m3</t>
  </si>
  <si>
    <t>1860809914</t>
  </si>
  <si>
    <t>"pomístní opevnění na LB"10*3*0,4</t>
  </si>
  <si>
    <t>114203401</t>
  </si>
  <si>
    <t>Srovnání lomového kamene nebo betonových tvárnic s přemístěním do 10 m</t>
  </si>
  <si>
    <t>121941954</t>
  </si>
  <si>
    <t>5</t>
  </si>
  <si>
    <t>114203409</t>
  </si>
  <si>
    <t>Příplatek přemístění ke srovnání lomového kamene nebo betonových tvárnic ZKD 10 m přes 10 m</t>
  </si>
  <si>
    <t>-1488392667</t>
  </si>
  <si>
    <t>"k použití do opevnění břehů koryta"12</t>
  </si>
  <si>
    <t>9</t>
  </si>
  <si>
    <t>Ostatní konstrukce a práce, bourání</t>
  </si>
  <si>
    <t>96</t>
  </si>
  <si>
    <t>Bourání konstrukcí</t>
  </si>
  <si>
    <t>6</t>
  </si>
  <si>
    <t>966003818</t>
  </si>
  <si>
    <t>Rozebrání oplocení s příčníky a ocelovými sloupky z prken a latí</t>
  </si>
  <si>
    <t>m</t>
  </si>
  <si>
    <t>641436718</t>
  </si>
  <si>
    <t>"na LB stávající ohrada"40</t>
  </si>
  <si>
    <t>7</t>
  </si>
  <si>
    <t>966072811</t>
  </si>
  <si>
    <t>Rozebrání rámového oplocení na ocelové sloupky v přes 1 do 2 m</t>
  </si>
  <si>
    <t>-153797520</t>
  </si>
  <si>
    <t>"na PB u zpevněné plochy"30</t>
  </si>
  <si>
    <t>8</t>
  </si>
  <si>
    <t>966055211</t>
  </si>
  <si>
    <t>Bourání konstrukcí LTM zdiva z ŽB nebo předpjatého betonu strojně</t>
  </si>
  <si>
    <t>161053518</t>
  </si>
  <si>
    <t>"stávající betonová zeď na PB" 6,5*0,5*(1,3+0,8)</t>
  </si>
  <si>
    <t>"stávající bloky před zdí na PB"4,0*0,6*1,5</t>
  </si>
  <si>
    <t>Součet</t>
  </si>
  <si>
    <t>99</t>
  </si>
  <si>
    <t>Přesuny hmot a suti</t>
  </si>
  <si>
    <t>998</t>
  </si>
  <si>
    <t>Přesun hmot</t>
  </si>
  <si>
    <t>998332011</t>
  </si>
  <si>
    <t>Přesun hmot pro úpravy vodních toků a kanály</t>
  </si>
  <si>
    <t>t</t>
  </si>
  <si>
    <t>288429319</t>
  </si>
  <si>
    <t>997</t>
  </si>
  <si>
    <t>Přesun sutě</t>
  </si>
  <si>
    <t>10</t>
  </si>
  <si>
    <t>997006002</t>
  </si>
  <si>
    <t>Strojové třídění stavebního odpadu</t>
  </si>
  <si>
    <t>575544217</t>
  </si>
  <si>
    <t>997006512</t>
  </si>
  <si>
    <t>Vodorovné doprava suti s naložením a složením na skládku přes 100 m do 1 km</t>
  </si>
  <si>
    <t>2010614064</t>
  </si>
  <si>
    <t>997006519</t>
  </si>
  <si>
    <t>Příplatek k vodorovnému přemístění suti na skládku ZKD 1 km přes 1 km</t>
  </si>
  <si>
    <t>-682296123</t>
  </si>
  <si>
    <t>100,08*24 'Přepočtené koeficientem množství</t>
  </si>
  <si>
    <t>13</t>
  </si>
  <si>
    <t>997312111</t>
  </si>
  <si>
    <t>Svislá doprava suti a vybouraných hmot do 3,5 m pro LTM</t>
  </si>
  <si>
    <t>-1199094403</t>
  </si>
  <si>
    <t>10,425*2,5</t>
  </si>
  <si>
    <t>14</t>
  </si>
  <si>
    <t>997013602</t>
  </si>
  <si>
    <t>Poplatek za uložení na skládce (skládkovné) stavebního odpadu železobetonového kód odpadu 17 01 01</t>
  </si>
  <si>
    <t>1082884838</t>
  </si>
  <si>
    <t>15</t>
  </si>
  <si>
    <t>997013645</t>
  </si>
  <si>
    <t>Poplatek za uložení na skládce (skládkovné) odpadu asfaltového bez dehtu kód odpadu 17 03 02</t>
  </si>
  <si>
    <t>-1657276306</t>
  </si>
  <si>
    <t>P</t>
  </si>
  <si>
    <t xml:space="preserve">Poznámka k položce:_x000D_
_x000D_
</t>
  </si>
  <si>
    <t>"zpevněná plocha - povrch i podkladní vrstvy"30*2,5*0,5*2,0</t>
  </si>
  <si>
    <t>022-33-01-2 - Trnávka - oprava koryta toku</t>
  </si>
  <si>
    <t xml:space="preserve">      12 - Zemní práce - odkopávky a prokopávky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</si>
  <si>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</si>
  <si>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</si>
  <si>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</si>
  <si>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4 - Vodorovné konstrukce</t>
  </si>
  <si>
    <t xml:space="preserve">      46 - Zpevněné plochy</t>
  </si>
  <si>
    <t xml:space="preserve">      93 - Různé dokončovací konstrukce a práce inženýrských staveb</t>
  </si>
  <si>
    <t>Zemní práce - odkopávky a prokopávky</t>
  </si>
  <si>
    <t>124153101</t>
  </si>
  <si>
    <t>Vykopávky pro koryta vodotečí v hornině třídy těžitelnosti I skupiny 1 a 2 objem do 1000 m3 strojně</t>
  </si>
  <si>
    <t>1624230457</t>
  </si>
  <si>
    <t>"výkopy úpravy koryta - dle kublistu_20%objemu"646*0,2</t>
  </si>
  <si>
    <t>124253101</t>
  </si>
  <si>
    <t>Vykopávky pro koryta vodotečí v hornině třídy těžitelnosti I skupiny 3 objem do 1000 m3 strojně</t>
  </si>
  <si>
    <t>-2123012143</t>
  </si>
  <si>
    <t>"výkopy úpravy koryta - dle kublistu_80%objemu"646*0,8</t>
  </si>
  <si>
    <t>16</t>
  </si>
  <si>
    <t>Zemní práce - přemístění výkopku</t>
  </si>
  <si>
    <t>162351103</t>
  </si>
  <si>
    <t>Vodorovné přemístění přes 50 do 500 m výkopku/sypaniny z horniny třídy těžitelnosti I skupiny 1 až 3</t>
  </si>
  <si>
    <t>-1342916469</t>
  </si>
  <si>
    <t>"přemístění zeminy pro zásyp a ohumus na mezideponii _ dle kub listu"240+37</t>
  </si>
  <si>
    <t>162751117</t>
  </si>
  <si>
    <t>Vodorovné přemístění přes 9 000 do 10000 m výkopku/sypaniny z horniny třídy těžitelnosti I skupiny 1 až 3</t>
  </si>
  <si>
    <t>2100571958</t>
  </si>
  <si>
    <t>"odvoz přebytečné výkopové zeminy a kamení z toku na skládku odpadů (např. skládka Suchý důl)"646-277</t>
  </si>
  <si>
    <t>162751119</t>
  </si>
  <si>
    <t>Příplatek k vodorovnému přemístění výkopku/sypaniny z horniny třídy těžitelnosti I skupiny 1 až 3 ZKD 1000 m přes 10000 m</t>
  </si>
  <si>
    <t>-1428173398</t>
  </si>
  <si>
    <t>"přebytky na skládku do 25 km"646-277</t>
  </si>
  <si>
    <t>369*15 'Přepočtené koeficientem množství</t>
  </si>
  <si>
    <t>166151101</t>
  </si>
  <si>
    <t>Přehození neulehlého výkopku z horniny třídy těžitelnosti I skupiny 1 až 3 strojně</t>
  </si>
  <si>
    <t>-2122686650</t>
  </si>
  <si>
    <t>"třídění vhodné zeminy pro násypy a zásypy v rámci stavby"646</t>
  </si>
  <si>
    <t>167151111</t>
  </si>
  <si>
    <t>Nakládání výkopku z hornin třídy těžitelnosti I skupiny 1 až 3 přes 100 m3</t>
  </si>
  <si>
    <t>-2013719618</t>
  </si>
  <si>
    <t>"z mezideponie do násypů a zásypů, z třídění k odvozu"646</t>
  </si>
  <si>
    <t>17</t>
  </si>
  <si>
    <t>Zemní práce - konstrukce ze zemin</t>
  </si>
  <si>
    <t>171151103</t>
  </si>
  <si>
    <t>Uložení sypaniny z hornin soudržných do násypů zhutněných strojně</t>
  </si>
  <si>
    <t>-1174073020</t>
  </si>
  <si>
    <t>"násypy a zásypy výkopovou zeminou v rámci stavby"240</t>
  </si>
  <si>
    <t>171251201</t>
  </si>
  <si>
    <t>Uložení sypaniny na skládky nebo meziskládky</t>
  </si>
  <si>
    <t>769297936</t>
  </si>
  <si>
    <t>"mezideponie zeminy pro násypy v rámci stavby"240+37</t>
  </si>
  <si>
    <t>R-1712</t>
  </si>
  <si>
    <t xml:space="preserve">Poplatek za uložení na skládce (skládkovné) zeminy a kamení </t>
  </si>
  <si>
    <t>-1796151579</t>
  </si>
  <si>
    <t>"např.skládka Suchý důl Zlín"(646-277)*1,7</t>
  </si>
  <si>
    <t>18</t>
  </si>
  <si>
    <t>Zemní práce - povrchové úpravy terénu</t>
  </si>
  <si>
    <t>181006122</t>
  </si>
  <si>
    <t>Rozprostření zemint l vrstvy do 0,15 m schopných zúrodnění ve sklonu přes 1:5</t>
  </si>
  <si>
    <t>-1282814224</t>
  </si>
  <si>
    <t>"dle kub listu"37/0,1</t>
  </si>
  <si>
    <t>181451122</t>
  </si>
  <si>
    <t>Založení lučního trávníku výsevem pl přes 1000 m2 ve svahu přes 1:5 do 1:2</t>
  </si>
  <si>
    <t>-1414225635</t>
  </si>
  <si>
    <t>M</t>
  </si>
  <si>
    <t>00572474</t>
  </si>
  <si>
    <t>osivo směs travní krajinná-svahová</t>
  </si>
  <si>
    <t>kg</t>
  </si>
  <si>
    <t>937009269</t>
  </si>
  <si>
    <t>370*0,025</t>
  </si>
  <si>
    <t>181951112</t>
  </si>
  <si>
    <t>Úprava pláně v hornině třídy těžitelnosti I skupiny 1 až 3 se zhutněním strojně</t>
  </si>
  <si>
    <t>1840081818</t>
  </si>
  <si>
    <t>"dno toku"(80*2,0+75*2,5)</t>
  </si>
  <si>
    <t>"břehy-terén za hranou"160*3,0+160*1,5</t>
  </si>
  <si>
    <t>182151111</t>
  </si>
  <si>
    <t>Svahování v zářezech v hornině třídy těžitelnosti I skupiny 1 až 3 strojně</t>
  </si>
  <si>
    <t>1024784626</t>
  </si>
  <si>
    <t>"svahy koryta pro opevnění ( dl x průmš)"(150*3,5)*2</t>
  </si>
  <si>
    <t>Vodorovné konstrukce</t>
  </si>
  <si>
    <t>46</t>
  </si>
  <si>
    <t>Zpevněné plochy</t>
  </si>
  <si>
    <t>463212111</t>
  </si>
  <si>
    <t>Rovnanina z lomového kamene upraveného s vyklínováním spár úlomky kamene</t>
  </si>
  <si>
    <t>-167878657</t>
  </si>
  <si>
    <t>"patka a opevnění svahů koryta, LK hm 200-500kg - dle kublistu" 435</t>
  </si>
  <si>
    <t>"pomístní osazení kamene do dna toku (hm kam. cca 500kg) "30*(0,8*0,6*0,5)</t>
  </si>
  <si>
    <t>93</t>
  </si>
  <si>
    <t>Různé dokončovací konstrukce a práce inženýrských staveb</t>
  </si>
  <si>
    <t>338121125</t>
  </si>
  <si>
    <t>Osazování sloupků a vzpěr ŽB plotových zabetonováním patky o obj přes 0,15 do 0,20 m3</t>
  </si>
  <si>
    <t>kus</t>
  </si>
  <si>
    <t>315645448</t>
  </si>
  <si>
    <t>"obnova ohrady na LB"40/2,0</t>
  </si>
  <si>
    <t>59231044</t>
  </si>
  <si>
    <t>sloupek betonový plotový krajový pro skládané plné ploty nat. 105x160x2300mm</t>
  </si>
  <si>
    <t>238448063</t>
  </si>
  <si>
    <t>19</t>
  </si>
  <si>
    <t>348181113</t>
  </si>
  <si>
    <t>Montáž dřevěného oplocení z dílců v přes 1 do 1,5 m</t>
  </si>
  <si>
    <t>640265826</t>
  </si>
  <si>
    <t>40</t>
  </si>
  <si>
    <t>20</t>
  </si>
  <si>
    <t>61231132</t>
  </si>
  <si>
    <t>plot dřevěný impregnovaný z půlené kulatiny plotový díl 2400x1500mm</t>
  </si>
  <si>
    <t>-1906894795</t>
  </si>
  <si>
    <t>-1423765892</t>
  </si>
  <si>
    <t>022-33-02 - Trnávka - kácení dřevin</t>
  </si>
  <si>
    <t>111251203</t>
  </si>
  <si>
    <t>Odstranění křovin a stromů průměru kmene do 100 mm i s kořeny sklonu terénu přes 1:5 z celkové plochy přes 500 m2 strojně</t>
  </si>
  <si>
    <t>661140914</t>
  </si>
  <si>
    <t>"dle inventarizace ke kácení - nálety a křoviny"476</t>
  </si>
  <si>
    <t>"u kácených stromů - výrostky"50</t>
  </si>
  <si>
    <t>112101101</t>
  </si>
  <si>
    <t>Odstranění stromů listnatých průměru kmene přes 100 do 300 mm</t>
  </si>
  <si>
    <t>-1625889469</t>
  </si>
  <si>
    <t>"dle inventarizace dřevin"85</t>
  </si>
  <si>
    <t>112101102</t>
  </si>
  <si>
    <t>Odstranění stromů listnatých průměru kmene přes 300 do 500 mm</t>
  </si>
  <si>
    <t>-1877439387</t>
  </si>
  <si>
    <t>"dle inventarizace dřevin"23</t>
  </si>
  <si>
    <t>112101103</t>
  </si>
  <si>
    <t>Odstranění stromů listnatých průměru kmene přes 500 do 700 mm</t>
  </si>
  <si>
    <t>-597845770</t>
  </si>
  <si>
    <t>"dle inventarizace dřevin"10</t>
  </si>
  <si>
    <t>112101104</t>
  </si>
  <si>
    <t>Odstranění stromů listnatých průměru kmene přes 700 do 900 mm</t>
  </si>
  <si>
    <t>-206373028</t>
  </si>
  <si>
    <t>"dle inventarizace dřevin"4</t>
  </si>
  <si>
    <t>112251101</t>
  </si>
  <si>
    <t>Odstranění pařezů průměru přes 100 do 300 mm</t>
  </si>
  <si>
    <t>830230371</t>
  </si>
  <si>
    <t>"kácené dřeviny - dle inv"85</t>
  </si>
  <si>
    <t>112251102</t>
  </si>
  <si>
    <t>Odstranění pařezů průměru přes 300 do 500 mm</t>
  </si>
  <si>
    <t>517120751</t>
  </si>
  <si>
    <t>"kácené dřeviny - dle inv"23</t>
  </si>
  <si>
    <t>"pařezy stáv."1</t>
  </si>
  <si>
    <t>112251103</t>
  </si>
  <si>
    <t>Odstranění pařezů průměru přes 500 do 700 mm</t>
  </si>
  <si>
    <t>-708031653</t>
  </si>
  <si>
    <t>"kácené dřeviny - dle inv"10</t>
  </si>
  <si>
    <t>112251104</t>
  </si>
  <si>
    <t>Odstranění pařezů průměru přes 700 do 900 mm</t>
  </si>
  <si>
    <t>-241622140</t>
  </si>
  <si>
    <t>"kácené dřeviny - dle inv"4</t>
  </si>
  <si>
    <t>"pařezy stáv"1</t>
  </si>
  <si>
    <t>112251105</t>
  </si>
  <si>
    <t>Odstranění pařezů průměru přes 900 do 1100 mm</t>
  </si>
  <si>
    <t>-750741124</t>
  </si>
  <si>
    <t>R10011</t>
  </si>
  <si>
    <t>Příplatek - nakrácení kmenů a větví průměru nad 10 cm na délku 4 m</t>
  </si>
  <si>
    <t>715602620</t>
  </si>
  <si>
    <t>Poznámka k položce:_x000D_
položka zahrnuje veškeré práce, pomocný materiál a manipulaci s kmeny a větvemi_x000D_
(měrná jednotka 1 kus _ kácený strom)</t>
  </si>
  <si>
    <t>125</t>
  </si>
  <si>
    <t>R10011-1</t>
  </si>
  <si>
    <t xml:space="preserve">Zajištění likvidace dřevní hmoty dle zákona  O odpadech č. 185/2001 Sb. </t>
  </si>
  <si>
    <t>-713543569</t>
  </si>
  <si>
    <t xml:space="preserve">Poznámka k položce:_x000D_
položka zahrnuje veškeré práce spojené s převozem dřevní hmoty (pařezy a veškeré těžební zbytky a větve pokácených stromů mimo les)  a jejich likvidaci (spálení, štěpkování, drcení, frézování) - zajistí dodavatel stavby s odsouhlasením investorem stavby_x000D_
uvažováno odstranění a zpracování veškerých dřevních zbytků ze svrchní vrstvy těženého zemního materiálu v rámci stavby _x000D_
_x000D_
v souladu se zákonem O odpadech v platném znění_x000D_
_x000D_
</t>
  </si>
  <si>
    <t>85+24+10+5+1</t>
  </si>
  <si>
    <t>R10011-2</t>
  </si>
  <si>
    <t>Zajištění likvidace dřevní hmoty dle zákona  O odpadech č. 541/2020 Sb. nálety a křoviny</t>
  </si>
  <si>
    <t>-985871503</t>
  </si>
  <si>
    <t>Poznámka k položce:_x000D_
položka zahrnuje veškeré práce spojené s převozem dřevní hmoty (nálety, křoviny, )  a jejich likvidaci (spálení, drcení, frézování) _x000D_
v souladu se zákonem O odpadech č. 541/2020 Sb. v platném znění</t>
  </si>
  <si>
    <t>526</t>
  </si>
  <si>
    <t>R10011-1-1</t>
  </si>
  <si>
    <t>Vyhotovení číselníku pokácené dřevní hmoty</t>
  </si>
  <si>
    <t>soubor</t>
  </si>
  <si>
    <t>-675241842</t>
  </si>
  <si>
    <t>162201401</t>
  </si>
  <si>
    <t>Vodorovné přemístění větví stromů listnatých do 1 km D kmene přes 100 do 300 mm</t>
  </si>
  <si>
    <t>-1266764124</t>
  </si>
  <si>
    <t>85</t>
  </si>
  <si>
    <t>162201402</t>
  </si>
  <si>
    <t>Vodorovné přemístění větví stromů listnatých do 1 km D kmene přes 300 do 500 mm</t>
  </si>
  <si>
    <t>-708030673</t>
  </si>
  <si>
    <t>23</t>
  </si>
  <si>
    <t>162201403</t>
  </si>
  <si>
    <t>Vodorovné přemístění větví stromů listnatých do 1 km D kmene přes 500 do 700 mm</t>
  </si>
  <si>
    <t>-585438895</t>
  </si>
  <si>
    <t>162201404</t>
  </si>
  <si>
    <t>Vodorovné přemístění větví stromů listnatých do 1 km D kmene přes 700 do 900 mm</t>
  </si>
  <si>
    <t>-1254626492</t>
  </si>
  <si>
    <t>162201411</t>
  </si>
  <si>
    <t>Vodorovné přemístění kmenů stromů listnatých do 1 km D kmene přes 100 do 300 mm</t>
  </si>
  <si>
    <t>-709771905</t>
  </si>
  <si>
    <t>162201412</t>
  </si>
  <si>
    <t>Vodorovné přemístění kmenů stromů listnatých do 1 km D kmene přes 300 do 500 mm</t>
  </si>
  <si>
    <t>-1180672701</t>
  </si>
  <si>
    <t>162201413</t>
  </si>
  <si>
    <t>Vodorovné přemístění kmenů stromů listnatých do 1 km D kmene přes 500 do 700 mm</t>
  </si>
  <si>
    <t>1967860073</t>
  </si>
  <si>
    <t>22</t>
  </si>
  <si>
    <t>162201414</t>
  </si>
  <si>
    <t>Vodorovné přemístění kmenů stromů listnatých do 1 km D kmene přes 700 do 900 mm</t>
  </si>
  <si>
    <t>-1254591213</t>
  </si>
  <si>
    <t>022-33-03 - Trnávka - náhradní výsadba</t>
  </si>
  <si>
    <t xml:space="preserve">    99 - Staveništní přesun hmot</t>
  </si>
  <si>
    <t>183101115</t>
  </si>
  <si>
    <t>Hloubení jamek bez výměny půdy zeminy skupiny 1 až 4 obj přes 0,125 do 0,4 m3 v rovině a svahu do 1:5</t>
  </si>
  <si>
    <t>1546767331</t>
  </si>
  <si>
    <t>184102116</t>
  </si>
  <si>
    <t>Výsadba dřeviny s balem D přes 0,6 do 0,8 m do jamky se zalitím v rovině a svahu do 1:5</t>
  </si>
  <si>
    <t>-421141815</t>
  </si>
  <si>
    <t>184215133</t>
  </si>
  <si>
    <t>Ukotvení kmene dřevin v rovině nebo na svahu do 1:5 třemi kůly D do 0,1 m dl přes 2 do 3 m</t>
  </si>
  <si>
    <t>-913570735</t>
  </si>
  <si>
    <t>R18001</t>
  </si>
  <si>
    <t>Úvazek ( 1,5 m / strom)</t>
  </si>
  <si>
    <t>880271975</t>
  </si>
  <si>
    <t>184813121</t>
  </si>
  <si>
    <t>Ochrana dřevin před okusem ručně pletivem v rovině a svahu do 1:5</t>
  </si>
  <si>
    <t>-1379331424</t>
  </si>
  <si>
    <t>31324775</t>
  </si>
  <si>
    <t>pletivo čtyřhranné Zn pletené 55x55/2,0mm v 2000mm</t>
  </si>
  <si>
    <t>-489807243</t>
  </si>
  <si>
    <t>17*1,0</t>
  </si>
  <si>
    <t>605912530</t>
  </si>
  <si>
    <t>kůl vyvazovací dřevěný impregnovaný D 8cm dl 2m</t>
  </si>
  <si>
    <t>1369232816</t>
  </si>
  <si>
    <t>17*3</t>
  </si>
  <si>
    <t>026R001</t>
  </si>
  <si>
    <t>Javor klen - Acer pseudoplatanus</t>
  </si>
  <si>
    <t>-1655680039</t>
  </si>
  <si>
    <t>Poznámka k položce:_x000D_
dodávka stromu bal/200-200cm/8-10cm/kont</t>
  </si>
  <si>
    <t>185804312</t>
  </si>
  <si>
    <t>Zalití rostlin vodou plocha přes 20 m2</t>
  </si>
  <si>
    <t>205824643</t>
  </si>
  <si>
    <t>17*0,1*5</t>
  </si>
  <si>
    <t>185851121</t>
  </si>
  <si>
    <t>Dovoz vody pro zálivku rostlin za vzdálenost do 1000 m</t>
  </si>
  <si>
    <t>1129942297</t>
  </si>
  <si>
    <t>8,5</t>
  </si>
  <si>
    <t>R1002</t>
  </si>
  <si>
    <t>Kontrola a případná oprava kotvení stromů</t>
  </si>
  <si>
    <t>-756669471</t>
  </si>
  <si>
    <t>Staveništní přesun hmot</t>
  </si>
  <si>
    <t>-649472023</t>
  </si>
  <si>
    <t>022-33-00 -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</si>
  <si>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</si>
  <si>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</si>
  <si>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</si>
  <si>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</si>
  <si>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</si>
  <si>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</si>
  <si>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</si>
  <si>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</si>
  <si>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</si>
  <si>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</si>
  <si>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</si>
  <si>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</si>
  <si>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kpl</t>
  </si>
  <si>
    <t>1677396628</t>
  </si>
  <si>
    <t>Poznámka k položce:_x000D_
Položka zahrnuje: Zdokumentování skutečného stavebně-technického stavu okolních objektů, komunikací před začátkem výstavby díla. Zaznamenání rozsahu poruch do pasportních listů, pořízení fotodokumentace, popř. i videodokumentace. Po dokončení výstavby díla provedení repasportizace (zaznamenání stavebnětechnického stavu po ukončení stavby) a porovnání tohoto stavu se stavem před zahájením výstavby díla. V případě zjištění poškození objektů, komunikací bude provedena jejich oprava.</t>
  </si>
  <si>
    <t>012002000</t>
  </si>
  <si>
    <t>Geodetické práce</t>
  </si>
  <si>
    <t>-277939381</t>
  </si>
  <si>
    <t>Poznámka k položce:_x000D_
Položka zahrnuje: - Vytýčení stavby a dočasných záborů v rozsahu staveniště odborně způsobilou osobou v oboru zeměměřičství a zpracování souvisejících protokolů. - Průběžné vytýčení stavby, záborů a kontrolní měření stavby odborně způsobilou osobou v oboru zeměměřičství a zpracování souvisejících protokolů.</t>
  </si>
  <si>
    <t>012303000</t>
  </si>
  <si>
    <t>Geodetické práce po výstavbě</t>
  </si>
  <si>
    <t>-1364249275</t>
  </si>
  <si>
    <t xml:space="preserve">Poznámka k položce:_x000D_
Položka zahrnuje: - Zajištění veškerých geodetických prací a potřebných geodetických podkladů odborně způsobilou osobou v oboru zeměměřictví pro účely zpracování dokumentace skutečného provedení a pro kolaudaci stavby - objednateli bude předáno zaměření skutečného provedení stavby na podkladě katastrální mapy a potvrzené geodetem (3x paré + 1x v elektronické formě). </t>
  </si>
  <si>
    <t>013254000</t>
  </si>
  <si>
    <t>Dokumentace skutečného provedení stavby</t>
  </si>
  <si>
    <t>1810957374</t>
  </si>
  <si>
    <t>Poznámka k položce:_x000D_
 Poznámka k položce: - v případě dokončení stavby beze změn bude předána nová kopie původní dokumentace, která byla potvrzená stavebním úřadem a bude oražená jako dokumentace skutečného provedení stavby beze změn (2 pare + 1x v elektronické podobě). - v případě změn na stavbě, budou výkresy dokumentace přepracovány na aktuální stav se zakreslením změn a dokumentace bude předána jako nová dle přílohy č. 14 vyhlášky 499/2006 Sb. (2 pare + 1x v elektronické podobě). - pořízení fotodokumentace z celého průběhu stavby včetně stavebních a konstrukčních detailů v rozlišení a kvalitě pro tisk. - položka neobsahuje geodetické zaměření.</t>
  </si>
  <si>
    <t>R-012103000</t>
  </si>
  <si>
    <t>Inženýrské sítě</t>
  </si>
  <si>
    <t>-905460595</t>
  </si>
  <si>
    <t>Poznámka k položce:_x000D_
Položka zahrnuje: Vytýčení inženýrských sítí a zařízení, včetně zajištění případné aktualizace vyjádření správců sítí. Zajištění všech nezbytných opatření, mj. provedení kopaných sond, jimiž bude předejito porušení jakékoliv inženýrské sítě během výstavby.</t>
  </si>
  <si>
    <t>R-013294000</t>
  </si>
  <si>
    <t>zpracování geometrického plánu pro majetkoprávní vypořádání pozemků dotčených trvalým záborem</t>
  </si>
  <si>
    <t>1024</t>
  </si>
  <si>
    <t>-1368559190</t>
  </si>
  <si>
    <t>VRN2</t>
  </si>
  <si>
    <t>Příprava staveniště</t>
  </si>
  <si>
    <t>021103000</t>
  </si>
  <si>
    <t>Zabezpečení přírodních hodnot na místě</t>
  </si>
  <si>
    <t>1676776565</t>
  </si>
  <si>
    <t>Poznámka k položce:_x000D_
Poznámka k položce: Položka zahrnuje: Zřízení a odstranění opatření k dočasné ochraně stávajících stromů, porostů a vegetačních ploch při stavební činnosti. Provedení opatření k dočasné ochraně vzrostlých stromů, které by mohly být činností na stavbě ohroženy či poškozeny a to obandážováním geotextílií a dřevěnými latěmi v. 2,5 m vč. ovázání.</t>
  </si>
  <si>
    <t>"předpoklad 20 ks ochrany stromů"1</t>
  </si>
  <si>
    <t>R-021203000</t>
  </si>
  <si>
    <t>Slovení ryb</t>
  </si>
  <si>
    <t>103608792</t>
  </si>
  <si>
    <t>Poznámka k položce:_x000D_
 Položka zahrnuje: - Slovení rybí obsádky k tomu oprávněnou osobou, včetně pořízení protokolu a zajištění oznámení zahájení prací na vodním toku příslušnému uživateli rybářského revíru. - Včetně zajištění opakovaného slovení ryb z důvodu přerušení prací na toku či jiných podmínek dle vyjádření. - Včetně umístění a údržba bariér zamezujících migraci ryb do prostoru staveniště.</t>
  </si>
  <si>
    <t>"požadovaný několikanásobný záchraný odlov a transfer"1</t>
  </si>
  <si>
    <t>VRN3</t>
  </si>
  <si>
    <t>Zařízení staveniště</t>
  </si>
  <si>
    <t>030001000</t>
  </si>
  <si>
    <t>687169482</t>
  </si>
  <si>
    <t>Poznámka k položce:_x000D_
 Položka zahrnuje: Zajištění a zabezpečení staveniště včetně všech nákladů spojených s jeho zřízením, provozem a likvidací, včetně případných přípojek, přípravných prací, přípravy plochy, terénních úprav, přístupů, skládek, deponií, vybavení a zabezpečení staveniště, objektů pro pracovníky, oplocení, osvětlení. Zřízení a projednání potřebných ploch pro zařízení staveniště, skládky materiálů, mezideponie, včetně úhrady poplatků a úpravy povrchu po likvidaci staveniště.</t>
  </si>
  <si>
    <t>034103000</t>
  </si>
  <si>
    <t>Oplocení staveniště</t>
  </si>
  <si>
    <t>…</t>
  </si>
  <si>
    <t>1021057576</t>
  </si>
  <si>
    <t>Poznámka k položce:_x000D_
včetně ohrady pro zamezení přístupu zem.zvířat</t>
  </si>
  <si>
    <t>034503000</t>
  </si>
  <si>
    <t>Informační tabule na staveništi</t>
  </si>
  <si>
    <t>513535548</t>
  </si>
  <si>
    <t>Poznámka k položce:_x000D_
Poznámka k položce: Položka zahrnuje: Součástí položky je dodávka a montáž informační tabule, na viditelném místě u vstupu na staveniště, s uvedením následujících údajů:  - Název stavby, zhotovitel stavby, investor stavby, uvedení dotačního titulu, cena stavby, termín dokončení stavby, atd. - Umístění tabule s bezpečnostními pokyny na stavbu. - Zajištění umístění štítku o povolení stavby. - Zajištění umístění stejnopisu oznámení o zahájení prací oblastnímu inspektorátu práce.</t>
  </si>
  <si>
    <t>R1-032403000</t>
  </si>
  <si>
    <t>Projednání, zřízení a odstranění příjezdů a sjezdů do koryta dle zvolené technologie zhotovitele</t>
  </si>
  <si>
    <t>1841683076</t>
  </si>
  <si>
    <t>Poznámka k položce:_x000D_
Položka zahrnuje: - Projednání, zřízení a odstranění příjezdů a sjezdů do koryta pro řádné provedení celého díla. - Položka zahrnuje činnosti spojené s provedením zemních sypaných sjezdů do koryta, dle potřeby vč. zpevnění povrchu a dodávky materiálu. - Včetně případného provedení převedení vody pod sjezdem. - Včetně odstranění sjezdu, likvidace a uvedení do původního stavu.</t>
  </si>
  <si>
    <t>VRN4</t>
  </si>
  <si>
    <t>Inženýrská činnost</t>
  </si>
  <si>
    <t>042503000</t>
  </si>
  <si>
    <t>Plán BOZP na staveništi</t>
  </si>
  <si>
    <t>1101872393</t>
  </si>
  <si>
    <t>Poznámka k položce:_x000D_
 Položka zahrnuje: Součástí položky je zajištění plnění povinností dle zákona č. 309/2006 Sb.:  - zpracování (aktualizace) plánu bezpečnosti a ochrany zdraví - provedení případných opatření vyplývajících z plánu bezpečnosti a ochrany zdraví při práci na staveništi - platí pro v celou stavbu</t>
  </si>
  <si>
    <t>R-042903000</t>
  </si>
  <si>
    <t>Zpracování havarijního a povodňového plánu včetně provedení opatření z něho vyplývajících</t>
  </si>
  <si>
    <t>-1375266212</t>
  </si>
  <si>
    <t>Poznámka k položce:_x000D_
Položka zahrnuje: Zpracování, projednání, schválení havarijního a povodňového plánu a provedení opatření (mj. zajištění, instalace a udržování norné stěny proti případnému úniku oleje a maziv ze strojů stavební techniky, umístění v korytě pod realizovanými úseky po celou dobu stavby, odstranění a likvidace norné stěny po dokončení stavebních prací, apod.)</t>
  </si>
  <si>
    <t>VRN9</t>
  </si>
  <si>
    <t>Ostatní náklady</t>
  </si>
  <si>
    <t>R-094002000</t>
  </si>
  <si>
    <t>Čištění komunikací v průběhu stavby</t>
  </si>
  <si>
    <t>-26087116</t>
  </si>
  <si>
    <t>Poznámka k položce:_x000D_
 Položka zahrnuje: Průběžné čištění dočasně dotčených povrchů komunikací, kropení proti prašnosti.</t>
  </si>
  <si>
    <t>R1-094002000</t>
  </si>
  <si>
    <t>Převedení vody včetně čerpání dle zvolené technologie zhotovitele</t>
  </si>
  <si>
    <t>1799607068</t>
  </si>
  <si>
    <t>Poznámka k položce:_x000D_
Položka zahrnuje: _x000D_
- převádění vody pro celou stavbu, včetně nákladů na pořízení, dovoz, zřízení a odvoz materiálu a likvidace provizorních zemních hrázek nebo jiného potřebného hrazení,_x000D_
- dodávku, montáže a demontáže odvodňovacích potrubí_x000D_
_x000D_
dále položka obsahuje veškeré čerpání vody na stavbě v potřebném rozsahu _x000D_
_x000D_
DLE POTŘEB A ZVYKLOSTÍ DODAVATELE STAVBY</t>
  </si>
  <si>
    <t>R6-094002000</t>
  </si>
  <si>
    <t>Uvedení všech povrchů a komunikací do původního stavu včetně protokolárního předání stavbou dotčených pozemků a komunikací zpět jejich vlastníkům</t>
  </si>
  <si>
    <t>-1762326464</t>
  </si>
  <si>
    <t>Poznámka k položce:_x000D_
 Položka zahrnuje: - včetně případné opravy asfaltových komunikací a ostatních komunikací (doplnění štěrkových vrstev, apod.). - uvedení pozemků do řádného stavu včetně dodávky vhodné zeminy pro terénní úpravy a ostatního materiálu. - včetně travního osetí zelených ploch.</t>
  </si>
  <si>
    <t>R11012</t>
  </si>
  <si>
    <t>Zajištění biologického dozoru</t>
  </si>
  <si>
    <t>986769990</t>
  </si>
  <si>
    <t xml:space="preserve">Poznámka k položce:_x000D_
Odborný biologický dozor bude po celou dobu trvání stavby zajišťovat zájmy ochrany přírody._x000D_
Odborný dozor bude zodpovědný za záchranný odchyt a transfer živočichů do vhodné náhradní_x000D_
lokality. Dále povede podrobnou dokumentaci o všech opatřeních v zájmu ochrany přírody,_x000D_
včetně fotodokumentace. U záchranných transferů uvede druh a počet jedinců, výchozí a náhradní lokalitu a zhodnotí úspěšnost transferu_x000D_
</t>
  </si>
  <si>
    <t>R11015</t>
  </si>
  <si>
    <t>Dopravní značení - kompletní zajištění projednání, osazení dopravního značení</t>
  </si>
  <si>
    <t>-417552627</t>
  </si>
  <si>
    <t xml:space="preserve">Poznámka k položce:_x000D_
Poznámka k položce:_x000D_
včetně vyřízení konkrétního dopravního značení s odsouhlasením orgánu dopravy            _x000D_
včetně zajištění osazení, provozu a zpětného rozebrání a odvozu značení_x000D_
_x000D_
případné zajištění ZUK s návazným zajištění požadavků na stavbě_x000D_
</t>
  </si>
  <si>
    <t>"pro celou stavbu"1</t>
  </si>
  <si>
    <t>Trnávka, Trnava, km 5,734-5,870, úprava toku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</si>
</sst>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0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9"/>
      <c r="BE5" s="20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1" t="s">
        <v>553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9"/>
      <c r="BE6" s="208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08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08"/>
      <c r="BS8" s="16" t="s">
        <v>6</v>
      </c>
    </row>
    <row r="9" spans="1:74" s="1" customFormat="1" ht="14.45" customHeight="1">
      <c r="B9" s="19"/>
      <c r="AR9" s="19"/>
      <c r="BE9" s="208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08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08"/>
      <c r="BS11" s="16" t="s">
        <v>6</v>
      </c>
    </row>
    <row r="12" spans="1:74" s="1" customFormat="1" ht="6.95" customHeight="1">
      <c r="B12" s="19"/>
      <c r="AR12" s="19"/>
      <c r="BE12" s="208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08"/>
      <c r="BS13" s="16" t="s">
        <v>6</v>
      </c>
    </row>
    <row r="14" spans="1:74" ht="12.75">
      <c r="B14" s="19"/>
      <c r="E14" s="212" t="s">
        <v>28</v>
      </c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6" t="s">
        <v>26</v>
      </c>
      <c r="AN14" s="28" t="s">
        <v>28</v>
      </c>
      <c r="AR14" s="19"/>
      <c r="BE14" s="208"/>
      <c r="BS14" s="16" t="s">
        <v>6</v>
      </c>
    </row>
    <row r="15" spans="1:74" s="1" customFormat="1" ht="6.95" customHeight="1">
      <c r="B15" s="19"/>
      <c r="AR15" s="19"/>
      <c r="BE15" s="208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08"/>
      <c r="BS16" s="16" t="s">
        <v>3</v>
      </c>
    </row>
    <row r="17" spans="1:71" s="1" customFormat="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208"/>
      <c r="BS17" s="16" t="s">
        <v>31</v>
      </c>
    </row>
    <row r="18" spans="1:71" s="1" customFormat="1" ht="6.95" customHeight="1">
      <c r="B18" s="19"/>
      <c r="AR18" s="19"/>
      <c r="BE18" s="208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08"/>
      <c r="BS19" s="16" t="s">
        <v>6</v>
      </c>
    </row>
    <row r="20" spans="1:71" s="1" customFormat="1" ht="18.399999999999999" customHeight="1">
      <c r="B20" s="19"/>
      <c r="E20" s="24" t="s">
        <v>30</v>
      </c>
      <c r="AK20" s="26" t="s">
        <v>26</v>
      </c>
      <c r="AN20" s="24" t="s">
        <v>1</v>
      </c>
      <c r="AR20" s="19"/>
      <c r="BE20" s="208"/>
      <c r="BS20" s="16" t="s">
        <v>31</v>
      </c>
    </row>
    <row r="21" spans="1:71" s="1" customFormat="1" ht="6.95" customHeight="1">
      <c r="B21" s="19"/>
      <c r="AR21" s="19"/>
      <c r="BE21" s="208"/>
    </row>
    <row r="22" spans="1:71" s="1" customFormat="1" ht="12" customHeight="1">
      <c r="B22" s="19"/>
      <c r="D22" s="26" t="s">
        <v>33</v>
      </c>
      <c r="AR22" s="19"/>
      <c r="BE22" s="208"/>
    </row>
    <row r="23" spans="1:71" s="1" customFormat="1" ht="16.5" customHeight="1">
      <c r="B23" s="19"/>
      <c r="E23" s="214" t="s">
        <v>1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19"/>
      <c r="BE23" s="208"/>
    </row>
    <row r="24" spans="1:71" s="1" customFormat="1" ht="6.95" customHeight="1">
      <c r="B24" s="19"/>
      <c r="AR24" s="19"/>
      <c r="BE24" s="20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1:71" s="2" customFormat="1" ht="25.9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5">
        <f>ROUND(AG94,2)</f>
        <v>0</v>
      </c>
      <c r="AL26" s="216"/>
      <c r="AM26" s="216"/>
      <c r="AN26" s="216"/>
      <c r="AO26" s="216"/>
      <c r="AP26" s="31"/>
      <c r="AQ26" s="31"/>
      <c r="AR26" s="32"/>
      <c r="BE26" s="20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0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7" t="s">
        <v>35</v>
      </c>
      <c r="M28" s="217"/>
      <c r="N28" s="217"/>
      <c r="O28" s="217"/>
      <c r="P28" s="217"/>
      <c r="Q28" s="31"/>
      <c r="R28" s="31"/>
      <c r="S28" s="31"/>
      <c r="T28" s="31"/>
      <c r="U28" s="31"/>
      <c r="V28" s="31"/>
      <c r="W28" s="217" t="s">
        <v>36</v>
      </c>
      <c r="X28" s="217"/>
      <c r="Y28" s="217"/>
      <c r="Z28" s="217"/>
      <c r="AA28" s="217"/>
      <c r="AB28" s="217"/>
      <c r="AC28" s="217"/>
      <c r="AD28" s="217"/>
      <c r="AE28" s="217"/>
      <c r="AF28" s="31"/>
      <c r="AG28" s="31"/>
      <c r="AH28" s="31"/>
      <c r="AI28" s="31"/>
      <c r="AJ28" s="31"/>
      <c r="AK28" s="217" t="s">
        <v>37</v>
      </c>
      <c r="AL28" s="217"/>
      <c r="AM28" s="217"/>
      <c r="AN28" s="217"/>
      <c r="AO28" s="217"/>
      <c r="AP28" s="31"/>
      <c r="AQ28" s="31"/>
      <c r="AR28" s="32"/>
      <c r="BE28" s="208"/>
    </row>
    <row r="29" spans="1:71" s="3" customFormat="1" ht="14.45" customHeight="1">
      <c r="B29" s="36"/>
      <c r="D29" s="26" t="s">
        <v>38</v>
      </c>
      <c r="F29" s="26" t="s">
        <v>39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6"/>
      <c r="BE29" s="209"/>
    </row>
    <row r="30" spans="1:71" s="3" customFormat="1" ht="14.45" customHeight="1">
      <c r="B30" s="36"/>
      <c r="F30" s="26" t="s">
        <v>40</v>
      </c>
      <c r="L30" s="202">
        <v>0.12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6"/>
      <c r="BE30" s="209"/>
    </row>
    <row r="31" spans="1:71" s="3" customFormat="1" ht="14.45" hidden="1" customHeight="1">
      <c r="B31" s="36"/>
      <c r="F31" s="26" t="s">
        <v>41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6"/>
      <c r="BE31" s="209"/>
    </row>
    <row r="32" spans="1:71" s="3" customFormat="1" ht="14.45" hidden="1" customHeight="1">
      <c r="B32" s="36"/>
      <c r="F32" s="26" t="s">
        <v>42</v>
      </c>
      <c r="L32" s="202">
        <v>0.12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6"/>
      <c r="BE32" s="209"/>
    </row>
    <row r="33" spans="1:57" s="3" customFormat="1" ht="14.45" hidden="1" customHeight="1">
      <c r="B33" s="36"/>
      <c r="F33" s="26" t="s">
        <v>43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6"/>
      <c r="BE33" s="20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08"/>
    </row>
    <row r="35" spans="1:57" s="2" customFormat="1" ht="25.9" customHeight="1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06" t="s">
        <v>46</v>
      </c>
      <c r="Y35" s="204"/>
      <c r="Z35" s="204"/>
      <c r="AA35" s="204"/>
      <c r="AB35" s="204"/>
      <c r="AC35" s="39"/>
      <c r="AD35" s="39"/>
      <c r="AE35" s="39"/>
      <c r="AF35" s="39"/>
      <c r="AG35" s="39"/>
      <c r="AH35" s="39"/>
      <c r="AI35" s="39"/>
      <c r="AJ35" s="39"/>
      <c r="AK35" s="203">
        <f>SUM(AK26:AK33)</f>
        <v>0</v>
      </c>
      <c r="AL35" s="204"/>
      <c r="AM35" s="204"/>
      <c r="AN35" s="204"/>
      <c r="AO35" s="205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022-33</v>
      </c>
      <c r="AR84" s="50"/>
    </row>
    <row r="85" spans="1:91" s="5" customFormat="1" ht="36.950000000000003" customHeight="1">
      <c r="B85" s="51"/>
      <c r="C85" s="52" t="s">
        <v>16</v>
      </c>
      <c r="L85" s="228" t="str">
        <f>K6</f>
        <v>Trnávka, Trnava, km 5,734-5,870, úprava toku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Trnava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30" t="str">
        <f>IF(AN8= "","",AN8)</f>
        <v>16. 1. 2024</v>
      </c>
      <c r="AN87" s="23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PMO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31" t="str">
        <f>IF(E17="","",E17)</f>
        <v>VH atelier, s r.o.</v>
      </c>
      <c r="AN89" s="232"/>
      <c r="AO89" s="232"/>
      <c r="AP89" s="232"/>
      <c r="AQ89" s="31"/>
      <c r="AR89" s="32"/>
      <c r="AS89" s="233" t="s">
        <v>54</v>
      </c>
      <c r="AT89" s="23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31" t="str">
        <f>IF(E20="","",E20)</f>
        <v>VH atelier, s r.o.</v>
      </c>
      <c r="AN90" s="232"/>
      <c r="AO90" s="232"/>
      <c r="AP90" s="232"/>
      <c r="AQ90" s="31"/>
      <c r="AR90" s="32"/>
      <c r="AS90" s="235"/>
      <c r="AT90" s="23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5"/>
      <c r="AT91" s="23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1" t="s">
        <v>55</v>
      </c>
      <c r="D92" s="222"/>
      <c r="E92" s="222"/>
      <c r="F92" s="222"/>
      <c r="G92" s="222"/>
      <c r="H92" s="59"/>
      <c r="I92" s="224" t="s">
        <v>56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3" t="s">
        <v>57</v>
      </c>
      <c r="AH92" s="222"/>
      <c r="AI92" s="222"/>
      <c r="AJ92" s="222"/>
      <c r="AK92" s="222"/>
      <c r="AL92" s="222"/>
      <c r="AM92" s="222"/>
      <c r="AN92" s="224" t="s">
        <v>58</v>
      </c>
      <c r="AO92" s="222"/>
      <c r="AP92" s="225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6">
        <f>ROUND(SUM(AG95:AG99),2)</f>
        <v>0</v>
      </c>
      <c r="AH94" s="226"/>
      <c r="AI94" s="226"/>
      <c r="AJ94" s="226"/>
      <c r="AK94" s="226"/>
      <c r="AL94" s="226"/>
      <c r="AM94" s="226"/>
      <c r="AN94" s="227">
        <f t="shared" ref="AN94:AN99" si="0">SUM(AG94,AT94)</f>
        <v>0</v>
      </c>
      <c r="AO94" s="227"/>
      <c r="AP94" s="227"/>
      <c r="AQ94" s="71" t="s">
        <v>1</v>
      </c>
      <c r="AR94" s="67"/>
      <c r="AS94" s="72">
        <f>ROUND(SUM(AS95:AS99),2)</f>
        <v>0</v>
      </c>
      <c r="AT94" s="73">
        <f t="shared" ref="AT94:AT99" si="1">ROUND(SUM(AV94:AW94),2)</f>
        <v>0</v>
      </c>
      <c r="AU94" s="74">
        <f>ROUND(SUM(AU95:AU99),5)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ROUND(SUM(AZ95:AZ99),2)</f>
        <v>0</v>
      </c>
      <c r="BA94" s="73">
        <f>ROUND(SUM(BA95:BA99),2)</f>
        <v>0</v>
      </c>
      <c r="BB94" s="73">
        <f>ROUND(SUM(BB95:BB99),2)</f>
        <v>0</v>
      </c>
      <c r="BC94" s="73">
        <f>ROUND(SUM(BC95:BC99),2)</f>
        <v>0</v>
      </c>
      <c r="BD94" s="75">
        <f>ROUND(SUM(BD95:BD99),2)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24.75" customHeight="1">
      <c r="A95" s="78" t="s">
        <v>78</v>
      </c>
      <c r="B95" s="79"/>
      <c r="C95" s="80"/>
      <c r="D95" s="220" t="s">
        <v>79</v>
      </c>
      <c r="E95" s="220"/>
      <c r="F95" s="220"/>
      <c r="G95" s="220"/>
      <c r="H95" s="220"/>
      <c r="I95" s="81"/>
      <c r="J95" s="220" t="s">
        <v>80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'022-33-01-1 - Trnávka - p...'!J30</f>
        <v>0</v>
      </c>
      <c r="AH95" s="219"/>
      <c r="AI95" s="219"/>
      <c r="AJ95" s="219"/>
      <c r="AK95" s="219"/>
      <c r="AL95" s="219"/>
      <c r="AM95" s="219"/>
      <c r="AN95" s="218">
        <f t="shared" si="0"/>
        <v>0</v>
      </c>
      <c r="AO95" s="219"/>
      <c r="AP95" s="219"/>
      <c r="AQ95" s="82" t="s">
        <v>81</v>
      </c>
      <c r="AR95" s="79"/>
      <c r="AS95" s="83">
        <v>0</v>
      </c>
      <c r="AT95" s="84">
        <f t="shared" si="1"/>
        <v>0</v>
      </c>
      <c r="AU95" s="85">
        <f>'022-33-01-1 - Trnávka - p...'!P124</f>
        <v>0</v>
      </c>
      <c r="AV95" s="84">
        <f>'022-33-01-1 - Trnávka - p...'!J33</f>
        <v>0</v>
      </c>
      <c r="AW95" s="84">
        <f>'022-33-01-1 - Trnávka - p...'!J34</f>
        <v>0</v>
      </c>
      <c r="AX95" s="84">
        <f>'022-33-01-1 - Trnávka - p...'!J35</f>
        <v>0</v>
      </c>
      <c r="AY95" s="84">
        <f>'022-33-01-1 - Trnávka - p...'!J36</f>
        <v>0</v>
      </c>
      <c r="AZ95" s="84">
        <f>'022-33-01-1 - Trnávka - p...'!F33</f>
        <v>0</v>
      </c>
      <c r="BA95" s="84">
        <f>'022-33-01-1 - Trnávka - p...'!F34</f>
        <v>0</v>
      </c>
      <c r="BB95" s="84">
        <f>'022-33-01-1 - Trnávka - p...'!F35</f>
        <v>0</v>
      </c>
      <c r="BC95" s="84">
        <f>'022-33-01-1 - Trnávka - p...'!F36</f>
        <v>0</v>
      </c>
      <c r="BD95" s="86">
        <f>'022-33-01-1 - Trnávka - p...'!F37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7" customFormat="1" ht="24.75" customHeight="1">
      <c r="A96" s="78" t="s">
        <v>78</v>
      </c>
      <c r="B96" s="79"/>
      <c r="C96" s="80"/>
      <c r="D96" s="220" t="s">
        <v>85</v>
      </c>
      <c r="E96" s="220"/>
      <c r="F96" s="220"/>
      <c r="G96" s="220"/>
      <c r="H96" s="220"/>
      <c r="I96" s="81"/>
      <c r="J96" s="220" t="s">
        <v>86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'022-33-01-2 - Trnávka - o...'!J30</f>
        <v>0</v>
      </c>
      <c r="AH96" s="219"/>
      <c r="AI96" s="219"/>
      <c r="AJ96" s="219"/>
      <c r="AK96" s="219"/>
      <c r="AL96" s="219"/>
      <c r="AM96" s="219"/>
      <c r="AN96" s="218">
        <f t="shared" si="0"/>
        <v>0</v>
      </c>
      <c r="AO96" s="219"/>
      <c r="AP96" s="219"/>
      <c r="AQ96" s="82" t="s">
        <v>81</v>
      </c>
      <c r="AR96" s="79"/>
      <c r="AS96" s="83">
        <v>0</v>
      </c>
      <c r="AT96" s="84">
        <f t="shared" si="1"/>
        <v>0</v>
      </c>
      <c r="AU96" s="85">
        <f>'022-33-01-2 - Trnávka - o...'!P128</f>
        <v>0</v>
      </c>
      <c r="AV96" s="84">
        <f>'022-33-01-2 - Trnávka - o...'!J33</f>
        <v>0</v>
      </c>
      <c r="AW96" s="84">
        <f>'022-33-01-2 - Trnávka - o...'!J34</f>
        <v>0</v>
      </c>
      <c r="AX96" s="84">
        <f>'022-33-01-2 - Trnávka - o...'!J35</f>
        <v>0</v>
      </c>
      <c r="AY96" s="84">
        <f>'022-33-01-2 - Trnávka - o...'!J36</f>
        <v>0</v>
      </c>
      <c r="AZ96" s="84">
        <f>'022-33-01-2 - Trnávka - o...'!F33</f>
        <v>0</v>
      </c>
      <c r="BA96" s="84">
        <f>'022-33-01-2 - Trnávka - o...'!F34</f>
        <v>0</v>
      </c>
      <c r="BB96" s="84">
        <f>'022-33-01-2 - Trnávka - o...'!F35</f>
        <v>0</v>
      </c>
      <c r="BC96" s="84">
        <f>'022-33-01-2 - Trnávka - o...'!F36</f>
        <v>0</v>
      </c>
      <c r="BD96" s="86">
        <f>'022-33-01-2 - Trnávka - o...'!F37</f>
        <v>0</v>
      </c>
      <c r="BT96" s="87" t="s">
        <v>82</v>
      </c>
      <c r="BV96" s="87" t="s">
        <v>76</v>
      </c>
      <c r="BW96" s="87" t="s">
        <v>87</v>
      </c>
      <c r="BX96" s="87" t="s">
        <v>4</v>
      </c>
      <c r="CL96" s="87" t="s">
        <v>1</v>
      </c>
      <c r="CM96" s="87" t="s">
        <v>84</v>
      </c>
    </row>
    <row r="97" spans="1:91" s="7" customFormat="1" ht="24.75" customHeight="1">
      <c r="A97" s="78" t="s">
        <v>78</v>
      </c>
      <c r="B97" s="79"/>
      <c r="C97" s="80"/>
      <c r="D97" s="220" t="s">
        <v>88</v>
      </c>
      <c r="E97" s="220"/>
      <c r="F97" s="220"/>
      <c r="G97" s="220"/>
      <c r="H97" s="220"/>
      <c r="I97" s="81"/>
      <c r="J97" s="220" t="s">
        <v>89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'022-33-02 - Trnávka - kác...'!J30</f>
        <v>0</v>
      </c>
      <c r="AH97" s="219"/>
      <c r="AI97" s="219"/>
      <c r="AJ97" s="219"/>
      <c r="AK97" s="219"/>
      <c r="AL97" s="219"/>
      <c r="AM97" s="219"/>
      <c r="AN97" s="218">
        <f t="shared" si="0"/>
        <v>0</v>
      </c>
      <c r="AO97" s="219"/>
      <c r="AP97" s="219"/>
      <c r="AQ97" s="82" t="s">
        <v>81</v>
      </c>
      <c r="AR97" s="79"/>
      <c r="AS97" s="83">
        <v>0</v>
      </c>
      <c r="AT97" s="84">
        <f t="shared" si="1"/>
        <v>0</v>
      </c>
      <c r="AU97" s="85">
        <f>'022-33-02 - Trnávka - kác...'!P120</f>
        <v>0</v>
      </c>
      <c r="AV97" s="84">
        <f>'022-33-02 - Trnávka - kác...'!J33</f>
        <v>0</v>
      </c>
      <c r="AW97" s="84">
        <f>'022-33-02 - Trnávka - kác...'!J34</f>
        <v>0</v>
      </c>
      <c r="AX97" s="84">
        <f>'022-33-02 - Trnávka - kác...'!J35</f>
        <v>0</v>
      </c>
      <c r="AY97" s="84">
        <f>'022-33-02 - Trnávka - kác...'!J36</f>
        <v>0</v>
      </c>
      <c r="AZ97" s="84">
        <f>'022-33-02 - Trnávka - kác...'!F33</f>
        <v>0</v>
      </c>
      <c r="BA97" s="84">
        <f>'022-33-02 - Trnávka - kác...'!F34</f>
        <v>0</v>
      </c>
      <c r="BB97" s="84">
        <f>'022-33-02 - Trnávka - kác...'!F35</f>
        <v>0</v>
      </c>
      <c r="BC97" s="84">
        <f>'022-33-02 - Trnávka - kác...'!F36</f>
        <v>0</v>
      </c>
      <c r="BD97" s="86">
        <f>'022-33-02 - Trnávka - kác...'!F37</f>
        <v>0</v>
      </c>
      <c r="BT97" s="87" t="s">
        <v>82</v>
      </c>
      <c r="BV97" s="87" t="s">
        <v>76</v>
      </c>
      <c r="BW97" s="87" t="s">
        <v>90</v>
      </c>
      <c r="BX97" s="87" t="s">
        <v>4</v>
      </c>
      <c r="CL97" s="87" t="s">
        <v>1</v>
      </c>
      <c r="CM97" s="87" t="s">
        <v>84</v>
      </c>
    </row>
    <row r="98" spans="1:91" s="7" customFormat="1" ht="24.75" customHeight="1">
      <c r="A98" s="78" t="s">
        <v>78</v>
      </c>
      <c r="B98" s="79"/>
      <c r="C98" s="80"/>
      <c r="D98" s="220" t="s">
        <v>91</v>
      </c>
      <c r="E98" s="220"/>
      <c r="F98" s="220"/>
      <c r="G98" s="220"/>
      <c r="H98" s="220"/>
      <c r="I98" s="81"/>
      <c r="J98" s="220" t="s">
        <v>92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18">
        <f>'022-33-03 - Trnávka - náh...'!J30</f>
        <v>0</v>
      </c>
      <c r="AH98" s="219"/>
      <c r="AI98" s="219"/>
      <c r="AJ98" s="219"/>
      <c r="AK98" s="219"/>
      <c r="AL98" s="219"/>
      <c r="AM98" s="219"/>
      <c r="AN98" s="218">
        <f t="shared" si="0"/>
        <v>0</v>
      </c>
      <c r="AO98" s="219"/>
      <c r="AP98" s="219"/>
      <c r="AQ98" s="82" t="s">
        <v>81</v>
      </c>
      <c r="AR98" s="79"/>
      <c r="AS98" s="83">
        <v>0</v>
      </c>
      <c r="AT98" s="84">
        <f t="shared" si="1"/>
        <v>0</v>
      </c>
      <c r="AU98" s="85">
        <f>'022-33-03 - Trnávka - náh...'!P120</f>
        <v>0</v>
      </c>
      <c r="AV98" s="84">
        <f>'022-33-03 - Trnávka - náh...'!J33</f>
        <v>0</v>
      </c>
      <c r="AW98" s="84">
        <f>'022-33-03 - Trnávka - náh...'!J34</f>
        <v>0</v>
      </c>
      <c r="AX98" s="84">
        <f>'022-33-03 - Trnávka - náh...'!J35</f>
        <v>0</v>
      </c>
      <c r="AY98" s="84">
        <f>'022-33-03 - Trnávka - náh...'!J36</f>
        <v>0</v>
      </c>
      <c r="AZ98" s="84">
        <f>'022-33-03 - Trnávka - náh...'!F33</f>
        <v>0</v>
      </c>
      <c r="BA98" s="84">
        <f>'022-33-03 - Trnávka - náh...'!F34</f>
        <v>0</v>
      </c>
      <c r="BB98" s="84">
        <f>'022-33-03 - Trnávka - náh...'!F35</f>
        <v>0</v>
      </c>
      <c r="BC98" s="84">
        <f>'022-33-03 - Trnávka - náh...'!F36</f>
        <v>0</v>
      </c>
      <c r="BD98" s="86">
        <f>'022-33-03 - Trnávka - náh...'!F37</f>
        <v>0</v>
      </c>
      <c r="BT98" s="87" t="s">
        <v>82</v>
      </c>
      <c r="BV98" s="87" t="s">
        <v>76</v>
      </c>
      <c r="BW98" s="87" t="s">
        <v>93</v>
      </c>
      <c r="BX98" s="87" t="s">
        <v>4</v>
      </c>
      <c r="CL98" s="87" t="s">
        <v>1</v>
      </c>
      <c r="CM98" s="87" t="s">
        <v>84</v>
      </c>
    </row>
    <row r="99" spans="1:91" s="7" customFormat="1" ht="24.75" customHeight="1">
      <c r="A99" s="78" t="s">
        <v>78</v>
      </c>
      <c r="B99" s="79"/>
      <c r="C99" s="80"/>
      <c r="D99" s="220" t="s">
        <v>94</v>
      </c>
      <c r="E99" s="220"/>
      <c r="F99" s="220"/>
      <c r="G99" s="220"/>
      <c r="H99" s="220"/>
      <c r="I99" s="81"/>
      <c r="J99" s="220" t="s">
        <v>95</v>
      </c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18">
        <f>'022-33-00 - Vedlejší a os...'!J30</f>
        <v>0</v>
      </c>
      <c r="AH99" s="219"/>
      <c r="AI99" s="219"/>
      <c r="AJ99" s="219"/>
      <c r="AK99" s="219"/>
      <c r="AL99" s="219"/>
      <c r="AM99" s="219"/>
      <c r="AN99" s="218">
        <f t="shared" si="0"/>
        <v>0</v>
      </c>
      <c r="AO99" s="219"/>
      <c r="AP99" s="219"/>
      <c r="AQ99" s="82" t="s">
        <v>96</v>
      </c>
      <c r="AR99" s="79"/>
      <c r="AS99" s="88">
        <v>0</v>
      </c>
      <c r="AT99" s="89">
        <f t="shared" si="1"/>
        <v>0</v>
      </c>
      <c r="AU99" s="90">
        <f>'022-33-00 - Vedlejší a os...'!P122</f>
        <v>0</v>
      </c>
      <c r="AV99" s="89">
        <f>'022-33-00 - Vedlejší a os...'!J33</f>
        <v>0</v>
      </c>
      <c r="AW99" s="89">
        <f>'022-33-00 - Vedlejší a os...'!J34</f>
        <v>0</v>
      </c>
      <c r="AX99" s="89">
        <f>'022-33-00 - Vedlejší a os...'!J35</f>
        <v>0</v>
      </c>
      <c r="AY99" s="89">
        <f>'022-33-00 - Vedlejší a os...'!J36</f>
        <v>0</v>
      </c>
      <c r="AZ99" s="89">
        <f>'022-33-00 - Vedlejší a os...'!F33</f>
        <v>0</v>
      </c>
      <c r="BA99" s="89">
        <f>'022-33-00 - Vedlejší a os...'!F34</f>
        <v>0</v>
      </c>
      <c r="BB99" s="89">
        <f>'022-33-00 - Vedlejší a os...'!F35</f>
        <v>0</v>
      </c>
      <c r="BC99" s="89">
        <f>'022-33-00 - Vedlejší a os...'!F36</f>
        <v>0</v>
      </c>
      <c r="BD99" s="91">
        <f>'022-33-00 - Vedlejší a os...'!F37</f>
        <v>0</v>
      </c>
      <c r="BT99" s="87" t="s">
        <v>82</v>
      </c>
      <c r="BV99" s="87" t="s">
        <v>76</v>
      </c>
      <c r="BW99" s="87" t="s">
        <v>97</v>
      </c>
      <c r="BX99" s="87" t="s">
        <v>4</v>
      </c>
      <c r="CL99" s="87" t="s">
        <v>1</v>
      </c>
      <c r="CM99" s="87" t="s">
        <v>84</v>
      </c>
    </row>
    <row r="100" spans="1:91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22-33-01-1 - Trnávka - p...'!C2" display="/" xr:uid="{00000000-0004-0000-0000-000000000000}"/>
    <hyperlink ref="A96" location="'022-33-01-2 - Trnávka - o...'!C2" display="/" xr:uid="{00000000-0004-0000-0000-000001000000}"/>
    <hyperlink ref="A97" location="'022-33-02 - Trnávka - kác...'!C2" display="/" xr:uid="{00000000-0004-0000-0000-000002000000}"/>
    <hyperlink ref="A98" location="'022-33-03 - Trnávka - náh...'!C2" display="/" xr:uid="{00000000-0004-0000-0000-000003000000}"/>
    <hyperlink ref="A99" location="'022-33-00 - Vedlejší a os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3"/>
  <sheetViews>
    <sheetView showGridLines="0" topLeftCell="A116" workbookViewId="0">
      <selection activeCell="I128" sqref="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98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Trnávka, Trnava, km 5,734-5,870, úprava toku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99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100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16. 1. 2024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30</v>
      </c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30</v>
      </c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ROUND((SUM(BE124:BE162)),  2)</f>
        <v>0</v>
      </c>
      <c r="G33" s="31"/>
      <c r="H33" s="31"/>
      <c r="I33" s="99">
        <v>0.21</v>
      </c>
      <c r="J33" s="98">
        <f>ROUND(((SUM(BE124:BE162))*I33),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ROUND((SUM(BF124:BF162)),  2)</f>
        <v>0</v>
      </c>
      <c r="G34" s="31"/>
      <c r="H34" s="31"/>
      <c r="I34" s="99">
        <v>0.12</v>
      </c>
      <c r="J34" s="98">
        <f>ROUND(((SUM(BF124:BF162))*I34),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ROUND((SUM(BG124:BG162)),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ROUND((SUM(BH124:BH162)),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ROUND((SUM(BI124:BI162)),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Trnávka, Trnava, km 5,734-5,870, úprava toku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022-33-01-1 - Trnávka - přípravné a bourací práce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Trnava</v>
      </c>
      <c r="G89" s="31"/>
      <c r="H89" s="31"/>
      <c r="I89" s="26" t="s">
        <v>21</v>
      </c>
      <c r="J89" s="54" t="str">
        <f>IF(J12="","",J12)</f>
        <v>16. 1. 2024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>PMO</v>
      </c>
      <c r="G91" s="31"/>
      <c r="H91" s="31"/>
      <c r="I91" s="26" t="s">
        <v>29</v>
      </c>
      <c r="J91" s="29" t="str">
        <f>E21</f>
        <v>VH atelier, 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VH atelier, 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104</v>
      </c>
      <c r="D96" s="31"/>
      <c r="E96" s="31"/>
      <c r="F96" s="31"/>
      <c r="G96" s="31"/>
      <c r="H96" s="31"/>
      <c r="I96" s="31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J125</f>
        <v>0</v>
      </c>
      <c r="L97" s="111"/>
    </row>
    <row r="98" spans="1:31" s="10" customFormat="1" ht="19.899999999999999" customHeight="1">
      <c r="B98" s="115"/>
      <c r="D98" s="116" t="s">
        <v>107</v>
      </c>
      <c r="E98" s="117"/>
      <c r="F98" s="117"/>
      <c r="G98" s="117"/>
      <c r="H98" s="117"/>
      <c r="I98" s="117"/>
      <c r="J98" s="118">
        <f>J126</f>
        <v>0</v>
      </c>
      <c r="L98" s="115"/>
    </row>
    <row r="99" spans="1:31" s="10" customFormat="1" ht="14.85" customHeight="1">
      <c r="B99" s="115"/>
      <c r="D99" s="116" t="s">
        <v>108</v>
      </c>
      <c r="E99" s="117"/>
      <c r="F99" s="117"/>
      <c r="G99" s="117"/>
      <c r="H99" s="117"/>
      <c r="I99" s="117"/>
      <c r="J99" s="118">
        <f>J127</f>
        <v>0</v>
      </c>
      <c r="L99" s="115"/>
    </row>
    <row r="100" spans="1:31" s="10" customFormat="1" ht="19.899999999999999" customHeight="1">
      <c r="B100" s="115"/>
      <c r="D100" s="116" t="s">
        <v>109</v>
      </c>
      <c r="E100" s="117"/>
      <c r="F100" s="117"/>
      <c r="G100" s="117"/>
      <c r="H100" s="117"/>
      <c r="I100" s="117"/>
      <c r="J100" s="118">
        <f>J138</f>
        <v>0</v>
      </c>
      <c r="L100" s="115"/>
    </row>
    <row r="101" spans="1:31" s="10" customFormat="1" ht="14.85" customHeight="1">
      <c r="B101" s="115"/>
      <c r="D101" s="116" t="s">
        <v>110</v>
      </c>
      <c r="E101" s="117"/>
      <c r="F101" s="117"/>
      <c r="G101" s="117"/>
      <c r="H101" s="117"/>
      <c r="I101" s="117"/>
      <c r="J101" s="118">
        <f>J139</f>
        <v>0</v>
      </c>
      <c r="L101" s="115"/>
    </row>
    <row r="102" spans="1:31" s="10" customFormat="1" ht="19.899999999999999" customHeight="1">
      <c r="B102" s="115"/>
      <c r="D102" s="116" t="s">
        <v>111</v>
      </c>
      <c r="E102" s="117"/>
      <c r="F102" s="117"/>
      <c r="G102" s="117"/>
      <c r="H102" s="117"/>
      <c r="I102" s="117"/>
      <c r="J102" s="118">
        <f>J148</f>
        <v>0</v>
      </c>
      <c r="L102" s="115"/>
    </row>
    <row r="103" spans="1:31" s="10" customFormat="1" ht="14.85" customHeight="1">
      <c r="B103" s="115"/>
      <c r="D103" s="116" t="s">
        <v>112</v>
      </c>
      <c r="E103" s="117"/>
      <c r="F103" s="117"/>
      <c r="G103" s="117"/>
      <c r="H103" s="117"/>
      <c r="I103" s="117"/>
      <c r="J103" s="118">
        <f>J149</f>
        <v>0</v>
      </c>
      <c r="L103" s="115"/>
    </row>
    <row r="104" spans="1:31" s="10" customFormat="1" ht="19.899999999999999" customHeight="1">
      <c r="B104" s="115"/>
      <c r="D104" s="116" t="s">
        <v>113</v>
      </c>
      <c r="E104" s="117"/>
      <c r="F104" s="117"/>
      <c r="G104" s="117"/>
      <c r="H104" s="117"/>
      <c r="I104" s="117"/>
      <c r="J104" s="118">
        <f>J151</f>
        <v>0</v>
      </c>
      <c r="L104" s="115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114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38" t="str">
        <f>E7</f>
        <v>Trnávka, Trnava, km 5,734-5,870, úprava toku</v>
      </c>
      <c r="F114" s="239"/>
      <c r="G114" s="239"/>
      <c r="H114" s="239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99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28" t="str">
        <f>E9</f>
        <v>022-33-01-1 - Trnávka - přípravné a bourací práce</v>
      </c>
      <c r="F116" s="237"/>
      <c r="G116" s="237"/>
      <c r="H116" s="237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19</v>
      </c>
      <c r="D118" s="31"/>
      <c r="E118" s="31"/>
      <c r="F118" s="24" t="str">
        <f>F12</f>
        <v>Trnava</v>
      </c>
      <c r="G118" s="31"/>
      <c r="H118" s="31"/>
      <c r="I118" s="26" t="s">
        <v>21</v>
      </c>
      <c r="J118" s="54" t="str">
        <f>IF(J12="","",J12)</f>
        <v>16. 1. 2024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1"/>
      <c r="E120" s="31"/>
      <c r="F120" s="24" t="str">
        <f>E15</f>
        <v>PMO</v>
      </c>
      <c r="G120" s="31"/>
      <c r="H120" s="31"/>
      <c r="I120" s="26" t="s">
        <v>29</v>
      </c>
      <c r="J120" s="29" t="str">
        <f>E21</f>
        <v>VH atelier, s r.o.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27</v>
      </c>
      <c r="D121" s="31"/>
      <c r="E121" s="31"/>
      <c r="F121" s="24" t="str">
        <f>IF(E18="","",E18)</f>
        <v>Vyplň údaj</v>
      </c>
      <c r="G121" s="31"/>
      <c r="H121" s="31"/>
      <c r="I121" s="26" t="s">
        <v>32</v>
      </c>
      <c r="J121" s="29" t="str">
        <f>E24</f>
        <v>VH atelier, s r.o.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19"/>
      <c r="B123" s="120"/>
      <c r="C123" s="121" t="s">
        <v>115</v>
      </c>
      <c r="D123" s="122" t="s">
        <v>59</v>
      </c>
      <c r="E123" s="122" t="s">
        <v>55</v>
      </c>
      <c r="F123" s="122" t="s">
        <v>56</v>
      </c>
      <c r="G123" s="122" t="s">
        <v>116</v>
      </c>
      <c r="H123" s="122" t="s">
        <v>117</v>
      </c>
      <c r="I123" s="122" t="s">
        <v>118</v>
      </c>
      <c r="J123" s="123" t="s">
        <v>103</v>
      </c>
      <c r="K123" s="124" t="s">
        <v>119</v>
      </c>
      <c r="L123" s="125"/>
      <c r="M123" s="61" t="s">
        <v>1</v>
      </c>
      <c r="N123" s="62" t="s">
        <v>38</v>
      </c>
      <c r="O123" s="62" t="s">
        <v>120</v>
      </c>
      <c r="P123" s="62" t="s">
        <v>121</v>
      </c>
      <c r="Q123" s="62" t="s">
        <v>122</v>
      </c>
      <c r="R123" s="62" t="s">
        <v>123</v>
      </c>
      <c r="S123" s="62" t="s">
        <v>124</v>
      </c>
      <c r="T123" s="63" t="s">
        <v>125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</row>
    <row r="124" spans="1:65" s="2" customFormat="1" ht="22.9" customHeight="1">
      <c r="A124" s="31"/>
      <c r="B124" s="32"/>
      <c r="C124" s="68" t="s">
        <v>126</v>
      </c>
      <c r="D124" s="31"/>
      <c r="E124" s="31"/>
      <c r="F124" s="31"/>
      <c r="G124" s="31"/>
      <c r="H124" s="31"/>
      <c r="I124" s="31"/>
      <c r="J124" s="126">
        <f>BK124</f>
        <v>0</v>
      </c>
      <c r="K124" s="31"/>
      <c r="L124" s="32"/>
      <c r="M124" s="64"/>
      <c r="N124" s="55"/>
      <c r="O124" s="65"/>
      <c r="P124" s="127">
        <f>P125</f>
        <v>0</v>
      </c>
      <c r="Q124" s="65"/>
      <c r="R124" s="127">
        <f>R125</f>
        <v>0</v>
      </c>
      <c r="S124" s="65"/>
      <c r="T124" s="128">
        <f>T125</f>
        <v>100.08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73</v>
      </c>
      <c r="AU124" s="16" t="s">
        <v>105</v>
      </c>
      <c r="BK124" s="129">
        <f>BK125</f>
        <v>0</v>
      </c>
    </row>
    <row r="125" spans="1:65" s="12" customFormat="1" ht="25.9" customHeight="1">
      <c r="B125" s="130"/>
      <c r="D125" s="131" t="s">
        <v>73</v>
      </c>
      <c r="E125" s="132" t="s">
        <v>127</v>
      </c>
      <c r="F125" s="132" t="s">
        <v>128</v>
      </c>
      <c r="I125" s="133"/>
      <c r="J125" s="134">
        <f>BK125</f>
        <v>0</v>
      </c>
      <c r="L125" s="130"/>
      <c r="M125" s="135"/>
      <c r="N125" s="136"/>
      <c r="O125" s="136"/>
      <c r="P125" s="137">
        <f>P126+P138+P148+P151</f>
        <v>0</v>
      </c>
      <c r="Q125" s="136"/>
      <c r="R125" s="137">
        <f>R126+R138+R148+R151</f>
        <v>0</v>
      </c>
      <c r="S125" s="136"/>
      <c r="T125" s="138">
        <f>T126+T138+T148+T151</f>
        <v>100.08</v>
      </c>
      <c r="AR125" s="131" t="s">
        <v>82</v>
      </c>
      <c r="AT125" s="139" t="s">
        <v>73</v>
      </c>
      <c r="AU125" s="139" t="s">
        <v>74</v>
      </c>
      <c r="AY125" s="131" t="s">
        <v>129</v>
      </c>
      <c r="BK125" s="140">
        <f>BK126+BK138+BK148+BK151</f>
        <v>0</v>
      </c>
    </row>
    <row r="126" spans="1:65" s="12" customFormat="1" ht="22.9" customHeight="1">
      <c r="B126" s="130"/>
      <c r="D126" s="131" t="s">
        <v>73</v>
      </c>
      <c r="E126" s="141" t="s">
        <v>82</v>
      </c>
      <c r="F126" s="141" t="s">
        <v>130</v>
      </c>
      <c r="I126" s="133"/>
      <c r="J126" s="142">
        <f>BK126</f>
        <v>0</v>
      </c>
      <c r="L126" s="130"/>
      <c r="M126" s="135"/>
      <c r="N126" s="136"/>
      <c r="O126" s="136"/>
      <c r="P126" s="137">
        <f>P127</f>
        <v>0</v>
      </c>
      <c r="Q126" s="136"/>
      <c r="R126" s="137">
        <f>R127</f>
        <v>0</v>
      </c>
      <c r="S126" s="136"/>
      <c r="T126" s="138">
        <f>T127</f>
        <v>71.34</v>
      </c>
      <c r="AR126" s="131" t="s">
        <v>82</v>
      </c>
      <c r="AT126" s="139" t="s">
        <v>73</v>
      </c>
      <c r="AU126" s="139" t="s">
        <v>82</v>
      </c>
      <c r="AY126" s="131" t="s">
        <v>129</v>
      </c>
      <c r="BK126" s="140">
        <f>BK127</f>
        <v>0</v>
      </c>
    </row>
    <row r="127" spans="1:65" s="12" customFormat="1" ht="20.85" customHeight="1">
      <c r="B127" s="130"/>
      <c r="D127" s="131" t="s">
        <v>73</v>
      </c>
      <c r="E127" s="141" t="s">
        <v>131</v>
      </c>
      <c r="F127" s="141" t="s">
        <v>132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SUM(P128:P137)</f>
        <v>0</v>
      </c>
      <c r="Q127" s="136"/>
      <c r="R127" s="137">
        <f>SUM(R128:R137)</f>
        <v>0</v>
      </c>
      <c r="S127" s="136"/>
      <c r="T127" s="138">
        <f>SUM(T128:T137)</f>
        <v>71.34</v>
      </c>
      <c r="AR127" s="131" t="s">
        <v>82</v>
      </c>
      <c r="AT127" s="139" t="s">
        <v>73</v>
      </c>
      <c r="AU127" s="139" t="s">
        <v>84</v>
      </c>
      <c r="AY127" s="131" t="s">
        <v>129</v>
      </c>
      <c r="BK127" s="140">
        <f>SUM(BK128:BK137)</f>
        <v>0</v>
      </c>
    </row>
    <row r="128" spans="1:65" s="2" customFormat="1" ht="33" customHeight="1">
      <c r="A128" s="31"/>
      <c r="B128" s="143"/>
      <c r="C128" s="144" t="s">
        <v>82</v>
      </c>
      <c r="D128" s="144" t="s">
        <v>133</v>
      </c>
      <c r="E128" s="145" t="s">
        <v>134</v>
      </c>
      <c r="F128" s="146" t="s">
        <v>135</v>
      </c>
      <c r="G128" s="147" t="s">
        <v>136</v>
      </c>
      <c r="H128" s="148">
        <v>75</v>
      </c>
      <c r="I128" s="149"/>
      <c r="J128" s="150">
        <f>ROUND(I128*H128,2)</f>
        <v>0</v>
      </c>
      <c r="K128" s="151"/>
      <c r="L128" s="32"/>
      <c r="M128" s="152" t="s">
        <v>1</v>
      </c>
      <c r="N128" s="153" t="s">
        <v>39</v>
      </c>
      <c r="O128" s="57"/>
      <c r="P128" s="154">
        <f>O128*H128</f>
        <v>0</v>
      </c>
      <c r="Q128" s="154">
        <v>0</v>
      </c>
      <c r="R128" s="154">
        <f>Q128*H128</f>
        <v>0</v>
      </c>
      <c r="S128" s="154">
        <v>0.44</v>
      </c>
      <c r="T128" s="155">
        <f>S128*H128</f>
        <v>33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137</v>
      </c>
      <c r="AT128" s="156" t="s">
        <v>133</v>
      </c>
      <c r="AU128" s="156" t="s">
        <v>138</v>
      </c>
      <c r="AY128" s="16" t="s">
        <v>129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6" t="s">
        <v>82</v>
      </c>
      <c r="BK128" s="157">
        <f>ROUND(I128*H128,2)</f>
        <v>0</v>
      </c>
      <c r="BL128" s="16" t="s">
        <v>137</v>
      </c>
      <c r="BM128" s="156" t="s">
        <v>139</v>
      </c>
    </row>
    <row r="129" spans="1:65" s="13" customFormat="1">
      <c r="B129" s="158"/>
      <c r="D129" s="159" t="s">
        <v>140</v>
      </c>
      <c r="E129" s="160" t="s">
        <v>1</v>
      </c>
      <c r="F129" s="161" t="s">
        <v>141</v>
      </c>
      <c r="H129" s="162">
        <v>75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140</v>
      </c>
      <c r="AU129" s="160" t="s">
        <v>138</v>
      </c>
      <c r="AV129" s="13" t="s">
        <v>84</v>
      </c>
      <c r="AW129" s="13" t="s">
        <v>31</v>
      </c>
      <c r="AX129" s="13" t="s">
        <v>82</v>
      </c>
      <c r="AY129" s="160" t="s">
        <v>129</v>
      </c>
    </row>
    <row r="130" spans="1:65" s="2" customFormat="1" ht="24.2" customHeight="1">
      <c r="A130" s="31"/>
      <c r="B130" s="143"/>
      <c r="C130" s="144" t="s">
        <v>84</v>
      </c>
      <c r="D130" s="144" t="s">
        <v>133</v>
      </c>
      <c r="E130" s="145" t="s">
        <v>142</v>
      </c>
      <c r="F130" s="146" t="s">
        <v>143</v>
      </c>
      <c r="G130" s="147" t="s">
        <v>136</v>
      </c>
      <c r="H130" s="148">
        <v>75</v>
      </c>
      <c r="I130" s="149"/>
      <c r="J130" s="150">
        <f>ROUND(I130*H130,2)</f>
        <v>0</v>
      </c>
      <c r="K130" s="151"/>
      <c r="L130" s="32"/>
      <c r="M130" s="152" t="s">
        <v>1</v>
      </c>
      <c r="N130" s="153" t="s">
        <v>39</v>
      </c>
      <c r="O130" s="57"/>
      <c r="P130" s="154">
        <f>O130*H130</f>
        <v>0</v>
      </c>
      <c r="Q130" s="154">
        <v>0</v>
      </c>
      <c r="R130" s="154">
        <f>Q130*H130</f>
        <v>0</v>
      </c>
      <c r="S130" s="154">
        <v>0.22</v>
      </c>
      <c r="T130" s="155">
        <f>S130*H130</f>
        <v>16.5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137</v>
      </c>
      <c r="AT130" s="156" t="s">
        <v>133</v>
      </c>
      <c r="AU130" s="156" t="s">
        <v>138</v>
      </c>
      <c r="AY130" s="16" t="s">
        <v>129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6" t="s">
        <v>82</v>
      </c>
      <c r="BK130" s="157">
        <f>ROUND(I130*H130,2)</f>
        <v>0</v>
      </c>
      <c r="BL130" s="16" t="s">
        <v>137</v>
      </c>
      <c r="BM130" s="156" t="s">
        <v>144</v>
      </c>
    </row>
    <row r="131" spans="1:65" s="13" customFormat="1">
      <c r="B131" s="158"/>
      <c r="D131" s="159" t="s">
        <v>140</v>
      </c>
      <c r="E131" s="160" t="s">
        <v>1</v>
      </c>
      <c r="F131" s="161" t="s">
        <v>141</v>
      </c>
      <c r="H131" s="162">
        <v>75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140</v>
      </c>
      <c r="AU131" s="160" t="s">
        <v>138</v>
      </c>
      <c r="AV131" s="13" t="s">
        <v>84</v>
      </c>
      <c r="AW131" s="13" t="s">
        <v>31</v>
      </c>
      <c r="AX131" s="13" t="s">
        <v>82</v>
      </c>
      <c r="AY131" s="160" t="s">
        <v>129</v>
      </c>
    </row>
    <row r="132" spans="1:65" s="2" customFormat="1" ht="16.5" customHeight="1">
      <c r="A132" s="31"/>
      <c r="B132" s="143"/>
      <c r="C132" s="144" t="s">
        <v>138</v>
      </c>
      <c r="D132" s="144" t="s">
        <v>133</v>
      </c>
      <c r="E132" s="145" t="s">
        <v>145</v>
      </c>
      <c r="F132" s="146" t="s">
        <v>146</v>
      </c>
      <c r="G132" s="147" t="s">
        <v>147</v>
      </c>
      <c r="H132" s="148">
        <v>12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39</v>
      </c>
      <c r="O132" s="57"/>
      <c r="P132" s="154">
        <f>O132*H132</f>
        <v>0</v>
      </c>
      <c r="Q132" s="154">
        <v>0</v>
      </c>
      <c r="R132" s="154">
        <f>Q132*H132</f>
        <v>0</v>
      </c>
      <c r="S132" s="154">
        <v>1.82</v>
      </c>
      <c r="T132" s="155">
        <f>S132*H132</f>
        <v>21.84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137</v>
      </c>
      <c r="AT132" s="156" t="s">
        <v>133</v>
      </c>
      <c r="AU132" s="156" t="s">
        <v>138</v>
      </c>
      <c r="AY132" s="16" t="s">
        <v>129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6" t="s">
        <v>82</v>
      </c>
      <c r="BK132" s="157">
        <f>ROUND(I132*H132,2)</f>
        <v>0</v>
      </c>
      <c r="BL132" s="16" t="s">
        <v>137</v>
      </c>
      <c r="BM132" s="156" t="s">
        <v>148</v>
      </c>
    </row>
    <row r="133" spans="1:65" s="13" customFormat="1">
      <c r="B133" s="158"/>
      <c r="D133" s="159" t="s">
        <v>140</v>
      </c>
      <c r="E133" s="160" t="s">
        <v>1</v>
      </c>
      <c r="F133" s="161" t="s">
        <v>149</v>
      </c>
      <c r="H133" s="162">
        <v>12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140</v>
      </c>
      <c r="AU133" s="160" t="s">
        <v>138</v>
      </c>
      <c r="AV133" s="13" t="s">
        <v>84</v>
      </c>
      <c r="AW133" s="13" t="s">
        <v>31</v>
      </c>
      <c r="AX133" s="13" t="s">
        <v>82</v>
      </c>
      <c r="AY133" s="160" t="s">
        <v>129</v>
      </c>
    </row>
    <row r="134" spans="1:65" s="2" customFormat="1" ht="24.2" customHeight="1">
      <c r="A134" s="31"/>
      <c r="B134" s="143"/>
      <c r="C134" s="144" t="s">
        <v>137</v>
      </c>
      <c r="D134" s="144" t="s">
        <v>133</v>
      </c>
      <c r="E134" s="145" t="s">
        <v>150</v>
      </c>
      <c r="F134" s="146" t="s">
        <v>151</v>
      </c>
      <c r="G134" s="147" t="s">
        <v>147</v>
      </c>
      <c r="H134" s="148">
        <v>12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39</v>
      </c>
      <c r="O134" s="57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137</v>
      </c>
      <c r="AT134" s="156" t="s">
        <v>133</v>
      </c>
      <c r="AU134" s="156" t="s">
        <v>138</v>
      </c>
      <c r="AY134" s="16" t="s">
        <v>129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82</v>
      </c>
      <c r="BK134" s="157">
        <f>ROUND(I134*H134,2)</f>
        <v>0</v>
      </c>
      <c r="BL134" s="16" t="s">
        <v>137</v>
      </c>
      <c r="BM134" s="156" t="s">
        <v>152</v>
      </c>
    </row>
    <row r="135" spans="1:65" s="13" customFormat="1">
      <c r="B135" s="158"/>
      <c r="D135" s="159" t="s">
        <v>140</v>
      </c>
      <c r="E135" s="160" t="s">
        <v>1</v>
      </c>
      <c r="F135" s="161" t="s">
        <v>8</v>
      </c>
      <c r="H135" s="162">
        <v>12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140</v>
      </c>
      <c r="AU135" s="160" t="s">
        <v>138</v>
      </c>
      <c r="AV135" s="13" t="s">
        <v>84</v>
      </c>
      <c r="AW135" s="13" t="s">
        <v>31</v>
      </c>
      <c r="AX135" s="13" t="s">
        <v>82</v>
      </c>
      <c r="AY135" s="160" t="s">
        <v>129</v>
      </c>
    </row>
    <row r="136" spans="1:65" s="2" customFormat="1" ht="33" customHeight="1">
      <c r="A136" s="31"/>
      <c r="B136" s="143"/>
      <c r="C136" s="144" t="s">
        <v>153</v>
      </c>
      <c r="D136" s="144" t="s">
        <v>133</v>
      </c>
      <c r="E136" s="145" t="s">
        <v>154</v>
      </c>
      <c r="F136" s="146" t="s">
        <v>155</v>
      </c>
      <c r="G136" s="147" t="s">
        <v>147</v>
      </c>
      <c r="H136" s="148">
        <v>12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39</v>
      </c>
      <c r="O136" s="57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137</v>
      </c>
      <c r="AT136" s="156" t="s">
        <v>133</v>
      </c>
      <c r="AU136" s="156" t="s">
        <v>138</v>
      </c>
      <c r="AY136" s="16" t="s">
        <v>129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82</v>
      </c>
      <c r="BK136" s="157">
        <f>ROUND(I136*H136,2)</f>
        <v>0</v>
      </c>
      <c r="BL136" s="16" t="s">
        <v>137</v>
      </c>
      <c r="BM136" s="156" t="s">
        <v>156</v>
      </c>
    </row>
    <row r="137" spans="1:65" s="13" customFormat="1">
      <c r="B137" s="158"/>
      <c r="D137" s="159" t="s">
        <v>140</v>
      </c>
      <c r="E137" s="160" t="s">
        <v>1</v>
      </c>
      <c r="F137" s="161" t="s">
        <v>157</v>
      </c>
      <c r="H137" s="162">
        <v>12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140</v>
      </c>
      <c r="AU137" s="160" t="s">
        <v>138</v>
      </c>
      <c r="AV137" s="13" t="s">
        <v>84</v>
      </c>
      <c r="AW137" s="13" t="s">
        <v>31</v>
      </c>
      <c r="AX137" s="13" t="s">
        <v>82</v>
      </c>
      <c r="AY137" s="160" t="s">
        <v>129</v>
      </c>
    </row>
    <row r="138" spans="1:65" s="12" customFormat="1" ht="22.9" customHeight="1">
      <c r="B138" s="130"/>
      <c r="D138" s="131" t="s">
        <v>73</v>
      </c>
      <c r="E138" s="141" t="s">
        <v>158</v>
      </c>
      <c r="F138" s="141" t="s">
        <v>159</v>
      </c>
      <c r="I138" s="133"/>
      <c r="J138" s="142">
        <f>BK138</f>
        <v>0</v>
      </c>
      <c r="L138" s="130"/>
      <c r="M138" s="135"/>
      <c r="N138" s="136"/>
      <c r="O138" s="136"/>
      <c r="P138" s="137">
        <f>P139</f>
        <v>0</v>
      </c>
      <c r="Q138" s="136"/>
      <c r="R138" s="137">
        <f>R139</f>
        <v>0</v>
      </c>
      <c r="S138" s="136"/>
      <c r="T138" s="138">
        <f>T139</f>
        <v>28.74</v>
      </c>
      <c r="AR138" s="131" t="s">
        <v>82</v>
      </c>
      <c r="AT138" s="139" t="s">
        <v>73</v>
      </c>
      <c r="AU138" s="139" t="s">
        <v>82</v>
      </c>
      <c r="AY138" s="131" t="s">
        <v>129</v>
      </c>
      <c r="BK138" s="140">
        <f>BK139</f>
        <v>0</v>
      </c>
    </row>
    <row r="139" spans="1:65" s="12" customFormat="1" ht="20.85" customHeight="1">
      <c r="B139" s="130"/>
      <c r="D139" s="131" t="s">
        <v>73</v>
      </c>
      <c r="E139" s="141" t="s">
        <v>160</v>
      </c>
      <c r="F139" s="141" t="s">
        <v>161</v>
      </c>
      <c r="I139" s="133"/>
      <c r="J139" s="142">
        <f>BK139</f>
        <v>0</v>
      </c>
      <c r="L139" s="130"/>
      <c r="M139" s="135"/>
      <c r="N139" s="136"/>
      <c r="O139" s="136"/>
      <c r="P139" s="137">
        <f>SUM(P140:P147)</f>
        <v>0</v>
      </c>
      <c r="Q139" s="136"/>
      <c r="R139" s="137">
        <f>SUM(R140:R147)</f>
        <v>0</v>
      </c>
      <c r="S139" s="136"/>
      <c r="T139" s="138">
        <f>SUM(T140:T147)</f>
        <v>28.74</v>
      </c>
      <c r="AR139" s="131" t="s">
        <v>82</v>
      </c>
      <c r="AT139" s="139" t="s">
        <v>73</v>
      </c>
      <c r="AU139" s="139" t="s">
        <v>84</v>
      </c>
      <c r="AY139" s="131" t="s">
        <v>129</v>
      </c>
      <c r="BK139" s="140">
        <f>SUM(BK140:BK147)</f>
        <v>0</v>
      </c>
    </row>
    <row r="140" spans="1:65" s="2" customFormat="1" ht="24.2" customHeight="1">
      <c r="A140" s="31"/>
      <c r="B140" s="143"/>
      <c r="C140" s="144" t="s">
        <v>162</v>
      </c>
      <c r="D140" s="144" t="s">
        <v>133</v>
      </c>
      <c r="E140" s="145" t="s">
        <v>163</v>
      </c>
      <c r="F140" s="146" t="s">
        <v>164</v>
      </c>
      <c r="G140" s="147" t="s">
        <v>165</v>
      </c>
      <c r="H140" s="148">
        <v>40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39</v>
      </c>
      <c r="O140" s="57"/>
      <c r="P140" s="154">
        <f>O140*H140</f>
        <v>0</v>
      </c>
      <c r="Q140" s="154">
        <v>0</v>
      </c>
      <c r="R140" s="154">
        <f>Q140*H140</f>
        <v>0</v>
      </c>
      <c r="S140" s="154">
        <v>0.06</v>
      </c>
      <c r="T140" s="155">
        <f>S140*H140</f>
        <v>2.4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6" t="s">
        <v>137</v>
      </c>
      <c r="AT140" s="156" t="s">
        <v>133</v>
      </c>
      <c r="AU140" s="156" t="s">
        <v>138</v>
      </c>
      <c r="AY140" s="16" t="s">
        <v>129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6" t="s">
        <v>82</v>
      </c>
      <c r="BK140" s="157">
        <f>ROUND(I140*H140,2)</f>
        <v>0</v>
      </c>
      <c r="BL140" s="16" t="s">
        <v>137</v>
      </c>
      <c r="BM140" s="156" t="s">
        <v>166</v>
      </c>
    </row>
    <row r="141" spans="1:65" s="13" customFormat="1">
      <c r="B141" s="158"/>
      <c r="D141" s="159" t="s">
        <v>140</v>
      </c>
      <c r="E141" s="160" t="s">
        <v>1</v>
      </c>
      <c r="F141" s="161" t="s">
        <v>167</v>
      </c>
      <c r="H141" s="162">
        <v>40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140</v>
      </c>
      <c r="AU141" s="160" t="s">
        <v>138</v>
      </c>
      <c r="AV141" s="13" t="s">
        <v>84</v>
      </c>
      <c r="AW141" s="13" t="s">
        <v>31</v>
      </c>
      <c r="AX141" s="13" t="s">
        <v>82</v>
      </c>
      <c r="AY141" s="160" t="s">
        <v>129</v>
      </c>
    </row>
    <row r="142" spans="1:65" s="2" customFormat="1" ht="24.2" customHeight="1">
      <c r="A142" s="31"/>
      <c r="B142" s="143"/>
      <c r="C142" s="144" t="s">
        <v>168</v>
      </c>
      <c r="D142" s="144" t="s">
        <v>133</v>
      </c>
      <c r="E142" s="145" t="s">
        <v>169</v>
      </c>
      <c r="F142" s="146" t="s">
        <v>170</v>
      </c>
      <c r="G142" s="147" t="s">
        <v>165</v>
      </c>
      <c r="H142" s="148">
        <v>30</v>
      </c>
      <c r="I142" s="149"/>
      <c r="J142" s="150">
        <f>ROUND(I142*H142,2)</f>
        <v>0</v>
      </c>
      <c r="K142" s="151"/>
      <c r="L142" s="32"/>
      <c r="M142" s="152" t="s">
        <v>1</v>
      </c>
      <c r="N142" s="153" t="s">
        <v>39</v>
      </c>
      <c r="O142" s="57"/>
      <c r="P142" s="154">
        <f>O142*H142</f>
        <v>0</v>
      </c>
      <c r="Q142" s="154">
        <v>0</v>
      </c>
      <c r="R142" s="154">
        <f>Q142*H142</f>
        <v>0</v>
      </c>
      <c r="S142" s="154">
        <v>9.2499999999999995E-3</v>
      </c>
      <c r="T142" s="155">
        <f>S142*H142</f>
        <v>0.27749999999999997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6" t="s">
        <v>137</v>
      </c>
      <c r="AT142" s="156" t="s">
        <v>133</v>
      </c>
      <c r="AU142" s="156" t="s">
        <v>138</v>
      </c>
      <c r="AY142" s="16" t="s">
        <v>129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6" t="s">
        <v>82</v>
      </c>
      <c r="BK142" s="157">
        <f>ROUND(I142*H142,2)</f>
        <v>0</v>
      </c>
      <c r="BL142" s="16" t="s">
        <v>137</v>
      </c>
      <c r="BM142" s="156" t="s">
        <v>171</v>
      </c>
    </row>
    <row r="143" spans="1:65" s="13" customFormat="1">
      <c r="B143" s="158"/>
      <c r="D143" s="159" t="s">
        <v>140</v>
      </c>
      <c r="E143" s="160" t="s">
        <v>1</v>
      </c>
      <c r="F143" s="161" t="s">
        <v>172</v>
      </c>
      <c r="H143" s="162">
        <v>30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140</v>
      </c>
      <c r="AU143" s="160" t="s">
        <v>138</v>
      </c>
      <c r="AV143" s="13" t="s">
        <v>84</v>
      </c>
      <c r="AW143" s="13" t="s">
        <v>31</v>
      </c>
      <c r="AX143" s="13" t="s">
        <v>82</v>
      </c>
      <c r="AY143" s="160" t="s">
        <v>129</v>
      </c>
    </row>
    <row r="144" spans="1:65" s="2" customFormat="1" ht="24.2" customHeight="1">
      <c r="A144" s="31"/>
      <c r="B144" s="143"/>
      <c r="C144" s="144" t="s">
        <v>173</v>
      </c>
      <c r="D144" s="144" t="s">
        <v>133</v>
      </c>
      <c r="E144" s="145" t="s">
        <v>174</v>
      </c>
      <c r="F144" s="146" t="s">
        <v>175</v>
      </c>
      <c r="G144" s="147" t="s">
        <v>147</v>
      </c>
      <c r="H144" s="148">
        <v>10.425000000000001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39</v>
      </c>
      <c r="O144" s="57"/>
      <c r="P144" s="154">
        <f>O144*H144</f>
        <v>0</v>
      </c>
      <c r="Q144" s="154">
        <v>0</v>
      </c>
      <c r="R144" s="154">
        <f>Q144*H144</f>
        <v>0</v>
      </c>
      <c r="S144" s="154">
        <v>2.5</v>
      </c>
      <c r="T144" s="155">
        <f>S144*H144</f>
        <v>26.0625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137</v>
      </c>
      <c r="AT144" s="156" t="s">
        <v>133</v>
      </c>
      <c r="AU144" s="156" t="s">
        <v>138</v>
      </c>
      <c r="AY144" s="16" t="s">
        <v>129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82</v>
      </c>
      <c r="BK144" s="157">
        <f>ROUND(I144*H144,2)</f>
        <v>0</v>
      </c>
      <c r="BL144" s="16" t="s">
        <v>137</v>
      </c>
      <c r="BM144" s="156" t="s">
        <v>176</v>
      </c>
    </row>
    <row r="145" spans="1:65" s="13" customFormat="1">
      <c r="B145" s="158"/>
      <c r="D145" s="159" t="s">
        <v>140</v>
      </c>
      <c r="E145" s="160" t="s">
        <v>1</v>
      </c>
      <c r="F145" s="161" t="s">
        <v>177</v>
      </c>
      <c r="H145" s="162">
        <v>6.8250000000000002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140</v>
      </c>
      <c r="AU145" s="160" t="s">
        <v>138</v>
      </c>
      <c r="AV145" s="13" t="s">
        <v>84</v>
      </c>
      <c r="AW145" s="13" t="s">
        <v>31</v>
      </c>
      <c r="AX145" s="13" t="s">
        <v>74</v>
      </c>
      <c r="AY145" s="160" t="s">
        <v>129</v>
      </c>
    </row>
    <row r="146" spans="1:65" s="13" customFormat="1">
      <c r="B146" s="158"/>
      <c r="D146" s="159" t="s">
        <v>140</v>
      </c>
      <c r="E146" s="160" t="s">
        <v>1</v>
      </c>
      <c r="F146" s="161" t="s">
        <v>178</v>
      </c>
      <c r="H146" s="162">
        <v>3.6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140</v>
      </c>
      <c r="AU146" s="160" t="s">
        <v>138</v>
      </c>
      <c r="AV146" s="13" t="s">
        <v>84</v>
      </c>
      <c r="AW146" s="13" t="s">
        <v>31</v>
      </c>
      <c r="AX146" s="13" t="s">
        <v>74</v>
      </c>
      <c r="AY146" s="160" t="s">
        <v>129</v>
      </c>
    </row>
    <row r="147" spans="1:65" s="14" customFormat="1">
      <c r="B147" s="167"/>
      <c r="D147" s="159" t="s">
        <v>140</v>
      </c>
      <c r="E147" s="168" t="s">
        <v>1</v>
      </c>
      <c r="F147" s="169" t="s">
        <v>179</v>
      </c>
      <c r="H147" s="170">
        <v>10.425000000000001</v>
      </c>
      <c r="I147" s="171"/>
      <c r="L147" s="167"/>
      <c r="M147" s="172"/>
      <c r="N147" s="173"/>
      <c r="O147" s="173"/>
      <c r="P147" s="173"/>
      <c r="Q147" s="173"/>
      <c r="R147" s="173"/>
      <c r="S147" s="173"/>
      <c r="T147" s="174"/>
      <c r="AT147" s="168" t="s">
        <v>140</v>
      </c>
      <c r="AU147" s="168" t="s">
        <v>138</v>
      </c>
      <c r="AV147" s="14" t="s">
        <v>137</v>
      </c>
      <c r="AW147" s="14" t="s">
        <v>31</v>
      </c>
      <c r="AX147" s="14" t="s">
        <v>82</v>
      </c>
      <c r="AY147" s="168" t="s">
        <v>129</v>
      </c>
    </row>
    <row r="148" spans="1:65" s="12" customFormat="1" ht="22.9" customHeight="1">
      <c r="B148" s="130"/>
      <c r="D148" s="131" t="s">
        <v>73</v>
      </c>
      <c r="E148" s="141" t="s">
        <v>180</v>
      </c>
      <c r="F148" s="141" t="s">
        <v>181</v>
      </c>
      <c r="I148" s="133"/>
      <c r="J148" s="142">
        <f>BK148</f>
        <v>0</v>
      </c>
      <c r="L148" s="130"/>
      <c r="M148" s="135"/>
      <c r="N148" s="136"/>
      <c r="O148" s="136"/>
      <c r="P148" s="137">
        <f>P149</f>
        <v>0</v>
      </c>
      <c r="Q148" s="136"/>
      <c r="R148" s="137">
        <f>R149</f>
        <v>0</v>
      </c>
      <c r="S148" s="136"/>
      <c r="T148" s="138">
        <f>T149</f>
        <v>0</v>
      </c>
      <c r="AR148" s="131" t="s">
        <v>82</v>
      </c>
      <c r="AT148" s="139" t="s">
        <v>73</v>
      </c>
      <c r="AU148" s="139" t="s">
        <v>82</v>
      </c>
      <c r="AY148" s="131" t="s">
        <v>129</v>
      </c>
      <c r="BK148" s="140">
        <f>BK149</f>
        <v>0</v>
      </c>
    </row>
    <row r="149" spans="1:65" s="12" customFormat="1" ht="20.85" customHeight="1">
      <c r="B149" s="130"/>
      <c r="D149" s="131" t="s">
        <v>73</v>
      </c>
      <c r="E149" s="141" t="s">
        <v>182</v>
      </c>
      <c r="F149" s="141" t="s">
        <v>183</v>
      </c>
      <c r="I149" s="133"/>
      <c r="J149" s="142">
        <f>BK149</f>
        <v>0</v>
      </c>
      <c r="L149" s="130"/>
      <c r="M149" s="135"/>
      <c r="N149" s="136"/>
      <c r="O149" s="136"/>
      <c r="P149" s="137">
        <f>P150</f>
        <v>0</v>
      </c>
      <c r="Q149" s="136"/>
      <c r="R149" s="137">
        <f>R150</f>
        <v>0</v>
      </c>
      <c r="S149" s="136"/>
      <c r="T149" s="138">
        <f>T150</f>
        <v>0</v>
      </c>
      <c r="AR149" s="131" t="s">
        <v>82</v>
      </c>
      <c r="AT149" s="139" t="s">
        <v>73</v>
      </c>
      <c r="AU149" s="139" t="s">
        <v>84</v>
      </c>
      <c r="AY149" s="131" t="s">
        <v>129</v>
      </c>
      <c r="BK149" s="140">
        <f>BK150</f>
        <v>0</v>
      </c>
    </row>
    <row r="150" spans="1:65" s="2" customFormat="1" ht="16.5" customHeight="1">
      <c r="A150" s="31"/>
      <c r="B150" s="143"/>
      <c r="C150" s="144" t="s">
        <v>158</v>
      </c>
      <c r="D150" s="144" t="s">
        <v>133</v>
      </c>
      <c r="E150" s="145" t="s">
        <v>184</v>
      </c>
      <c r="F150" s="146" t="s">
        <v>185</v>
      </c>
      <c r="G150" s="147" t="s">
        <v>186</v>
      </c>
      <c r="H150" s="148">
        <v>0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39</v>
      </c>
      <c r="O150" s="57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137</v>
      </c>
      <c r="AT150" s="156" t="s">
        <v>133</v>
      </c>
      <c r="AU150" s="156" t="s">
        <v>138</v>
      </c>
      <c r="AY150" s="16" t="s">
        <v>129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82</v>
      </c>
      <c r="BK150" s="157">
        <f>ROUND(I150*H150,2)</f>
        <v>0</v>
      </c>
      <c r="BL150" s="16" t="s">
        <v>137</v>
      </c>
      <c r="BM150" s="156" t="s">
        <v>187</v>
      </c>
    </row>
    <row r="151" spans="1:65" s="12" customFormat="1" ht="22.9" customHeight="1">
      <c r="B151" s="130"/>
      <c r="D151" s="131" t="s">
        <v>73</v>
      </c>
      <c r="E151" s="141" t="s">
        <v>188</v>
      </c>
      <c r="F151" s="141" t="s">
        <v>189</v>
      </c>
      <c r="I151" s="133"/>
      <c r="J151" s="142">
        <f>BK151</f>
        <v>0</v>
      </c>
      <c r="L151" s="130"/>
      <c r="M151" s="135"/>
      <c r="N151" s="136"/>
      <c r="O151" s="136"/>
      <c r="P151" s="137">
        <f>SUM(P152:P162)</f>
        <v>0</v>
      </c>
      <c r="Q151" s="136"/>
      <c r="R151" s="137">
        <f>SUM(R152:R162)</f>
        <v>0</v>
      </c>
      <c r="S151" s="136"/>
      <c r="T151" s="138">
        <f>SUM(T152:T162)</f>
        <v>0</v>
      </c>
      <c r="AR151" s="131" t="s">
        <v>82</v>
      </c>
      <c r="AT151" s="139" t="s">
        <v>73</v>
      </c>
      <c r="AU151" s="139" t="s">
        <v>82</v>
      </c>
      <c r="AY151" s="131" t="s">
        <v>129</v>
      </c>
      <c r="BK151" s="140">
        <f>SUM(BK152:BK162)</f>
        <v>0</v>
      </c>
    </row>
    <row r="152" spans="1:65" s="2" customFormat="1" ht="16.5" customHeight="1">
      <c r="A152" s="31"/>
      <c r="B152" s="143"/>
      <c r="C152" s="144" t="s">
        <v>190</v>
      </c>
      <c r="D152" s="144" t="s">
        <v>133</v>
      </c>
      <c r="E152" s="145" t="s">
        <v>191</v>
      </c>
      <c r="F152" s="146" t="s">
        <v>192</v>
      </c>
      <c r="G152" s="147" t="s">
        <v>186</v>
      </c>
      <c r="H152" s="148">
        <v>100.08</v>
      </c>
      <c r="I152" s="149"/>
      <c r="J152" s="150">
        <f>ROUND(I152*H152,2)</f>
        <v>0</v>
      </c>
      <c r="K152" s="151"/>
      <c r="L152" s="32"/>
      <c r="M152" s="152" t="s">
        <v>1</v>
      </c>
      <c r="N152" s="153" t="s">
        <v>39</v>
      </c>
      <c r="O152" s="57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6" t="s">
        <v>137</v>
      </c>
      <c r="AT152" s="156" t="s">
        <v>133</v>
      </c>
      <c r="AU152" s="156" t="s">
        <v>84</v>
      </c>
      <c r="AY152" s="16" t="s">
        <v>129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6" t="s">
        <v>82</v>
      </c>
      <c r="BK152" s="157">
        <f>ROUND(I152*H152,2)</f>
        <v>0</v>
      </c>
      <c r="BL152" s="16" t="s">
        <v>137</v>
      </c>
      <c r="BM152" s="156" t="s">
        <v>193</v>
      </c>
    </row>
    <row r="153" spans="1:65" s="2" customFormat="1" ht="24.2" customHeight="1">
      <c r="A153" s="31"/>
      <c r="B153" s="143"/>
      <c r="C153" s="144" t="s">
        <v>131</v>
      </c>
      <c r="D153" s="144" t="s">
        <v>133</v>
      </c>
      <c r="E153" s="145" t="s">
        <v>194</v>
      </c>
      <c r="F153" s="146" t="s">
        <v>195</v>
      </c>
      <c r="G153" s="147" t="s">
        <v>186</v>
      </c>
      <c r="H153" s="148">
        <v>100.08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39</v>
      </c>
      <c r="O153" s="57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137</v>
      </c>
      <c r="AT153" s="156" t="s">
        <v>133</v>
      </c>
      <c r="AU153" s="156" t="s">
        <v>84</v>
      </c>
      <c r="AY153" s="16" t="s">
        <v>129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82</v>
      </c>
      <c r="BK153" s="157">
        <f>ROUND(I153*H153,2)</f>
        <v>0</v>
      </c>
      <c r="BL153" s="16" t="s">
        <v>137</v>
      </c>
      <c r="BM153" s="156" t="s">
        <v>196</v>
      </c>
    </row>
    <row r="154" spans="1:65" s="2" customFormat="1" ht="24.2" customHeight="1">
      <c r="A154" s="31"/>
      <c r="B154" s="143"/>
      <c r="C154" s="144" t="s">
        <v>8</v>
      </c>
      <c r="D154" s="144" t="s">
        <v>133</v>
      </c>
      <c r="E154" s="145" t="s">
        <v>197</v>
      </c>
      <c r="F154" s="146" t="s">
        <v>198</v>
      </c>
      <c r="G154" s="147" t="s">
        <v>186</v>
      </c>
      <c r="H154" s="148">
        <v>2401.92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39</v>
      </c>
      <c r="O154" s="57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6" t="s">
        <v>137</v>
      </c>
      <c r="AT154" s="156" t="s">
        <v>133</v>
      </c>
      <c r="AU154" s="156" t="s">
        <v>84</v>
      </c>
      <c r="AY154" s="16" t="s">
        <v>129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6" t="s">
        <v>82</v>
      </c>
      <c r="BK154" s="157">
        <f>ROUND(I154*H154,2)</f>
        <v>0</v>
      </c>
      <c r="BL154" s="16" t="s">
        <v>137</v>
      </c>
      <c r="BM154" s="156" t="s">
        <v>199</v>
      </c>
    </row>
    <row r="155" spans="1:65" s="13" customFormat="1">
      <c r="B155" s="158"/>
      <c r="D155" s="159" t="s">
        <v>140</v>
      </c>
      <c r="F155" s="161" t="s">
        <v>200</v>
      </c>
      <c r="H155" s="162">
        <v>2401.92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140</v>
      </c>
      <c r="AU155" s="160" t="s">
        <v>84</v>
      </c>
      <c r="AV155" s="13" t="s">
        <v>84</v>
      </c>
      <c r="AW155" s="13" t="s">
        <v>3</v>
      </c>
      <c r="AX155" s="13" t="s">
        <v>82</v>
      </c>
      <c r="AY155" s="160" t="s">
        <v>129</v>
      </c>
    </row>
    <row r="156" spans="1:65" s="2" customFormat="1" ht="24.2" customHeight="1">
      <c r="A156" s="31"/>
      <c r="B156" s="143"/>
      <c r="C156" s="144" t="s">
        <v>201</v>
      </c>
      <c r="D156" s="144" t="s">
        <v>133</v>
      </c>
      <c r="E156" s="145" t="s">
        <v>202</v>
      </c>
      <c r="F156" s="146" t="s">
        <v>203</v>
      </c>
      <c r="G156" s="147" t="s">
        <v>186</v>
      </c>
      <c r="H156" s="148">
        <v>26.062999999999999</v>
      </c>
      <c r="I156" s="149"/>
      <c r="J156" s="150">
        <f>ROUND(I156*H156,2)</f>
        <v>0</v>
      </c>
      <c r="K156" s="151"/>
      <c r="L156" s="32"/>
      <c r="M156" s="152" t="s">
        <v>1</v>
      </c>
      <c r="N156" s="153" t="s">
        <v>39</v>
      </c>
      <c r="O156" s="57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6" t="s">
        <v>137</v>
      </c>
      <c r="AT156" s="156" t="s">
        <v>133</v>
      </c>
      <c r="AU156" s="156" t="s">
        <v>84</v>
      </c>
      <c r="AY156" s="16" t="s">
        <v>129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6" t="s">
        <v>82</v>
      </c>
      <c r="BK156" s="157">
        <f>ROUND(I156*H156,2)</f>
        <v>0</v>
      </c>
      <c r="BL156" s="16" t="s">
        <v>137</v>
      </c>
      <c r="BM156" s="156" t="s">
        <v>204</v>
      </c>
    </row>
    <row r="157" spans="1:65" s="13" customFormat="1">
      <c r="B157" s="158"/>
      <c r="D157" s="159" t="s">
        <v>140</v>
      </c>
      <c r="E157" s="160" t="s">
        <v>1</v>
      </c>
      <c r="F157" s="161" t="s">
        <v>205</v>
      </c>
      <c r="H157" s="162">
        <v>26.062999999999999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140</v>
      </c>
      <c r="AU157" s="160" t="s">
        <v>84</v>
      </c>
      <c r="AV157" s="13" t="s">
        <v>84</v>
      </c>
      <c r="AW157" s="13" t="s">
        <v>31</v>
      </c>
      <c r="AX157" s="13" t="s">
        <v>82</v>
      </c>
      <c r="AY157" s="160" t="s">
        <v>129</v>
      </c>
    </row>
    <row r="158" spans="1:65" s="2" customFormat="1" ht="37.9" customHeight="1">
      <c r="A158" s="31"/>
      <c r="B158" s="143"/>
      <c r="C158" s="144" t="s">
        <v>206</v>
      </c>
      <c r="D158" s="144" t="s">
        <v>133</v>
      </c>
      <c r="E158" s="145" t="s">
        <v>207</v>
      </c>
      <c r="F158" s="146" t="s">
        <v>208</v>
      </c>
      <c r="G158" s="147" t="s">
        <v>186</v>
      </c>
      <c r="H158" s="148">
        <v>26.062999999999999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39</v>
      </c>
      <c r="O158" s="57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6" t="s">
        <v>137</v>
      </c>
      <c r="AT158" s="156" t="s">
        <v>133</v>
      </c>
      <c r="AU158" s="156" t="s">
        <v>84</v>
      </c>
      <c r="AY158" s="16" t="s">
        <v>129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6" t="s">
        <v>82</v>
      </c>
      <c r="BK158" s="157">
        <f>ROUND(I158*H158,2)</f>
        <v>0</v>
      </c>
      <c r="BL158" s="16" t="s">
        <v>137</v>
      </c>
      <c r="BM158" s="156" t="s">
        <v>209</v>
      </c>
    </row>
    <row r="159" spans="1:65" s="13" customFormat="1">
      <c r="B159" s="158"/>
      <c r="D159" s="159" t="s">
        <v>140</v>
      </c>
      <c r="E159" s="160" t="s">
        <v>1</v>
      </c>
      <c r="F159" s="161" t="s">
        <v>205</v>
      </c>
      <c r="H159" s="162">
        <v>26.062999999999999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140</v>
      </c>
      <c r="AU159" s="160" t="s">
        <v>84</v>
      </c>
      <c r="AV159" s="13" t="s">
        <v>84</v>
      </c>
      <c r="AW159" s="13" t="s">
        <v>31</v>
      </c>
      <c r="AX159" s="13" t="s">
        <v>82</v>
      </c>
      <c r="AY159" s="160" t="s">
        <v>129</v>
      </c>
    </row>
    <row r="160" spans="1:65" s="2" customFormat="1" ht="33" customHeight="1">
      <c r="A160" s="31"/>
      <c r="B160" s="143"/>
      <c r="C160" s="144" t="s">
        <v>210</v>
      </c>
      <c r="D160" s="144" t="s">
        <v>133</v>
      </c>
      <c r="E160" s="145" t="s">
        <v>211</v>
      </c>
      <c r="F160" s="146" t="s">
        <v>212</v>
      </c>
      <c r="G160" s="147" t="s">
        <v>186</v>
      </c>
      <c r="H160" s="148">
        <v>75</v>
      </c>
      <c r="I160" s="149"/>
      <c r="J160" s="150">
        <f>ROUND(I160*H160,2)</f>
        <v>0</v>
      </c>
      <c r="K160" s="151"/>
      <c r="L160" s="32"/>
      <c r="M160" s="152" t="s">
        <v>1</v>
      </c>
      <c r="N160" s="153" t="s">
        <v>39</v>
      </c>
      <c r="O160" s="57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6" t="s">
        <v>137</v>
      </c>
      <c r="AT160" s="156" t="s">
        <v>133</v>
      </c>
      <c r="AU160" s="156" t="s">
        <v>84</v>
      </c>
      <c r="AY160" s="16" t="s">
        <v>129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6" t="s">
        <v>82</v>
      </c>
      <c r="BK160" s="157">
        <f>ROUND(I160*H160,2)</f>
        <v>0</v>
      </c>
      <c r="BL160" s="16" t="s">
        <v>137</v>
      </c>
      <c r="BM160" s="156" t="s">
        <v>213</v>
      </c>
    </row>
    <row r="161" spans="1:51" s="2" customFormat="1" ht="29.25">
      <c r="A161" s="31"/>
      <c r="B161" s="32"/>
      <c r="C161" s="31"/>
      <c r="D161" s="159" t="s">
        <v>214</v>
      </c>
      <c r="E161" s="31"/>
      <c r="F161" s="175" t="s">
        <v>215</v>
      </c>
      <c r="G161" s="31"/>
      <c r="H161" s="31"/>
      <c r="I161" s="176"/>
      <c r="J161" s="31"/>
      <c r="K161" s="31"/>
      <c r="L161" s="32"/>
      <c r="M161" s="177"/>
      <c r="N161" s="178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214</v>
      </c>
      <c r="AU161" s="16" t="s">
        <v>84</v>
      </c>
    </row>
    <row r="162" spans="1:51" s="13" customFormat="1" ht="22.5">
      <c r="B162" s="158"/>
      <c r="D162" s="159" t="s">
        <v>140</v>
      </c>
      <c r="E162" s="160" t="s">
        <v>1</v>
      </c>
      <c r="F162" s="161" t="s">
        <v>216</v>
      </c>
      <c r="H162" s="162">
        <v>75</v>
      </c>
      <c r="I162" s="163"/>
      <c r="L162" s="158"/>
      <c r="M162" s="179"/>
      <c r="N162" s="180"/>
      <c r="O162" s="180"/>
      <c r="P162" s="180"/>
      <c r="Q162" s="180"/>
      <c r="R162" s="180"/>
      <c r="S162" s="180"/>
      <c r="T162" s="181"/>
      <c r="AT162" s="160" t="s">
        <v>140</v>
      </c>
      <c r="AU162" s="160" t="s">
        <v>84</v>
      </c>
      <c r="AV162" s="13" t="s">
        <v>84</v>
      </c>
      <c r="AW162" s="13" t="s">
        <v>31</v>
      </c>
      <c r="AX162" s="13" t="s">
        <v>82</v>
      </c>
      <c r="AY162" s="160" t="s">
        <v>129</v>
      </c>
    </row>
    <row r="163" spans="1:51" s="2" customFormat="1" ht="6.95" customHeight="1">
      <c r="A163" s="31"/>
      <c r="B163" s="46"/>
      <c r="C163" s="47"/>
      <c r="D163" s="47"/>
      <c r="E163" s="47"/>
      <c r="F163" s="47"/>
      <c r="G163" s="47"/>
      <c r="H163" s="47"/>
      <c r="I163" s="47"/>
      <c r="J163" s="47"/>
      <c r="K163" s="47"/>
      <c r="L163" s="32"/>
      <c r="M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</row>
  </sheetData>
  <autoFilter ref="C123:K162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5"/>
  <sheetViews>
    <sheetView showGridLines="0" topLeftCell="A14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98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Trnávka, Trnava, km 5,734-5,870, úprava toku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99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217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16. 1. 2024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30</v>
      </c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30</v>
      </c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ROUND(J128,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ROUND((SUM(BE128:BE184)),  2)</f>
        <v>0</v>
      </c>
      <c r="G33" s="31"/>
      <c r="H33" s="31"/>
      <c r="I33" s="99">
        <v>0.21</v>
      </c>
      <c r="J33" s="98">
        <f>ROUND(((SUM(BE128:BE184))*I33),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ROUND((SUM(BF128:BF184)),  2)</f>
        <v>0</v>
      </c>
      <c r="G34" s="31"/>
      <c r="H34" s="31"/>
      <c r="I34" s="99">
        <v>0.12</v>
      </c>
      <c r="J34" s="98">
        <f>ROUND(((SUM(BF128:BF184))*I34),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ROUND((SUM(BG128:BG184)),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ROUND((SUM(BH128:BH184)),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ROUND((SUM(BI128:BI184)),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Trnávka, Trnava, km 5,734-5,870, úprava toku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022-33-01-2 - Trnávka - oprava koryta toku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Trnava</v>
      </c>
      <c r="G89" s="31"/>
      <c r="H89" s="31"/>
      <c r="I89" s="26" t="s">
        <v>21</v>
      </c>
      <c r="J89" s="54" t="str">
        <f>IF(J12="","",J12)</f>
        <v>16. 1. 2024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>PMO</v>
      </c>
      <c r="G91" s="31"/>
      <c r="H91" s="31"/>
      <c r="I91" s="26" t="s">
        <v>29</v>
      </c>
      <c r="J91" s="29" t="str">
        <f>E21</f>
        <v>VH atelier, 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VH atelier, 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104</v>
      </c>
      <c r="D96" s="31"/>
      <c r="E96" s="31"/>
      <c r="F96" s="31"/>
      <c r="G96" s="31"/>
      <c r="H96" s="31"/>
      <c r="I96" s="31"/>
      <c r="J96" s="70">
        <f>J128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J129</f>
        <v>0</v>
      </c>
      <c r="L97" s="111"/>
    </row>
    <row r="98" spans="1:31" s="10" customFormat="1" ht="19.899999999999999" customHeight="1">
      <c r="B98" s="115"/>
      <c r="D98" s="116" t="s">
        <v>107</v>
      </c>
      <c r="E98" s="117"/>
      <c r="F98" s="117"/>
      <c r="G98" s="117"/>
      <c r="H98" s="117"/>
      <c r="I98" s="117"/>
      <c r="J98" s="118">
        <f>J130</f>
        <v>0</v>
      </c>
      <c r="L98" s="115"/>
    </row>
    <row r="99" spans="1:31" s="10" customFormat="1" ht="14.85" customHeight="1">
      <c r="B99" s="115"/>
      <c r="D99" s="116" t="s">
        <v>218</v>
      </c>
      <c r="E99" s="117"/>
      <c r="F99" s="117"/>
      <c r="G99" s="117"/>
      <c r="H99" s="117"/>
      <c r="I99" s="117"/>
      <c r="J99" s="118">
        <f>J131</f>
        <v>0</v>
      </c>
      <c r="L99" s="115"/>
    </row>
    <row r="100" spans="1:31" s="10" customFormat="1" ht="14.85" customHeight="1">
      <c r="B100" s="115"/>
      <c r="D100" s="116" t="s">
        <v>219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4.85" customHeight="1">
      <c r="B101" s="115"/>
      <c r="D101" s="116" t="s">
        <v>220</v>
      </c>
      <c r="E101" s="117"/>
      <c r="F101" s="117"/>
      <c r="G101" s="117"/>
      <c r="H101" s="117"/>
      <c r="I101" s="117"/>
      <c r="J101" s="118">
        <f>J148</f>
        <v>0</v>
      </c>
      <c r="L101" s="115"/>
    </row>
    <row r="102" spans="1:31" s="10" customFormat="1" ht="14.85" customHeight="1">
      <c r="B102" s="115"/>
      <c r="D102" s="116" t="s">
        <v>221</v>
      </c>
      <c r="E102" s="117"/>
      <c r="F102" s="117"/>
      <c r="G102" s="117"/>
      <c r="H102" s="117"/>
      <c r="I102" s="117"/>
      <c r="J102" s="118">
        <f>J155</f>
        <v>0</v>
      </c>
      <c r="L102" s="115"/>
    </row>
    <row r="103" spans="1:31" s="10" customFormat="1" ht="19.899999999999999" customHeight="1">
      <c r="B103" s="115"/>
      <c r="D103" s="116" t="s">
        <v>222</v>
      </c>
      <c r="E103" s="117"/>
      <c r="F103" s="117"/>
      <c r="G103" s="117"/>
      <c r="H103" s="117"/>
      <c r="I103" s="117"/>
      <c r="J103" s="118">
        <f>J168</f>
        <v>0</v>
      </c>
      <c r="L103" s="115"/>
    </row>
    <row r="104" spans="1:31" s="10" customFormat="1" ht="14.85" customHeight="1">
      <c r="B104" s="115"/>
      <c r="D104" s="116" t="s">
        <v>223</v>
      </c>
      <c r="E104" s="117"/>
      <c r="F104" s="117"/>
      <c r="G104" s="117"/>
      <c r="H104" s="117"/>
      <c r="I104" s="117"/>
      <c r="J104" s="118">
        <f>J169</f>
        <v>0</v>
      </c>
      <c r="L104" s="115"/>
    </row>
    <row r="105" spans="1:31" s="10" customFormat="1" ht="19.899999999999999" customHeight="1">
      <c r="B105" s="115"/>
      <c r="D105" s="116" t="s">
        <v>109</v>
      </c>
      <c r="E105" s="117"/>
      <c r="F105" s="117"/>
      <c r="G105" s="117"/>
      <c r="H105" s="117"/>
      <c r="I105" s="117"/>
      <c r="J105" s="118">
        <f>J174</f>
        <v>0</v>
      </c>
      <c r="L105" s="115"/>
    </row>
    <row r="106" spans="1:31" s="10" customFormat="1" ht="14.85" customHeight="1">
      <c r="B106" s="115"/>
      <c r="D106" s="116" t="s">
        <v>224</v>
      </c>
      <c r="E106" s="117"/>
      <c r="F106" s="117"/>
      <c r="G106" s="117"/>
      <c r="H106" s="117"/>
      <c r="I106" s="117"/>
      <c r="J106" s="118">
        <f>J175</f>
        <v>0</v>
      </c>
      <c r="L106" s="115"/>
    </row>
    <row r="107" spans="1:31" s="10" customFormat="1" ht="19.899999999999999" customHeight="1">
      <c r="B107" s="115"/>
      <c r="D107" s="116" t="s">
        <v>111</v>
      </c>
      <c r="E107" s="117"/>
      <c r="F107" s="117"/>
      <c r="G107" s="117"/>
      <c r="H107" s="117"/>
      <c r="I107" s="117"/>
      <c r="J107" s="118">
        <f>J182</f>
        <v>0</v>
      </c>
      <c r="L107" s="115"/>
    </row>
    <row r="108" spans="1:31" s="10" customFormat="1" ht="14.85" customHeight="1">
      <c r="B108" s="115"/>
      <c r="D108" s="116" t="s">
        <v>112</v>
      </c>
      <c r="E108" s="117"/>
      <c r="F108" s="117"/>
      <c r="G108" s="117"/>
      <c r="H108" s="117"/>
      <c r="I108" s="117"/>
      <c r="J108" s="118">
        <f>J183</f>
        <v>0</v>
      </c>
      <c r="L108" s="115"/>
    </row>
    <row r="109" spans="1:31" s="2" customFormat="1" ht="21.7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114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38" t="str">
        <f>E7</f>
        <v>Trnávka, Trnava, km 5,734-5,870, úprava toku</v>
      </c>
      <c r="F118" s="239"/>
      <c r="G118" s="239"/>
      <c r="H118" s="239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99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1"/>
      <c r="D120" s="31"/>
      <c r="E120" s="228" t="str">
        <f>E9</f>
        <v>022-33-01-2 - Trnávka - oprava koryta toku</v>
      </c>
      <c r="F120" s="237"/>
      <c r="G120" s="237"/>
      <c r="H120" s="237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19</v>
      </c>
      <c r="D122" s="31"/>
      <c r="E122" s="31"/>
      <c r="F122" s="24" t="str">
        <f>F12</f>
        <v>Trnava</v>
      </c>
      <c r="G122" s="31"/>
      <c r="H122" s="31"/>
      <c r="I122" s="26" t="s">
        <v>21</v>
      </c>
      <c r="J122" s="54" t="str">
        <f>IF(J12="","",J12)</f>
        <v>16. 1. 2024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23</v>
      </c>
      <c r="D124" s="31"/>
      <c r="E124" s="31"/>
      <c r="F124" s="24" t="str">
        <f>E15</f>
        <v>PMO</v>
      </c>
      <c r="G124" s="31"/>
      <c r="H124" s="31"/>
      <c r="I124" s="26" t="s">
        <v>29</v>
      </c>
      <c r="J124" s="29" t="str">
        <f>E21</f>
        <v>VH atelier, s r.o.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27</v>
      </c>
      <c r="D125" s="31"/>
      <c r="E125" s="31"/>
      <c r="F125" s="24" t="str">
        <f>IF(E18="","",E18)</f>
        <v>Vyplň údaj</v>
      </c>
      <c r="G125" s="31"/>
      <c r="H125" s="31"/>
      <c r="I125" s="26" t="s">
        <v>32</v>
      </c>
      <c r="J125" s="29" t="str">
        <f>E24</f>
        <v>VH atelier, s r.o.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19"/>
      <c r="B127" s="120"/>
      <c r="C127" s="121" t="s">
        <v>115</v>
      </c>
      <c r="D127" s="122" t="s">
        <v>59</v>
      </c>
      <c r="E127" s="122" t="s">
        <v>55</v>
      </c>
      <c r="F127" s="122" t="s">
        <v>56</v>
      </c>
      <c r="G127" s="122" t="s">
        <v>116</v>
      </c>
      <c r="H127" s="122" t="s">
        <v>117</v>
      </c>
      <c r="I127" s="122" t="s">
        <v>118</v>
      </c>
      <c r="J127" s="123" t="s">
        <v>103</v>
      </c>
      <c r="K127" s="124" t="s">
        <v>119</v>
      </c>
      <c r="L127" s="125"/>
      <c r="M127" s="61" t="s">
        <v>1</v>
      </c>
      <c r="N127" s="62" t="s">
        <v>38</v>
      </c>
      <c r="O127" s="62" t="s">
        <v>120</v>
      </c>
      <c r="P127" s="62" t="s">
        <v>121</v>
      </c>
      <c r="Q127" s="62" t="s">
        <v>122</v>
      </c>
      <c r="R127" s="62" t="s">
        <v>123</v>
      </c>
      <c r="S127" s="62" t="s">
        <v>124</v>
      </c>
      <c r="T127" s="63" t="s">
        <v>125</v>
      </c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</row>
    <row r="128" spans="1:63" s="2" customFormat="1" ht="22.9" customHeight="1">
      <c r="A128" s="31"/>
      <c r="B128" s="32"/>
      <c r="C128" s="68" t="s">
        <v>126</v>
      </c>
      <c r="D128" s="31"/>
      <c r="E128" s="31"/>
      <c r="F128" s="31"/>
      <c r="G128" s="31"/>
      <c r="H128" s="31"/>
      <c r="I128" s="31"/>
      <c r="J128" s="126">
        <f>BK128</f>
        <v>0</v>
      </c>
      <c r="K128" s="31"/>
      <c r="L128" s="32"/>
      <c r="M128" s="64"/>
      <c r="N128" s="55"/>
      <c r="O128" s="65"/>
      <c r="P128" s="127">
        <f>P129</f>
        <v>0</v>
      </c>
      <c r="Q128" s="65"/>
      <c r="R128" s="127">
        <f>R129</f>
        <v>895.74460999999985</v>
      </c>
      <c r="S128" s="65"/>
      <c r="T128" s="128">
        <f>T129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73</v>
      </c>
      <c r="AU128" s="16" t="s">
        <v>105</v>
      </c>
      <c r="BK128" s="129">
        <f>BK129</f>
        <v>0</v>
      </c>
    </row>
    <row r="129" spans="1:65" s="12" customFormat="1" ht="25.9" customHeight="1">
      <c r="B129" s="130"/>
      <c r="D129" s="131" t="s">
        <v>73</v>
      </c>
      <c r="E129" s="132" t="s">
        <v>127</v>
      </c>
      <c r="F129" s="132" t="s">
        <v>128</v>
      </c>
      <c r="I129" s="133"/>
      <c r="J129" s="134">
        <f>BK129</f>
        <v>0</v>
      </c>
      <c r="L129" s="130"/>
      <c r="M129" s="135"/>
      <c r="N129" s="136"/>
      <c r="O129" s="136"/>
      <c r="P129" s="137">
        <f>P130+P168+P174+P182</f>
        <v>0</v>
      </c>
      <c r="Q129" s="136"/>
      <c r="R129" s="137">
        <f>R130+R168+R174+R182</f>
        <v>895.74460999999985</v>
      </c>
      <c r="S129" s="136"/>
      <c r="T129" s="138">
        <f>T130+T168+T174+T182</f>
        <v>0</v>
      </c>
      <c r="AR129" s="131" t="s">
        <v>82</v>
      </c>
      <c r="AT129" s="139" t="s">
        <v>73</v>
      </c>
      <c r="AU129" s="139" t="s">
        <v>74</v>
      </c>
      <c r="AY129" s="131" t="s">
        <v>129</v>
      </c>
      <c r="BK129" s="140">
        <f>BK130+BK168+BK174+BK182</f>
        <v>0</v>
      </c>
    </row>
    <row r="130" spans="1:65" s="12" customFormat="1" ht="22.9" customHeight="1">
      <c r="B130" s="130"/>
      <c r="D130" s="131" t="s">
        <v>73</v>
      </c>
      <c r="E130" s="141" t="s">
        <v>82</v>
      </c>
      <c r="F130" s="141" t="s">
        <v>130</v>
      </c>
      <c r="I130" s="133"/>
      <c r="J130" s="142">
        <f>BK130</f>
        <v>0</v>
      </c>
      <c r="L130" s="130"/>
      <c r="M130" s="135"/>
      <c r="N130" s="136"/>
      <c r="O130" s="136"/>
      <c r="P130" s="137">
        <f>P131+P136+P148+P155</f>
        <v>0</v>
      </c>
      <c r="Q130" s="136"/>
      <c r="R130" s="137">
        <f>R131+R136+R148+R155</f>
        <v>9.2499999999999995E-3</v>
      </c>
      <c r="S130" s="136"/>
      <c r="T130" s="138">
        <f>T131+T136+T148+T155</f>
        <v>0</v>
      </c>
      <c r="AR130" s="131" t="s">
        <v>82</v>
      </c>
      <c r="AT130" s="139" t="s">
        <v>73</v>
      </c>
      <c r="AU130" s="139" t="s">
        <v>82</v>
      </c>
      <c r="AY130" s="131" t="s">
        <v>129</v>
      </c>
      <c r="BK130" s="140">
        <f>BK131+BK136+BK148+BK155</f>
        <v>0</v>
      </c>
    </row>
    <row r="131" spans="1:65" s="12" customFormat="1" ht="20.85" customHeight="1">
      <c r="B131" s="130"/>
      <c r="D131" s="131" t="s">
        <v>73</v>
      </c>
      <c r="E131" s="141" t="s">
        <v>8</v>
      </c>
      <c r="F131" s="141" t="s">
        <v>225</v>
      </c>
      <c r="I131" s="133"/>
      <c r="J131" s="142">
        <f>BK131</f>
        <v>0</v>
      </c>
      <c r="L131" s="130"/>
      <c r="M131" s="135"/>
      <c r="N131" s="136"/>
      <c r="O131" s="136"/>
      <c r="P131" s="137">
        <f>SUM(P132:P135)</f>
        <v>0</v>
      </c>
      <c r="Q131" s="136"/>
      <c r="R131" s="137">
        <f>SUM(R132:R135)</f>
        <v>0</v>
      </c>
      <c r="S131" s="136"/>
      <c r="T131" s="138">
        <f>SUM(T132:T135)</f>
        <v>0</v>
      </c>
      <c r="AR131" s="131" t="s">
        <v>82</v>
      </c>
      <c r="AT131" s="139" t="s">
        <v>73</v>
      </c>
      <c r="AU131" s="139" t="s">
        <v>84</v>
      </c>
      <c r="AY131" s="131" t="s">
        <v>129</v>
      </c>
      <c r="BK131" s="140">
        <f>SUM(BK132:BK135)</f>
        <v>0</v>
      </c>
    </row>
    <row r="132" spans="1:65" s="2" customFormat="1" ht="33" customHeight="1">
      <c r="A132" s="31"/>
      <c r="B132" s="143"/>
      <c r="C132" s="144" t="s">
        <v>82</v>
      </c>
      <c r="D132" s="144" t="s">
        <v>133</v>
      </c>
      <c r="E132" s="145" t="s">
        <v>226</v>
      </c>
      <c r="F132" s="146" t="s">
        <v>227</v>
      </c>
      <c r="G132" s="147" t="s">
        <v>147</v>
      </c>
      <c r="H132" s="148">
        <v>129.19999999999999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39</v>
      </c>
      <c r="O132" s="57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137</v>
      </c>
      <c r="AT132" s="156" t="s">
        <v>133</v>
      </c>
      <c r="AU132" s="156" t="s">
        <v>138</v>
      </c>
      <c r="AY132" s="16" t="s">
        <v>129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6" t="s">
        <v>82</v>
      </c>
      <c r="BK132" s="157">
        <f>ROUND(I132*H132,2)</f>
        <v>0</v>
      </c>
      <c r="BL132" s="16" t="s">
        <v>137</v>
      </c>
      <c r="BM132" s="156" t="s">
        <v>228</v>
      </c>
    </row>
    <row r="133" spans="1:65" s="13" customFormat="1">
      <c r="B133" s="158"/>
      <c r="D133" s="159" t="s">
        <v>140</v>
      </c>
      <c r="E133" s="160" t="s">
        <v>1</v>
      </c>
      <c r="F133" s="161" t="s">
        <v>229</v>
      </c>
      <c r="H133" s="162">
        <v>129.19999999999999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140</v>
      </c>
      <c r="AU133" s="160" t="s">
        <v>138</v>
      </c>
      <c r="AV133" s="13" t="s">
        <v>84</v>
      </c>
      <c r="AW133" s="13" t="s">
        <v>31</v>
      </c>
      <c r="AX133" s="13" t="s">
        <v>82</v>
      </c>
      <c r="AY133" s="160" t="s">
        <v>129</v>
      </c>
    </row>
    <row r="134" spans="1:65" s="2" customFormat="1" ht="33" customHeight="1">
      <c r="A134" s="31"/>
      <c r="B134" s="143"/>
      <c r="C134" s="144" t="s">
        <v>84</v>
      </c>
      <c r="D134" s="144" t="s">
        <v>133</v>
      </c>
      <c r="E134" s="145" t="s">
        <v>230</v>
      </c>
      <c r="F134" s="146" t="s">
        <v>231</v>
      </c>
      <c r="G134" s="147" t="s">
        <v>147</v>
      </c>
      <c r="H134" s="148">
        <v>516.79999999999995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39</v>
      </c>
      <c r="O134" s="57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137</v>
      </c>
      <c r="AT134" s="156" t="s">
        <v>133</v>
      </c>
      <c r="AU134" s="156" t="s">
        <v>138</v>
      </c>
      <c r="AY134" s="16" t="s">
        <v>129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82</v>
      </c>
      <c r="BK134" s="157">
        <f>ROUND(I134*H134,2)</f>
        <v>0</v>
      </c>
      <c r="BL134" s="16" t="s">
        <v>137</v>
      </c>
      <c r="BM134" s="156" t="s">
        <v>232</v>
      </c>
    </row>
    <row r="135" spans="1:65" s="13" customFormat="1">
      <c r="B135" s="158"/>
      <c r="D135" s="159" t="s">
        <v>140</v>
      </c>
      <c r="E135" s="160" t="s">
        <v>1</v>
      </c>
      <c r="F135" s="161" t="s">
        <v>233</v>
      </c>
      <c r="H135" s="162">
        <v>516.79999999999995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140</v>
      </c>
      <c r="AU135" s="160" t="s">
        <v>138</v>
      </c>
      <c r="AV135" s="13" t="s">
        <v>84</v>
      </c>
      <c r="AW135" s="13" t="s">
        <v>31</v>
      </c>
      <c r="AX135" s="13" t="s">
        <v>82</v>
      </c>
      <c r="AY135" s="160" t="s">
        <v>129</v>
      </c>
    </row>
    <row r="136" spans="1:65" s="12" customFormat="1" ht="20.85" customHeight="1">
      <c r="B136" s="130"/>
      <c r="D136" s="131" t="s">
        <v>73</v>
      </c>
      <c r="E136" s="141" t="s">
        <v>234</v>
      </c>
      <c r="F136" s="141" t="s">
        <v>235</v>
      </c>
      <c r="I136" s="133"/>
      <c r="J136" s="142">
        <f>BK136</f>
        <v>0</v>
      </c>
      <c r="L136" s="130"/>
      <c r="M136" s="135"/>
      <c r="N136" s="136"/>
      <c r="O136" s="136"/>
      <c r="P136" s="137">
        <f>SUM(P137:P147)</f>
        <v>0</v>
      </c>
      <c r="Q136" s="136"/>
      <c r="R136" s="137">
        <f>SUM(R137:R147)</f>
        <v>0</v>
      </c>
      <c r="S136" s="136"/>
      <c r="T136" s="138">
        <f>SUM(T137:T147)</f>
        <v>0</v>
      </c>
      <c r="AR136" s="131" t="s">
        <v>82</v>
      </c>
      <c r="AT136" s="139" t="s">
        <v>73</v>
      </c>
      <c r="AU136" s="139" t="s">
        <v>84</v>
      </c>
      <c r="AY136" s="131" t="s">
        <v>129</v>
      </c>
      <c r="BK136" s="140">
        <f>SUM(BK137:BK147)</f>
        <v>0</v>
      </c>
    </row>
    <row r="137" spans="1:65" s="2" customFormat="1" ht="37.9" customHeight="1">
      <c r="A137" s="31"/>
      <c r="B137" s="143"/>
      <c r="C137" s="144" t="s">
        <v>138</v>
      </c>
      <c r="D137" s="144" t="s">
        <v>133</v>
      </c>
      <c r="E137" s="145" t="s">
        <v>236</v>
      </c>
      <c r="F137" s="146" t="s">
        <v>237</v>
      </c>
      <c r="G137" s="147" t="s">
        <v>147</v>
      </c>
      <c r="H137" s="148">
        <v>277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39</v>
      </c>
      <c r="O137" s="57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6" t="s">
        <v>137</v>
      </c>
      <c r="AT137" s="156" t="s">
        <v>133</v>
      </c>
      <c r="AU137" s="156" t="s">
        <v>138</v>
      </c>
      <c r="AY137" s="16" t="s">
        <v>129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6" t="s">
        <v>82</v>
      </c>
      <c r="BK137" s="157">
        <f>ROUND(I137*H137,2)</f>
        <v>0</v>
      </c>
      <c r="BL137" s="16" t="s">
        <v>137</v>
      </c>
      <c r="BM137" s="156" t="s">
        <v>238</v>
      </c>
    </row>
    <row r="138" spans="1:65" s="13" customFormat="1" ht="22.5">
      <c r="B138" s="158"/>
      <c r="D138" s="159" t="s">
        <v>140</v>
      </c>
      <c r="E138" s="160" t="s">
        <v>1</v>
      </c>
      <c r="F138" s="161" t="s">
        <v>239</v>
      </c>
      <c r="H138" s="162">
        <v>277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140</v>
      </c>
      <c r="AU138" s="160" t="s">
        <v>138</v>
      </c>
      <c r="AV138" s="13" t="s">
        <v>84</v>
      </c>
      <c r="AW138" s="13" t="s">
        <v>31</v>
      </c>
      <c r="AX138" s="13" t="s">
        <v>82</v>
      </c>
      <c r="AY138" s="160" t="s">
        <v>129</v>
      </c>
    </row>
    <row r="139" spans="1:65" s="2" customFormat="1" ht="37.9" customHeight="1">
      <c r="A139" s="31"/>
      <c r="B139" s="143"/>
      <c r="C139" s="144" t="s">
        <v>137</v>
      </c>
      <c r="D139" s="144" t="s">
        <v>133</v>
      </c>
      <c r="E139" s="145" t="s">
        <v>240</v>
      </c>
      <c r="F139" s="146" t="s">
        <v>241</v>
      </c>
      <c r="G139" s="147" t="s">
        <v>147</v>
      </c>
      <c r="H139" s="148">
        <v>369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39</v>
      </c>
      <c r="O139" s="57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6" t="s">
        <v>137</v>
      </c>
      <c r="AT139" s="156" t="s">
        <v>133</v>
      </c>
      <c r="AU139" s="156" t="s">
        <v>138</v>
      </c>
      <c r="AY139" s="16" t="s">
        <v>129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6" t="s">
        <v>82</v>
      </c>
      <c r="BK139" s="157">
        <f>ROUND(I139*H139,2)</f>
        <v>0</v>
      </c>
      <c r="BL139" s="16" t="s">
        <v>137</v>
      </c>
      <c r="BM139" s="156" t="s">
        <v>242</v>
      </c>
    </row>
    <row r="140" spans="1:65" s="13" customFormat="1" ht="22.5">
      <c r="B140" s="158"/>
      <c r="D140" s="159" t="s">
        <v>140</v>
      </c>
      <c r="E140" s="160" t="s">
        <v>1</v>
      </c>
      <c r="F140" s="161" t="s">
        <v>243</v>
      </c>
      <c r="H140" s="162">
        <v>369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140</v>
      </c>
      <c r="AU140" s="160" t="s">
        <v>138</v>
      </c>
      <c r="AV140" s="13" t="s">
        <v>84</v>
      </c>
      <c r="AW140" s="13" t="s">
        <v>31</v>
      </c>
      <c r="AX140" s="13" t="s">
        <v>82</v>
      </c>
      <c r="AY140" s="160" t="s">
        <v>129</v>
      </c>
    </row>
    <row r="141" spans="1:65" s="2" customFormat="1" ht="37.9" customHeight="1">
      <c r="A141" s="31"/>
      <c r="B141" s="143"/>
      <c r="C141" s="144" t="s">
        <v>153</v>
      </c>
      <c r="D141" s="144" t="s">
        <v>133</v>
      </c>
      <c r="E141" s="145" t="s">
        <v>244</v>
      </c>
      <c r="F141" s="146" t="s">
        <v>245</v>
      </c>
      <c r="G141" s="147" t="s">
        <v>147</v>
      </c>
      <c r="H141" s="148">
        <v>5535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39</v>
      </c>
      <c r="O141" s="57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6" t="s">
        <v>137</v>
      </c>
      <c r="AT141" s="156" t="s">
        <v>133</v>
      </c>
      <c r="AU141" s="156" t="s">
        <v>138</v>
      </c>
      <c r="AY141" s="16" t="s">
        <v>129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6" t="s">
        <v>82</v>
      </c>
      <c r="BK141" s="157">
        <f>ROUND(I141*H141,2)</f>
        <v>0</v>
      </c>
      <c r="BL141" s="16" t="s">
        <v>137</v>
      </c>
      <c r="BM141" s="156" t="s">
        <v>246</v>
      </c>
    </row>
    <row r="142" spans="1:65" s="13" customFormat="1">
      <c r="B142" s="158"/>
      <c r="D142" s="159" t="s">
        <v>140</v>
      </c>
      <c r="E142" s="160" t="s">
        <v>1</v>
      </c>
      <c r="F142" s="161" t="s">
        <v>247</v>
      </c>
      <c r="H142" s="162">
        <v>369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140</v>
      </c>
      <c r="AU142" s="160" t="s">
        <v>138</v>
      </c>
      <c r="AV142" s="13" t="s">
        <v>84</v>
      </c>
      <c r="AW142" s="13" t="s">
        <v>31</v>
      </c>
      <c r="AX142" s="13" t="s">
        <v>82</v>
      </c>
      <c r="AY142" s="160" t="s">
        <v>129</v>
      </c>
    </row>
    <row r="143" spans="1:65" s="13" customFormat="1">
      <c r="B143" s="158"/>
      <c r="D143" s="159" t="s">
        <v>140</v>
      </c>
      <c r="F143" s="161" t="s">
        <v>248</v>
      </c>
      <c r="H143" s="162">
        <v>5535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140</v>
      </c>
      <c r="AU143" s="160" t="s">
        <v>138</v>
      </c>
      <c r="AV143" s="13" t="s">
        <v>84</v>
      </c>
      <c r="AW143" s="13" t="s">
        <v>3</v>
      </c>
      <c r="AX143" s="13" t="s">
        <v>82</v>
      </c>
      <c r="AY143" s="160" t="s">
        <v>129</v>
      </c>
    </row>
    <row r="144" spans="1:65" s="2" customFormat="1" ht="24.2" customHeight="1">
      <c r="A144" s="31"/>
      <c r="B144" s="143"/>
      <c r="C144" s="144" t="s">
        <v>162</v>
      </c>
      <c r="D144" s="144" t="s">
        <v>133</v>
      </c>
      <c r="E144" s="145" t="s">
        <v>249</v>
      </c>
      <c r="F144" s="146" t="s">
        <v>250</v>
      </c>
      <c r="G144" s="147" t="s">
        <v>147</v>
      </c>
      <c r="H144" s="148">
        <v>646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39</v>
      </c>
      <c r="O144" s="57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137</v>
      </c>
      <c r="AT144" s="156" t="s">
        <v>133</v>
      </c>
      <c r="AU144" s="156" t="s">
        <v>138</v>
      </c>
      <c r="AY144" s="16" t="s">
        <v>129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82</v>
      </c>
      <c r="BK144" s="157">
        <f>ROUND(I144*H144,2)</f>
        <v>0</v>
      </c>
      <c r="BL144" s="16" t="s">
        <v>137</v>
      </c>
      <c r="BM144" s="156" t="s">
        <v>251</v>
      </c>
    </row>
    <row r="145" spans="1:65" s="13" customFormat="1" ht="22.5">
      <c r="B145" s="158"/>
      <c r="D145" s="159" t="s">
        <v>140</v>
      </c>
      <c r="E145" s="160" t="s">
        <v>1</v>
      </c>
      <c r="F145" s="161" t="s">
        <v>252</v>
      </c>
      <c r="H145" s="162">
        <v>646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140</v>
      </c>
      <c r="AU145" s="160" t="s">
        <v>138</v>
      </c>
      <c r="AV145" s="13" t="s">
        <v>84</v>
      </c>
      <c r="AW145" s="13" t="s">
        <v>31</v>
      </c>
      <c r="AX145" s="13" t="s">
        <v>82</v>
      </c>
      <c r="AY145" s="160" t="s">
        <v>129</v>
      </c>
    </row>
    <row r="146" spans="1:65" s="2" customFormat="1" ht="24.2" customHeight="1">
      <c r="A146" s="31"/>
      <c r="B146" s="143"/>
      <c r="C146" s="144" t="s">
        <v>168</v>
      </c>
      <c r="D146" s="144" t="s">
        <v>133</v>
      </c>
      <c r="E146" s="145" t="s">
        <v>253</v>
      </c>
      <c r="F146" s="146" t="s">
        <v>254</v>
      </c>
      <c r="G146" s="147" t="s">
        <v>147</v>
      </c>
      <c r="H146" s="148">
        <v>646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39</v>
      </c>
      <c r="O146" s="57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6" t="s">
        <v>137</v>
      </c>
      <c r="AT146" s="156" t="s">
        <v>133</v>
      </c>
      <c r="AU146" s="156" t="s">
        <v>138</v>
      </c>
      <c r="AY146" s="16" t="s">
        <v>129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82</v>
      </c>
      <c r="BK146" s="157">
        <f>ROUND(I146*H146,2)</f>
        <v>0</v>
      </c>
      <c r="BL146" s="16" t="s">
        <v>137</v>
      </c>
      <c r="BM146" s="156" t="s">
        <v>255</v>
      </c>
    </row>
    <row r="147" spans="1:65" s="13" customFormat="1">
      <c r="B147" s="158"/>
      <c r="D147" s="159" t="s">
        <v>140</v>
      </c>
      <c r="E147" s="160" t="s">
        <v>1</v>
      </c>
      <c r="F147" s="161" t="s">
        <v>256</v>
      </c>
      <c r="H147" s="162">
        <v>646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140</v>
      </c>
      <c r="AU147" s="160" t="s">
        <v>138</v>
      </c>
      <c r="AV147" s="13" t="s">
        <v>84</v>
      </c>
      <c r="AW147" s="13" t="s">
        <v>31</v>
      </c>
      <c r="AX147" s="13" t="s">
        <v>82</v>
      </c>
      <c r="AY147" s="160" t="s">
        <v>129</v>
      </c>
    </row>
    <row r="148" spans="1:65" s="12" customFormat="1" ht="20.85" customHeight="1">
      <c r="B148" s="130"/>
      <c r="D148" s="131" t="s">
        <v>73</v>
      </c>
      <c r="E148" s="141" t="s">
        <v>257</v>
      </c>
      <c r="F148" s="141" t="s">
        <v>258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SUM(P149:P154)</f>
        <v>0</v>
      </c>
      <c r="Q148" s="136"/>
      <c r="R148" s="137">
        <f>SUM(R149:R154)</f>
        <v>0</v>
      </c>
      <c r="S148" s="136"/>
      <c r="T148" s="138">
        <f>SUM(T149:T154)</f>
        <v>0</v>
      </c>
      <c r="AR148" s="131" t="s">
        <v>82</v>
      </c>
      <c r="AT148" s="139" t="s">
        <v>73</v>
      </c>
      <c r="AU148" s="139" t="s">
        <v>84</v>
      </c>
      <c r="AY148" s="131" t="s">
        <v>129</v>
      </c>
      <c r="BK148" s="140">
        <f>SUM(BK149:BK154)</f>
        <v>0</v>
      </c>
    </row>
    <row r="149" spans="1:65" s="2" customFormat="1" ht="24.2" customHeight="1">
      <c r="A149" s="31"/>
      <c r="B149" s="143"/>
      <c r="C149" s="144" t="s">
        <v>173</v>
      </c>
      <c r="D149" s="144" t="s">
        <v>133</v>
      </c>
      <c r="E149" s="145" t="s">
        <v>259</v>
      </c>
      <c r="F149" s="146" t="s">
        <v>260</v>
      </c>
      <c r="G149" s="147" t="s">
        <v>147</v>
      </c>
      <c r="H149" s="148">
        <v>240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39</v>
      </c>
      <c r="O149" s="57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6" t="s">
        <v>137</v>
      </c>
      <c r="AT149" s="156" t="s">
        <v>133</v>
      </c>
      <c r="AU149" s="156" t="s">
        <v>138</v>
      </c>
      <c r="AY149" s="16" t="s">
        <v>129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6" t="s">
        <v>82</v>
      </c>
      <c r="BK149" s="157">
        <f>ROUND(I149*H149,2)</f>
        <v>0</v>
      </c>
      <c r="BL149" s="16" t="s">
        <v>137</v>
      </c>
      <c r="BM149" s="156" t="s">
        <v>261</v>
      </c>
    </row>
    <row r="150" spans="1:65" s="13" customFormat="1">
      <c r="B150" s="158"/>
      <c r="D150" s="159" t="s">
        <v>140</v>
      </c>
      <c r="E150" s="160" t="s">
        <v>1</v>
      </c>
      <c r="F150" s="161" t="s">
        <v>262</v>
      </c>
      <c r="H150" s="162">
        <v>240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140</v>
      </c>
      <c r="AU150" s="160" t="s">
        <v>138</v>
      </c>
      <c r="AV150" s="13" t="s">
        <v>84</v>
      </c>
      <c r="AW150" s="13" t="s">
        <v>31</v>
      </c>
      <c r="AX150" s="13" t="s">
        <v>82</v>
      </c>
      <c r="AY150" s="160" t="s">
        <v>129</v>
      </c>
    </row>
    <row r="151" spans="1:65" s="2" customFormat="1" ht="16.5" customHeight="1">
      <c r="A151" s="31"/>
      <c r="B151" s="143"/>
      <c r="C151" s="144" t="s">
        <v>158</v>
      </c>
      <c r="D151" s="144" t="s">
        <v>133</v>
      </c>
      <c r="E151" s="145" t="s">
        <v>263</v>
      </c>
      <c r="F151" s="146" t="s">
        <v>264</v>
      </c>
      <c r="G151" s="147" t="s">
        <v>147</v>
      </c>
      <c r="H151" s="148">
        <v>277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39</v>
      </c>
      <c r="O151" s="57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6" t="s">
        <v>137</v>
      </c>
      <c r="AT151" s="156" t="s">
        <v>133</v>
      </c>
      <c r="AU151" s="156" t="s">
        <v>138</v>
      </c>
      <c r="AY151" s="16" t="s">
        <v>129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6" t="s">
        <v>82</v>
      </c>
      <c r="BK151" s="157">
        <f>ROUND(I151*H151,2)</f>
        <v>0</v>
      </c>
      <c r="BL151" s="16" t="s">
        <v>137</v>
      </c>
      <c r="BM151" s="156" t="s">
        <v>265</v>
      </c>
    </row>
    <row r="152" spans="1:65" s="13" customFormat="1">
      <c r="B152" s="158"/>
      <c r="D152" s="159" t="s">
        <v>140</v>
      </c>
      <c r="E152" s="160" t="s">
        <v>1</v>
      </c>
      <c r="F152" s="161" t="s">
        <v>266</v>
      </c>
      <c r="H152" s="162">
        <v>277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140</v>
      </c>
      <c r="AU152" s="160" t="s">
        <v>138</v>
      </c>
      <c r="AV152" s="13" t="s">
        <v>84</v>
      </c>
      <c r="AW152" s="13" t="s">
        <v>31</v>
      </c>
      <c r="AX152" s="13" t="s">
        <v>82</v>
      </c>
      <c r="AY152" s="160" t="s">
        <v>129</v>
      </c>
    </row>
    <row r="153" spans="1:65" s="2" customFormat="1" ht="24.2" customHeight="1">
      <c r="A153" s="31"/>
      <c r="B153" s="143"/>
      <c r="C153" s="144" t="s">
        <v>190</v>
      </c>
      <c r="D153" s="144" t="s">
        <v>133</v>
      </c>
      <c r="E153" s="145" t="s">
        <v>267</v>
      </c>
      <c r="F153" s="146" t="s">
        <v>268</v>
      </c>
      <c r="G153" s="147" t="s">
        <v>186</v>
      </c>
      <c r="H153" s="148">
        <v>627.29999999999995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39</v>
      </c>
      <c r="O153" s="57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137</v>
      </c>
      <c r="AT153" s="156" t="s">
        <v>133</v>
      </c>
      <c r="AU153" s="156" t="s">
        <v>138</v>
      </c>
      <c r="AY153" s="16" t="s">
        <v>129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82</v>
      </c>
      <c r="BK153" s="157">
        <f>ROUND(I153*H153,2)</f>
        <v>0</v>
      </c>
      <c r="BL153" s="16" t="s">
        <v>137</v>
      </c>
      <c r="BM153" s="156" t="s">
        <v>269</v>
      </c>
    </row>
    <row r="154" spans="1:65" s="13" customFormat="1">
      <c r="B154" s="158"/>
      <c r="D154" s="159" t="s">
        <v>140</v>
      </c>
      <c r="E154" s="160" t="s">
        <v>1</v>
      </c>
      <c r="F154" s="161" t="s">
        <v>270</v>
      </c>
      <c r="H154" s="162">
        <v>627.29999999999995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140</v>
      </c>
      <c r="AU154" s="160" t="s">
        <v>138</v>
      </c>
      <c r="AV154" s="13" t="s">
        <v>84</v>
      </c>
      <c r="AW154" s="13" t="s">
        <v>31</v>
      </c>
      <c r="AX154" s="13" t="s">
        <v>82</v>
      </c>
      <c r="AY154" s="160" t="s">
        <v>129</v>
      </c>
    </row>
    <row r="155" spans="1:65" s="12" customFormat="1" ht="20.85" customHeight="1">
      <c r="B155" s="130"/>
      <c r="D155" s="131" t="s">
        <v>73</v>
      </c>
      <c r="E155" s="141" t="s">
        <v>271</v>
      </c>
      <c r="F155" s="141" t="s">
        <v>272</v>
      </c>
      <c r="I155" s="133"/>
      <c r="J155" s="142">
        <f>BK155</f>
        <v>0</v>
      </c>
      <c r="L155" s="130"/>
      <c r="M155" s="135"/>
      <c r="N155" s="136"/>
      <c r="O155" s="136"/>
      <c r="P155" s="137">
        <f>SUM(P156:P167)</f>
        <v>0</v>
      </c>
      <c r="Q155" s="136"/>
      <c r="R155" s="137">
        <f>SUM(R156:R167)</f>
        <v>9.2499999999999995E-3</v>
      </c>
      <c r="S155" s="136"/>
      <c r="T155" s="138">
        <f>SUM(T156:T167)</f>
        <v>0</v>
      </c>
      <c r="AR155" s="131" t="s">
        <v>82</v>
      </c>
      <c r="AT155" s="139" t="s">
        <v>73</v>
      </c>
      <c r="AU155" s="139" t="s">
        <v>84</v>
      </c>
      <c r="AY155" s="131" t="s">
        <v>129</v>
      </c>
      <c r="BK155" s="140">
        <f>SUM(BK156:BK167)</f>
        <v>0</v>
      </c>
    </row>
    <row r="156" spans="1:65" s="2" customFormat="1" ht="24.2" customHeight="1">
      <c r="A156" s="31"/>
      <c r="B156" s="143"/>
      <c r="C156" s="144" t="s">
        <v>131</v>
      </c>
      <c r="D156" s="144" t="s">
        <v>133</v>
      </c>
      <c r="E156" s="145" t="s">
        <v>273</v>
      </c>
      <c r="F156" s="146" t="s">
        <v>274</v>
      </c>
      <c r="G156" s="147" t="s">
        <v>136</v>
      </c>
      <c r="H156" s="148">
        <v>370</v>
      </c>
      <c r="I156" s="149"/>
      <c r="J156" s="150">
        <f>ROUND(I156*H156,2)</f>
        <v>0</v>
      </c>
      <c r="K156" s="151"/>
      <c r="L156" s="32"/>
      <c r="M156" s="152" t="s">
        <v>1</v>
      </c>
      <c r="N156" s="153" t="s">
        <v>39</v>
      </c>
      <c r="O156" s="57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6" t="s">
        <v>137</v>
      </c>
      <c r="AT156" s="156" t="s">
        <v>133</v>
      </c>
      <c r="AU156" s="156" t="s">
        <v>138</v>
      </c>
      <c r="AY156" s="16" t="s">
        <v>129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6" t="s">
        <v>82</v>
      </c>
      <c r="BK156" s="157">
        <f>ROUND(I156*H156,2)</f>
        <v>0</v>
      </c>
      <c r="BL156" s="16" t="s">
        <v>137</v>
      </c>
      <c r="BM156" s="156" t="s">
        <v>275</v>
      </c>
    </row>
    <row r="157" spans="1:65" s="13" customFormat="1">
      <c r="B157" s="158"/>
      <c r="D157" s="159" t="s">
        <v>140</v>
      </c>
      <c r="E157" s="160" t="s">
        <v>1</v>
      </c>
      <c r="F157" s="161" t="s">
        <v>276</v>
      </c>
      <c r="H157" s="162">
        <v>370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140</v>
      </c>
      <c r="AU157" s="160" t="s">
        <v>138</v>
      </c>
      <c r="AV157" s="13" t="s">
        <v>84</v>
      </c>
      <c r="AW157" s="13" t="s">
        <v>31</v>
      </c>
      <c r="AX157" s="13" t="s">
        <v>82</v>
      </c>
      <c r="AY157" s="160" t="s">
        <v>129</v>
      </c>
    </row>
    <row r="158" spans="1:65" s="2" customFormat="1" ht="24.2" customHeight="1">
      <c r="A158" s="31"/>
      <c r="B158" s="143"/>
      <c r="C158" s="144" t="s">
        <v>8</v>
      </c>
      <c r="D158" s="144" t="s">
        <v>133</v>
      </c>
      <c r="E158" s="145" t="s">
        <v>277</v>
      </c>
      <c r="F158" s="146" t="s">
        <v>278</v>
      </c>
      <c r="G158" s="147" t="s">
        <v>136</v>
      </c>
      <c r="H158" s="148">
        <v>370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39</v>
      </c>
      <c r="O158" s="57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6" t="s">
        <v>137</v>
      </c>
      <c r="AT158" s="156" t="s">
        <v>133</v>
      </c>
      <c r="AU158" s="156" t="s">
        <v>138</v>
      </c>
      <c r="AY158" s="16" t="s">
        <v>129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6" t="s">
        <v>82</v>
      </c>
      <c r="BK158" s="157">
        <f>ROUND(I158*H158,2)</f>
        <v>0</v>
      </c>
      <c r="BL158" s="16" t="s">
        <v>137</v>
      </c>
      <c r="BM158" s="156" t="s">
        <v>279</v>
      </c>
    </row>
    <row r="159" spans="1:65" s="13" customFormat="1">
      <c r="B159" s="158"/>
      <c r="D159" s="159" t="s">
        <v>140</v>
      </c>
      <c r="E159" s="160" t="s">
        <v>1</v>
      </c>
      <c r="F159" s="161" t="s">
        <v>276</v>
      </c>
      <c r="H159" s="162">
        <v>370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140</v>
      </c>
      <c r="AU159" s="160" t="s">
        <v>138</v>
      </c>
      <c r="AV159" s="13" t="s">
        <v>84</v>
      </c>
      <c r="AW159" s="13" t="s">
        <v>31</v>
      </c>
      <c r="AX159" s="13" t="s">
        <v>82</v>
      </c>
      <c r="AY159" s="160" t="s">
        <v>129</v>
      </c>
    </row>
    <row r="160" spans="1:65" s="2" customFormat="1" ht="16.5" customHeight="1">
      <c r="A160" s="31"/>
      <c r="B160" s="143"/>
      <c r="C160" s="182" t="s">
        <v>201</v>
      </c>
      <c r="D160" s="182" t="s">
        <v>280</v>
      </c>
      <c r="E160" s="183" t="s">
        <v>281</v>
      </c>
      <c r="F160" s="184" t="s">
        <v>282</v>
      </c>
      <c r="G160" s="185" t="s">
        <v>283</v>
      </c>
      <c r="H160" s="186">
        <v>9.25</v>
      </c>
      <c r="I160" s="187"/>
      <c r="J160" s="188">
        <f>ROUND(I160*H160,2)</f>
        <v>0</v>
      </c>
      <c r="K160" s="189"/>
      <c r="L160" s="190"/>
      <c r="M160" s="191" t="s">
        <v>1</v>
      </c>
      <c r="N160" s="192" t="s">
        <v>39</v>
      </c>
      <c r="O160" s="57"/>
      <c r="P160" s="154">
        <f>O160*H160</f>
        <v>0</v>
      </c>
      <c r="Q160" s="154">
        <v>1E-3</v>
      </c>
      <c r="R160" s="154">
        <f>Q160*H160</f>
        <v>9.2499999999999995E-3</v>
      </c>
      <c r="S160" s="154">
        <v>0</v>
      </c>
      <c r="T160" s="15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6" t="s">
        <v>173</v>
      </c>
      <c r="AT160" s="156" t="s">
        <v>280</v>
      </c>
      <c r="AU160" s="156" t="s">
        <v>138</v>
      </c>
      <c r="AY160" s="16" t="s">
        <v>129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6" t="s">
        <v>82</v>
      </c>
      <c r="BK160" s="157">
        <f>ROUND(I160*H160,2)</f>
        <v>0</v>
      </c>
      <c r="BL160" s="16" t="s">
        <v>137</v>
      </c>
      <c r="BM160" s="156" t="s">
        <v>284</v>
      </c>
    </row>
    <row r="161" spans="1:65" s="13" customFormat="1">
      <c r="B161" s="158"/>
      <c r="D161" s="159" t="s">
        <v>140</v>
      </c>
      <c r="E161" s="160" t="s">
        <v>1</v>
      </c>
      <c r="F161" s="161" t="s">
        <v>285</v>
      </c>
      <c r="H161" s="162">
        <v>9.25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140</v>
      </c>
      <c r="AU161" s="160" t="s">
        <v>138</v>
      </c>
      <c r="AV161" s="13" t="s">
        <v>84</v>
      </c>
      <c r="AW161" s="13" t="s">
        <v>31</v>
      </c>
      <c r="AX161" s="13" t="s">
        <v>82</v>
      </c>
      <c r="AY161" s="160" t="s">
        <v>129</v>
      </c>
    </row>
    <row r="162" spans="1:65" s="2" customFormat="1" ht="24.2" customHeight="1">
      <c r="A162" s="31"/>
      <c r="B162" s="143"/>
      <c r="C162" s="144" t="s">
        <v>206</v>
      </c>
      <c r="D162" s="144" t="s">
        <v>133</v>
      </c>
      <c r="E162" s="145" t="s">
        <v>286</v>
      </c>
      <c r="F162" s="146" t="s">
        <v>287</v>
      </c>
      <c r="G162" s="147" t="s">
        <v>136</v>
      </c>
      <c r="H162" s="148">
        <v>1067.5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39</v>
      </c>
      <c r="O162" s="57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6" t="s">
        <v>137</v>
      </c>
      <c r="AT162" s="156" t="s">
        <v>133</v>
      </c>
      <c r="AU162" s="156" t="s">
        <v>138</v>
      </c>
      <c r="AY162" s="16" t="s">
        <v>129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6" t="s">
        <v>82</v>
      </c>
      <c r="BK162" s="157">
        <f>ROUND(I162*H162,2)</f>
        <v>0</v>
      </c>
      <c r="BL162" s="16" t="s">
        <v>137</v>
      </c>
      <c r="BM162" s="156" t="s">
        <v>288</v>
      </c>
    </row>
    <row r="163" spans="1:65" s="13" customFormat="1">
      <c r="B163" s="158"/>
      <c r="D163" s="159" t="s">
        <v>140</v>
      </c>
      <c r="E163" s="160" t="s">
        <v>1</v>
      </c>
      <c r="F163" s="161" t="s">
        <v>289</v>
      </c>
      <c r="H163" s="162">
        <v>347.5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140</v>
      </c>
      <c r="AU163" s="160" t="s">
        <v>138</v>
      </c>
      <c r="AV163" s="13" t="s">
        <v>84</v>
      </c>
      <c r="AW163" s="13" t="s">
        <v>31</v>
      </c>
      <c r="AX163" s="13" t="s">
        <v>74</v>
      </c>
      <c r="AY163" s="160" t="s">
        <v>129</v>
      </c>
    </row>
    <row r="164" spans="1:65" s="13" customFormat="1">
      <c r="B164" s="158"/>
      <c r="D164" s="159" t="s">
        <v>140</v>
      </c>
      <c r="E164" s="160" t="s">
        <v>1</v>
      </c>
      <c r="F164" s="161" t="s">
        <v>290</v>
      </c>
      <c r="H164" s="162">
        <v>720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140</v>
      </c>
      <c r="AU164" s="160" t="s">
        <v>138</v>
      </c>
      <c r="AV164" s="13" t="s">
        <v>84</v>
      </c>
      <c r="AW164" s="13" t="s">
        <v>31</v>
      </c>
      <c r="AX164" s="13" t="s">
        <v>74</v>
      </c>
      <c r="AY164" s="160" t="s">
        <v>129</v>
      </c>
    </row>
    <row r="165" spans="1:65" s="14" customFormat="1">
      <c r="B165" s="167"/>
      <c r="D165" s="159" t="s">
        <v>140</v>
      </c>
      <c r="E165" s="168" t="s">
        <v>1</v>
      </c>
      <c r="F165" s="169" t="s">
        <v>179</v>
      </c>
      <c r="H165" s="170">
        <v>1067.5</v>
      </c>
      <c r="I165" s="171"/>
      <c r="L165" s="167"/>
      <c r="M165" s="172"/>
      <c r="N165" s="173"/>
      <c r="O165" s="173"/>
      <c r="P165" s="173"/>
      <c r="Q165" s="173"/>
      <c r="R165" s="173"/>
      <c r="S165" s="173"/>
      <c r="T165" s="174"/>
      <c r="AT165" s="168" t="s">
        <v>140</v>
      </c>
      <c r="AU165" s="168" t="s">
        <v>138</v>
      </c>
      <c r="AV165" s="14" t="s">
        <v>137</v>
      </c>
      <c r="AW165" s="14" t="s">
        <v>31</v>
      </c>
      <c r="AX165" s="14" t="s">
        <v>82</v>
      </c>
      <c r="AY165" s="168" t="s">
        <v>129</v>
      </c>
    </row>
    <row r="166" spans="1:65" s="2" customFormat="1" ht="24.2" customHeight="1">
      <c r="A166" s="31"/>
      <c r="B166" s="143"/>
      <c r="C166" s="144" t="s">
        <v>210</v>
      </c>
      <c r="D166" s="144" t="s">
        <v>133</v>
      </c>
      <c r="E166" s="145" t="s">
        <v>291</v>
      </c>
      <c r="F166" s="146" t="s">
        <v>292</v>
      </c>
      <c r="G166" s="147" t="s">
        <v>136</v>
      </c>
      <c r="H166" s="148">
        <v>1050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39</v>
      </c>
      <c r="O166" s="57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6" t="s">
        <v>137</v>
      </c>
      <c r="AT166" s="156" t="s">
        <v>133</v>
      </c>
      <c r="AU166" s="156" t="s">
        <v>138</v>
      </c>
      <c r="AY166" s="16" t="s">
        <v>129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6" t="s">
        <v>82</v>
      </c>
      <c r="BK166" s="157">
        <f>ROUND(I166*H166,2)</f>
        <v>0</v>
      </c>
      <c r="BL166" s="16" t="s">
        <v>137</v>
      </c>
      <c r="BM166" s="156" t="s">
        <v>293</v>
      </c>
    </row>
    <row r="167" spans="1:65" s="13" customFormat="1">
      <c r="B167" s="158"/>
      <c r="D167" s="159" t="s">
        <v>140</v>
      </c>
      <c r="E167" s="160" t="s">
        <v>1</v>
      </c>
      <c r="F167" s="161" t="s">
        <v>294</v>
      </c>
      <c r="H167" s="162">
        <v>1050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140</v>
      </c>
      <c r="AU167" s="160" t="s">
        <v>138</v>
      </c>
      <c r="AV167" s="13" t="s">
        <v>84</v>
      </c>
      <c r="AW167" s="13" t="s">
        <v>31</v>
      </c>
      <c r="AX167" s="13" t="s">
        <v>82</v>
      </c>
      <c r="AY167" s="160" t="s">
        <v>129</v>
      </c>
    </row>
    <row r="168" spans="1:65" s="12" customFormat="1" ht="22.9" customHeight="1">
      <c r="B168" s="130"/>
      <c r="D168" s="131" t="s">
        <v>73</v>
      </c>
      <c r="E168" s="141" t="s">
        <v>137</v>
      </c>
      <c r="F168" s="141" t="s">
        <v>295</v>
      </c>
      <c r="I168" s="133"/>
      <c r="J168" s="142">
        <f>BK168</f>
        <v>0</v>
      </c>
      <c r="L168" s="130"/>
      <c r="M168" s="135"/>
      <c r="N168" s="136"/>
      <c r="O168" s="136"/>
      <c r="P168" s="137">
        <f>P169</f>
        <v>0</v>
      </c>
      <c r="Q168" s="136"/>
      <c r="R168" s="137">
        <f>R169</f>
        <v>882.98495999999989</v>
      </c>
      <c r="S168" s="136"/>
      <c r="T168" s="138">
        <f>T169</f>
        <v>0</v>
      </c>
      <c r="AR168" s="131" t="s">
        <v>82</v>
      </c>
      <c r="AT168" s="139" t="s">
        <v>73</v>
      </c>
      <c r="AU168" s="139" t="s">
        <v>82</v>
      </c>
      <c r="AY168" s="131" t="s">
        <v>129</v>
      </c>
      <c r="BK168" s="140">
        <f>BK169</f>
        <v>0</v>
      </c>
    </row>
    <row r="169" spans="1:65" s="12" customFormat="1" ht="20.85" customHeight="1">
      <c r="B169" s="130"/>
      <c r="D169" s="131" t="s">
        <v>73</v>
      </c>
      <c r="E169" s="141" t="s">
        <v>296</v>
      </c>
      <c r="F169" s="141" t="s">
        <v>297</v>
      </c>
      <c r="I169" s="133"/>
      <c r="J169" s="142">
        <f>BK169</f>
        <v>0</v>
      </c>
      <c r="L169" s="130"/>
      <c r="M169" s="135"/>
      <c r="N169" s="136"/>
      <c r="O169" s="136"/>
      <c r="P169" s="137">
        <f>SUM(P170:P173)</f>
        <v>0</v>
      </c>
      <c r="Q169" s="136"/>
      <c r="R169" s="137">
        <f>SUM(R170:R173)</f>
        <v>882.98495999999989</v>
      </c>
      <c r="S169" s="136"/>
      <c r="T169" s="138">
        <f>SUM(T170:T173)</f>
        <v>0</v>
      </c>
      <c r="AR169" s="131" t="s">
        <v>82</v>
      </c>
      <c r="AT169" s="139" t="s">
        <v>73</v>
      </c>
      <c r="AU169" s="139" t="s">
        <v>84</v>
      </c>
      <c r="AY169" s="131" t="s">
        <v>129</v>
      </c>
      <c r="BK169" s="140">
        <f>SUM(BK170:BK173)</f>
        <v>0</v>
      </c>
    </row>
    <row r="170" spans="1:65" s="2" customFormat="1" ht="24.2" customHeight="1">
      <c r="A170" s="31"/>
      <c r="B170" s="143"/>
      <c r="C170" s="144" t="s">
        <v>234</v>
      </c>
      <c r="D170" s="144" t="s">
        <v>133</v>
      </c>
      <c r="E170" s="145" t="s">
        <v>298</v>
      </c>
      <c r="F170" s="146" t="s">
        <v>299</v>
      </c>
      <c r="G170" s="147" t="s">
        <v>147</v>
      </c>
      <c r="H170" s="148">
        <v>442.2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39</v>
      </c>
      <c r="O170" s="57"/>
      <c r="P170" s="154">
        <f>O170*H170</f>
        <v>0</v>
      </c>
      <c r="Q170" s="154">
        <v>1.9967999999999999</v>
      </c>
      <c r="R170" s="154">
        <f>Q170*H170</f>
        <v>882.98495999999989</v>
      </c>
      <c r="S170" s="154">
        <v>0</v>
      </c>
      <c r="T170" s="15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6" t="s">
        <v>137</v>
      </c>
      <c r="AT170" s="156" t="s">
        <v>133</v>
      </c>
      <c r="AU170" s="156" t="s">
        <v>138</v>
      </c>
      <c r="AY170" s="16" t="s">
        <v>129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6" t="s">
        <v>82</v>
      </c>
      <c r="BK170" s="157">
        <f>ROUND(I170*H170,2)</f>
        <v>0</v>
      </c>
      <c r="BL170" s="16" t="s">
        <v>137</v>
      </c>
      <c r="BM170" s="156" t="s">
        <v>300</v>
      </c>
    </row>
    <row r="171" spans="1:65" s="13" customFormat="1" ht="22.5">
      <c r="B171" s="158"/>
      <c r="D171" s="159" t="s">
        <v>140</v>
      </c>
      <c r="E171" s="160" t="s">
        <v>1</v>
      </c>
      <c r="F171" s="161" t="s">
        <v>301</v>
      </c>
      <c r="H171" s="162">
        <v>435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140</v>
      </c>
      <c r="AU171" s="160" t="s">
        <v>138</v>
      </c>
      <c r="AV171" s="13" t="s">
        <v>84</v>
      </c>
      <c r="AW171" s="13" t="s">
        <v>31</v>
      </c>
      <c r="AX171" s="13" t="s">
        <v>74</v>
      </c>
      <c r="AY171" s="160" t="s">
        <v>129</v>
      </c>
    </row>
    <row r="172" spans="1:65" s="13" customFormat="1" ht="22.5">
      <c r="B172" s="158"/>
      <c r="D172" s="159" t="s">
        <v>140</v>
      </c>
      <c r="E172" s="160" t="s">
        <v>1</v>
      </c>
      <c r="F172" s="161" t="s">
        <v>302</v>
      </c>
      <c r="H172" s="162">
        <v>7.2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140</v>
      </c>
      <c r="AU172" s="160" t="s">
        <v>138</v>
      </c>
      <c r="AV172" s="13" t="s">
        <v>84</v>
      </c>
      <c r="AW172" s="13" t="s">
        <v>31</v>
      </c>
      <c r="AX172" s="13" t="s">
        <v>74</v>
      </c>
      <c r="AY172" s="160" t="s">
        <v>129</v>
      </c>
    </row>
    <row r="173" spans="1:65" s="14" customFormat="1">
      <c r="B173" s="167"/>
      <c r="D173" s="159" t="s">
        <v>140</v>
      </c>
      <c r="E173" s="168" t="s">
        <v>1</v>
      </c>
      <c r="F173" s="169" t="s">
        <v>179</v>
      </c>
      <c r="H173" s="170">
        <v>442.2</v>
      </c>
      <c r="I173" s="171"/>
      <c r="L173" s="167"/>
      <c r="M173" s="172"/>
      <c r="N173" s="173"/>
      <c r="O173" s="173"/>
      <c r="P173" s="173"/>
      <c r="Q173" s="173"/>
      <c r="R173" s="173"/>
      <c r="S173" s="173"/>
      <c r="T173" s="174"/>
      <c r="AT173" s="168" t="s">
        <v>140</v>
      </c>
      <c r="AU173" s="168" t="s">
        <v>138</v>
      </c>
      <c r="AV173" s="14" t="s">
        <v>137</v>
      </c>
      <c r="AW173" s="14" t="s">
        <v>31</v>
      </c>
      <c r="AX173" s="14" t="s">
        <v>82</v>
      </c>
      <c r="AY173" s="168" t="s">
        <v>129</v>
      </c>
    </row>
    <row r="174" spans="1:65" s="12" customFormat="1" ht="22.9" customHeight="1">
      <c r="B174" s="130"/>
      <c r="D174" s="131" t="s">
        <v>73</v>
      </c>
      <c r="E174" s="141" t="s">
        <v>158</v>
      </c>
      <c r="F174" s="141" t="s">
        <v>159</v>
      </c>
      <c r="I174" s="133"/>
      <c r="J174" s="142">
        <f>BK174</f>
        <v>0</v>
      </c>
      <c r="L174" s="130"/>
      <c r="M174" s="135"/>
      <c r="N174" s="136"/>
      <c r="O174" s="136"/>
      <c r="P174" s="137">
        <f>P175</f>
        <v>0</v>
      </c>
      <c r="Q174" s="136"/>
      <c r="R174" s="137">
        <f>R175</f>
        <v>12.750400000000001</v>
      </c>
      <c r="S174" s="136"/>
      <c r="T174" s="138">
        <f>T175</f>
        <v>0</v>
      </c>
      <c r="AR174" s="131" t="s">
        <v>82</v>
      </c>
      <c r="AT174" s="139" t="s">
        <v>73</v>
      </c>
      <c r="AU174" s="139" t="s">
        <v>82</v>
      </c>
      <c r="AY174" s="131" t="s">
        <v>129</v>
      </c>
      <c r="BK174" s="140">
        <f>BK175</f>
        <v>0</v>
      </c>
    </row>
    <row r="175" spans="1:65" s="12" customFormat="1" ht="20.85" customHeight="1">
      <c r="B175" s="130"/>
      <c r="D175" s="131" t="s">
        <v>73</v>
      </c>
      <c r="E175" s="141" t="s">
        <v>303</v>
      </c>
      <c r="F175" s="141" t="s">
        <v>304</v>
      </c>
      <c r="I175" s="133"/>
      <c r="J175" s="142">
        <f>BK175</f>
        <v>0</v>
      </c>
      <c r="L175" s="130"/>
      <c r="M175" s="135"/>
      <c r="N175" s="136"/>
      <c r="O175" s="136"/>
      <c r="P175" s="137">
        <f>SUM(P176:P181)</f>
        <v>0</v>
      </c>
      <c r="Q175" s="136"/>
      <c r="R175" s="137">
        <f>SUM(R176:R181)</f>
        <v>12.750400000000001</v>
      </c>
      <c r="S175" s="136"/>
      <c r="T175" s="138">
        <f>SUM(T176:T181)</f>
        <v>0</v>
      </c>
      <c r="AR175" s="131" t="s">
        <v>82</v>
      </c>
      <c r="AT175" s="139" t="s">
        <v>73</v>
      </c>
      <c r="AU175" s="139" t="s">
        <v>84</v>
      </c>
      <c r="AY175" s="131" t="s">
        <v>129</v>
      </c>
      <c r="BK175" s="140">
        <f>SUM(BK176:BK181)</f>
        <v>0</v>
      </c>
    </row>
    <row r="176" spans="1:65" s="2" customFormat="1" ht="33" customHeight="1">
      <c r="A176" s="31"/>
      <c r="B176" s="143"/>
      <c r="C176" s="144" t="s">
        <v>257</v>
      </c>
      <c r="D176" s="144" t="s">
        <v>133</v>
      </c>
      <c r="E176" s="145" t="s">
        <v>305</v>
      </c>
      <c r="F176" s="146" t="s">
        <v>306</v>
      </c>
      <c r="G176" s="147" t="s">
        <v>307</v>
      </c>
      <c r="H176" s="148">
        <v>20</v>
      </c>
      <c r="I176" s="149"/>
      <c r="J176" s="150">
        <f>ROUND(I176*H176,2)</f>
        <v>0</v>
      </c>
      <c r="K176" s="151"/>
      <c r="L176" s="32"/>
      <c r="M176" s="152" t="s">
        <v>1</v>
      </c>
      <c r="N176" s="153" t="s">
        <v>39</v>
      </c>
      <c r="O176" s="57"/>
      <c r="P176" s="154">
        <f>O176*H176</f>
        <v>0</v>
      </c>
      <c r="Q176" s="154">
        <v>0.48580000000000001</v>
      </c>
      <c r="R176" s="154">
        <f>Q176*H176</f>
        <v>9.7160000000000011</v>
      </c>
      <c r="S176" s="154">
        <v>0</v>
      </c>
      <c r="T176" s="155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6" t="s">
        <v>137</v>
      </c>
      <c r="AT176" s="156" t="s">
        <v>133</v>
      </c>
      <c r="AU176" s="156" t="s">
        <v>138</v>
      </c>
      <c r="AY176" s="16" t="s">
        <v>129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6" t="s">
        <v>82</v>
      </c>
      <c r="BK176" s="157">
        <f>ROUND(I176*H176,2)</f>
        <v>0</v>
      </c>
      <c r="BL176" s="16" t="s">
        <v>137</v>
      </c>
      <c r="BM176" s="156" t="s">
        <v>308</v>
      </c>
    </row>
    <row r="177" spans="1:65" s="13" customFormat="1">
      <c r="B177" s="158"/>
      <c r="D177" s="159" t="s">
        <v>140</v>
      </c>
      <c r="E177" s="160" t="s">
        <v>1</v>
      </c>
      <c r="F177" s="161" t="s">
        <v>309</v>
      </c>
      <c r="H177" s="162">
        <v>20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140</v>
      </c>
      <c r="AU177" s="160" t="s">
        <v>138</v>
      </c>
      <c r="AV177" s="13" t="s">
        <v>84</v>
      </c>
      <c r="AW177" s="13" t="s">
        <v>31</v>
      </c>
      <c r="AX177" s="13" t="s">
        <v>82</v>
      </c>
      <c r="AY177" s="160" t="s">
        <v>129</v>
      </c>
    </row>
    <row r="178" spans="1:65" s="2" customFormat="1" ht="24.2" customHeight="1">
      <c r="A178" s="31"/>
      <c r="B178" s="143"/>
      <c r="C178" s="182" t="s">
        <v>271</v>
      </c>
      <c r="D178" s="182" t="s">
        <v>280</v>
      </c>
      <c r="E178" s="183" t="s">
        <v>310</v>
      </c>
      <c r="F178" s="184" t="s">
        <v>311</v>
      </c>
      <c r="G178" s="185" t="s">
        <v>307</v>
      </c>
      <c r="H178" s="186">
        <v>20</v>
      </c>
      <c r="I178" s="187"/>
      <c r="J178" s="188">
        <f>ROUND(I178*H178,2)</f>
        <v>0</v>
      </c>
      <c r="K178" s="189"/>
      <c r="L178" s="190"/>
      <c r="M178" s="191" t="s">
        <v>1</v>
      </c>
      <c r="N178" s="192" t="s">
        <v>39</v>
      </c>
      <c r="O178" s="57"/>
      <c r="P178" s="154">
        <f>O178*H178</f>
        <v>0</v>
      </c>
      <c r="Q178" s="154">
        <v>8.3000000000000004E-2</v>
      </c>
      <c r="R178" s="154">
        <f>Q178*H178</f>
        <v>1.6600000000000001</v>
      </c>
      <c r="S178" s="154">
        <v>0</v>
      </c>
      <c r="T178" s="15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6" t="s">
        <v>173</v>
      </c>
      <c r="AT178" s="156" t="s">
        <v>280</v>
      </c>
      <c r="AU178" s="156" t="s">
        <v>138</v>
      </c>
      <c r="AY178" s="16" t="s">
        <v>129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6" t="s">
        <v>82</v>
      </c>
      <c r="BK178" s="157">
        <f>ROUND(I178*H178,2)</f>
        <v>0</v>
      </c>
      <c r="BL178" s="16" t="s">
        <v>137</v>
      </c>
      <c r="BM178" s="156" t="s">
        <v>312</v>
      </c>
    </row>
    <row r="179" spans="1:65" s="2" customFormat="1" ht="21.75" customHeight="1">
      <c r="A179" s="31"/>
      <c r="B179" s="143"/>
      <c r="C179" s="144" t="s">
        <v>313</v>
      </c>
      <c r="D179" s="144" t="s">
        <v>133</v>
      </c>
      <c r="E179" s="145" t="s">
        <v>314</v>
      </c>
      <c r="F179" s="146" t="s">
        <v>315</v>
      </c>
      <c r="G179" s="147" t="s">
        <v>165</v>
      </c>
      <c r="H179" s="148">
        <v>40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39</v>
      </c>
      <c r="O179" s="57"/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6" t="s">
        <v>137</v>
      </c>
      <c r="AT179" s="156" t="s">
        <v>133</v>
      </c>
      <c r="AU179" s="156" t="s">
        <v>138</v>
      </c>
      <c r="AY179" s="16" t="s">
        <v>129</v>
      </c>
      <c r="BE179" s="157">
        <f>IF(N179="základní",J179,0)</f>
        <v>0</v>
      </c>
      <c r="BF179" s="157">
        <f>IF(N179="snížená",J179,0)</f>
        <v>0</v>
      </c>
      <c r="BG179" s="157">
        <f>IF(N179="zákl. přenesená",J179,0)</f>
        <v>0</v>
      </c>
      <c r="BH179" s="157">
        <f>IF(N179="sníž. přenesená",J179,0)</f>
        <v>0</v>
      </c>
      <c r="BI179" s="157">
        <f>IF(N179="nulová",J179,0)</f>
        <v>0</v>
      </c>
      <c r="BJ179" s="16" t="s">
        <v>82</v>
      </c>
      <c r="BK179" s="157">
        <f>ROUND(I179*H179,2)</f>
        <v>0</v>
      </c>
      <c r="BL179" s="16" t="s">
        <v>137</v>
      </c>
      <c r="BM179" s="156" t="s">
        <v>316</v>
      </c>
    </row>
    <row r="180" spans="1:65" s="13" customFormat="1">
      <c r="B180" s="158"/>
      <c r="D180" s="159" t="s">
        <v>140</v>
      </c>
      <c r="E180" s="160" t="s">
        <v>1</v>
      </c>
      <c r="F180" s="161" t="s">
        <v>317</v>
      </c>
      <c r="H180" s="162">
        <v>40</v>
      </c>
      <c r="I180" s="163"/>
      <c r="L180" s="158"/>
      <c r="M180" s="164"/>
      <c r="N180" s="165"/>
      <c r="O180" s="165"/>
      <c r="P180" s="165"/>
      <c r="Q180" s="165"/>
      <c r="R180" s="165"/>
      <c r="S180" s="165"/>
      <c r="T180" s="166"/>
      <c r="AT180" s="160" t="s">
        <v>140</v>
      </c>
      <c r="AU180" s="160" t="s">
        <v>138</v>
      </c>
      <c r="AV180" s="13" t="s">
        <v>84</v>
      </c>
      <c r="AW180" s="13" t="s">
        <v>31</v>
      </c>
      <c r="AX180" s="13" t="s">
        <v>82</v>
      </c>
      <c r="AY180" s="160" t="s">
        <v>129</v>
      </c>
    </row>
    <row r="181" spans="1:65" s="2" customFormat="1" ht="24.2" customHeight="1">
      <c r="A181" s="31"/>
      <c r="B181" s="143"/>
      <c r="C181" s="182" t="s">
        <v>318</v>
      </c>
      <c r="D181" s="182" t="s">
        <v>280</v>
      </c>
      <c r="E181" s="183" t="s">
        <v>319</v>
      </c>
      <c r="F181" s="184" t="s">
        <v>320</v>
      </c>
      <c r="G181" s="185" t="s">
        <v>307</v>
      </c>
      <c r="H181" s="186">
        <v>40</v>
      </c>
      <c r="I181" s="187"/>
      <c r="J181" s="188">
        <f>ROUND(I181*H181,2)</f>
        <v>0</v>
      </c>
      <c r="K181" s="189"/>
      <c r="L181" s="190"/>
      <c r="M181" s="191" t="s">
        <v>1</v>
      </c>
      <c r="N181" s="192" t="s">
        <v>39</v>
      </c>
      <c r="O181" s="57"/>
      <c r="P181" s="154">
        <f>O181*H181</f>
        <v>0</v>
      </c>
      <c r="Q181" s="154">
        <v>3.4360000000000002E-2</v>
      </c>
      <c r="R181" s="154">
        <f>Q181*H181</f>
        <v>1.3744000000000001</v>
      </c>
      <c r="S181" s="154">
        <v>0</v>
      </c>
      <c r="T181" s="15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6" t="s">
        <v>173</v>
      </c>
      <c r="AT181" s="156" t="s">
        <v>280</v>
      </c>
      <c r="AU181" s="156" t="s">
        <v>138</v>
      </c>
      <c r="AY181" s="16" t="s">
        <v>129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6" t="s">
        <v>82</v>
      </c>
      <c r="BK181" s="157">
        <f>ROUND(I181*H181,2)</f>
        <v>0</v>
      </c>
      <c r="BL181" s="16" t="s">
        <v>137</v>
      </c>
      <c r="BM181" s="156" t="s">
        <v>321</v>
      </c>
    </row>
    <row r="182" spans="1:65" s="12" customFormat="1" ht="22.9" customHeight="1">
      <c r="B182" s="130"/>
      <c r="D182" s="131" t="s">
        <v>73</v>
      </c>
      <c r="E182" s="141" t="s">
        <v>180</v>
      </c>
      <c r="F182" s="141" t="s">
        <v>181</v>
      </c>
      <c r="I182" s="133"/>
      <c r="J182" s="142">
        <f>BK182</f>
        <v>0</v>
      </c>
      <c r="L182" s="130"/>
      <c r="M182" s="135"/>
      <c r="N182" s="136"/>
      <c r="O182" s="136"/>
      <c r="P182" s="137">
        <f>P183</f>
        <v>0</v>
      </c>
      <c r="Q182" s="136"/>
      <c r="R182" s="137">
        <f>R183</f>
        <v>0</v>
      </c>
      <c r="S182" s="136"/>
      <c r="T182" s="138">
        <f>T183</f>
        <v>0</v>
      </c>
      <c r="AR182" s="131" t="s">
        <v>82</v>
      </c>
      <c r="AT182" s="139" t="s">
        <v>73</v>
      </c>
      <c r="AU182" s="139" t="s">
        <v>82</v>
      </c>
      <c r="AY182" s="131" t="s">
        <v>129</v>
      </c>
      <c r="BK182" s="140">
        <f>BK183</f>
        <v>0</v>
      </c>
    </row>
    <row r="183" spans="1:65" s="12" customFormat="1" ht="20.85" customHeight="1">
      <c r="B183" s="130"/>
      <c r="D183" s="131" t="s">
        <v>73</v>
      </c>
      <c r="E183" s="141" t="s">
        <v>182</v>
      </c>
      <c r="F183" s="141" t="s">
        <v>183</v>
      </c>
      <c r="I183" s="133"/>
      <c r="J183" s="142">
        <f>BK183</f>
        <v>0</v>
      </c>
      <c r="L183" s="130"/>
      <c r="M183" s="135"/>
      <c r="N183" s="136"/>
      <c r="O183" s="136"/>
      <c r="P183" s="137">
        <f>P184</f>
        <v>0</v>
      </c>
      <c r="Q183" s="136"/>
      <c r="R183" s="137">
        <f>R184</f>
        <v>0</v>
      </c>
      <c r="S183" s="136"/>
      <c r="T183" s="138">
        <f>T184</f>
        <v>0</v>
      </c>
      <c r="AR183" s="131" t="s">
        <v>82</v>
      </c>
      <c r="AT183" s="139" t="s">
        <v>73</v>
      </c>
      <c r="AU183" s="139" t="s">
        <v>84</v>
      </c>
      <c r="AY183" s="131" t="s">
        <v>129</v>
      </c>
      <c r="BK183" s="140">
        <f>BK184</f>
        <v>0</v>
      </c>
    </row>
    <row r="184" spans="1:65" s="2" customFormat="1" ht="16.5" customHeight="1">
      <c r="A184" s="31"/>
      <c r="B184" s="143"/>
      <c r="C184" s="144" t="s">
        <v>7</v>
      </c>
      <c r="D184" s="144" t="s">
        <v>133</v>
      </c>
      <c r="E184" s="145" t="s">
        <v>184</v>
      </c>
      <c r="F184" s="146" t="s">
        <v>185</v>
      </c>
      <c r="G184" s="147" t="s">
        <v>186</v>
      </c>
      <c r="H184" s="148">
        <v>895.745</v>
      </c>
      <c r="I184" s="149"/>
      <c r="J184" s="150">
        <f>ROUND(I184*H184,2)</f>
        <v>0</v>
      </c>
      <c r="K184" s="151"/>
      <c r="L184" s="32"/>
      <c r="M184" s="193" t="s">
        <v>1</v>
      </c>
      <c r="N184" s="194" t="s">
        <v>39</v>
      </c>
      <c r="O184" s="195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6" t="s">
        <v>137</v>
      </c>
      <c r="AT184" s="156" t="s">
        <v>133</v>
      </c>
      <c r="AU184" s="156" t="s">
        <v>138</v>
      </c>
      <c r="AY184" s="16" t="s">
        <v>129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6" t="s">
        <v>82</v>
      </c>
      <c r="BK184" s="157">
        <f>ROUND(I184*H184,2)</f>
        <v>0</v>
      </c>
      <c r="BL184" s="16" t="s">
        <v>137</v>
      </c>
      <c r="BM184" s="156" t="s">
        <v>322</v>
      </c>
    </row>
    <row r="185" spans="1:65" s="2" customFormat="1" ht="6.95" customHeight="1">
      <c r="A185" s="31"/>
      <c r="B185" s="46"/>
      <c r="C185" s="47"/>
      <c r="D185" s="47"/>
      <c r="E185" s="47"/>
      <c r="F185" s="47"/>
      <c r="G185" s="47"/>
      <c r="H185" s="47"/>
      <c r="I185" s="47"/>
      <c r="J185" s="47"/>
      <c r="K185" s="47"/>
      <c r="L185" s="32"/>
      <c r="M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</row>
  </sheetData>
  <autoFilter ref="C127:K184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8"/>
  <sheetViews>
    <sheetView showGridLines="0" topLeftCell="A15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98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Trnávka, Trnava, km 5,734-5,870, úprava toku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99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323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16. 1. 2024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30</v>
      </c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30</v>
      </c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ROUND(J120,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ROUND((SUM(BE120:BE177)),  2)</f>
        <v>0</v>
      </c>
      <c r="G33" s="31"/>
      <c r="H33" s="31"/>
      <c r="I33" s="99">
        <v>0.21</v>
      </c>
      <c r="J33" s="98">
        <f>ROUND(((SUM(BE120:BE177))*I33),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ROUND((SUM(BF120:BF177)),  2)</f>
        <v>0</v>
      </c>
      <c r="G34" s="31"/>
      <c r="H34" s="31"/>
      <c r="I34" s="99">
        <v>0.12</v>
      </c>
      <c r="J34" s="98">
        <f>ROUND(((SUM(BF120:BF177))*I34),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ROUND((SUM(BG120:BG177)),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ROUND((SUM(BH120:BH177)),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ROUND((SUM(BI120:BI177)),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Trnávka, Trnava, km 5,734-5,870, úprava toku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022-33-02 - Trnávka - kácení dřevin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Trnava</v>
      </c>
      <c r="G89" s="31"/>
      <c r="H89" s="31"/>
      <c r="I89" s="26" t="s">
        <v>21</v>
      </c>
      <c r="J89" s="54" t="str">
        <f>IF(J12="","",J12)</f>
        <v>16. 1. 2024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>PMO</v>
      </c>
      <c r="G91" s="31"/>
      <c r="H91" s="31"/>
      <c r="I91" s="26" t="s">
        <v>29</v>
      </c>
      <c r="J91" s="29" t="str">
        <f>E21</f>
        <v>VH atelier, 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VH atelier, 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104</v>
      </c>
      <c r="D96" s="31"/>
      <c r="E96" s="31"/>
      <c r="F96" s="31"/>
      <c r="G96" s="31"/>
      <c r="H96" s="31"/>
      <c r="I96" s="31"/>
      <c r="J96" s="70">
        <f>J120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107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4.85" customHeight="1">
      <c r="B99" s="115"/>
      <c r="D99" s="116" t="s">
        <v>108</v>
      </c>
      <c r="E99" s="117"/>
      <c r="F99" s="117"/>
      <c r="G99" s="117"/>
      <c r="H99" s="117"/>
      <c r="I99" s="117"/>
      <c r="J99" s="118">
        <f>J123</f>
        <v>0</v>
      </c>
      <c r="L99" s="115"/>
    </row>
    <row r="100" spans="1:31" s="10" customFormat="1" ht="14.85" customHeight="1">
      <c r="B100" s="115"/>
      <c r="D100" s="116" t="s">
        <v>219</v>
      </c>
      <c r="E100" s="117"/>
      <c r="F100" s="117"/>
      <c r="G100" s="117"/>
      <c r="H100" s="117"/>
      <c r="I100" s="117"/>
      <c r="J100" s="118">
        <f>J161</f>
        <v>0</v>
      </c>
      <c r="L100" s="115"/>
    </row>
    <row r="101" spans="1:31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114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38" t="str">
        <f>E7</f>
        <v>Trnávka, Trnava, km 5,734-5,870, úprava toku</v>
      </c>
      <c r="F110" s="239"/>
      <c r="G110" s="239"/>
      <c r="H110" s="239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99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28" t="str">
        <f>E9</f>
        <v>022-33-02 - Trnávka - kácení dřevin</v>
      </c>
      <c r="F112" s="237"/>
      <c r="G112" s="237"/>
      <c r="H112" s="237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19</v>
      </c>
      <c r="D114" s="31"/>
      <c r="E114" s="31"/>
      <c r="F114" s="24" t="str">
        <f>F12</f>
        <v>Trnava</v>
      </c>
      <c r="G114" s="31"/>
      <c r="H114" s="31"/>
      <c r="I114" s="26" t="s">
        <v>21</v>
      </c>
      <c r="J114" s="54" t="str">
        <f>IF(J12="","",J12)</f>
        <v>16. 1. 2024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1"/>
      <c r="E116" s="31"/>
      <c r="F116" s="24" t="str">
        <f>E15</f>
        <v>PMO</v>
      </c>
      <c r="G116" s="31"/>
      <c r="H116" s="31"/>
      <c r="I116" s="26" t="s">
        <v>29</v>
      </c>
      <c r="J116" s="29" t="str">
        <f>E21</f>
        <v>VH atelier, s r.o.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27</v>
      </c>
      <c r="D117" s="31"/>
      <c r="E117" s="31"/>
      <c r="F117" s="24" t="str">
        <f>IF(E18="","",E18)</f>
        <v>Vyplň údaj</v>
      </c>
      <c r="G117" s="31"/>
      <c r="H117" s="31"/>
      <c r="I117" s="26" t="s">
        <v>32</v>
      </c>
      <c r="J117" s="29" t="str">
        <f>E24</f>
        <v>VH atelier, s 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19"/>
      <c r="B119" s="120"/>
      <c r="C119" s="121" t="s">
        <v>115</v>
      </c>
      <c r="D119" s="122" t="s">
        <v>59</v>
      </c>
      <c r="E119" s="122" t="s">
        <v>55</v>
      </c>
      <c r="F119" s="122" t="s">
        <v>56</v>
      </c>
      <c r="G119" s="122" t="s">
        <v>116</v>
      </c>
      <c r="H119" s="122" t="s">
        <v>117</v>
      </c>
      <c r="I119" s="122" t="s">
        <v>118</v>
      </c>
      <c r="J119" s="123" t="s">
        <v>103</v>
      </c>
      <c r="K119" s="124" t="s">
        <v>119</v>
      </c>
      <c r="L119" s="125"/>
      <c r="M119" s="61" t="s">
        <v>1</v>
      </c>
      <c r="N119" s="62" t="s">
        <v>38</v>
      </c>
      <c r="O119" s="62" t="s">
        <v>120</v>
      </c>
      <c r="P119" s="62" t="s">
        <v>121</v>
      </c>
      <c r="Q119" s="62" t="s">
        <v>122</v>
      </c>
      <c r="R119" s="62" t="s">
        <v>123</v>
      </c>
      <c r="S119" s="62" t="s">
        <v>124</v>
      </c>
      <c r="T119" s="63" t="s">
        <v>125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1"/>
      <c r="B120" s="32"/>
      <c r="C120" s="68" t="s">
        <v>126</v>
      </c>
      <c r="D120" s="31"/>
      <c r="E120" s="31"/>
      <c r="F120" s="31"/>
      <c r="G120" s="31"/>
      <c r="H120" s="31"/>
      <c r="I120" s="31"/>
      <c r="J120" s="126">
        <f>BK120</f>
        <v>0</v>
      </c>
      <c r="K120" s="31"/>
      <c r="L120" s="32"/>
      <c r="M120" s="64"/>
      <c r="N120" s="55"/>
      <c r="O120" s="65"/>
      <c r="P120" s="127">
        <f>P121</f>
        <v>0</v>
      </c>
      <c r="Q120" s="65"/>
      <c r="R120" s="127">
        <f>R121</f>
        <v>0</v>
      </c>
      <c r="S120" s="65"/>
      <c r="T120" s="128">
        <f>T121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73</v>
      </c>
      <c r="AU120" s="16" t="s">
        <v>105</v>
      </c>
      <c r="BK120" s="129">
        <f>BK121</f>
        <v>0</v>
      </c>
    </row>
    <row r="121" spans="1:65" s="12" customFormat="1" ht="25.9" customHeight="1">
      <c r="B121" s="130"/>
      <c r="D121" s="131" t="s">
        <v>73</v>
      </c>
      <c r="E121" s="132" t="s">
        <v>127</v>
      </c>
      <c r="F121" s="132" t="s">
        <v>128</v>
      </c>
      <c r="I121" s="133"/>
      <c r="J121" s="134">
        <f>BK121</f>
        <v>0</v>
      </c>
      <c r="L121" s="130"/>
      <c r="M121" s="135"/>
      <c r="N121" s="136"/>
      <c r="O121" s="136"/>
      <c r="P121" s="137">
        <f>P122</f>
        <v>0</v>
      </c>
      <c r="Q121" s="136"/>
      <c r="R121" s="137">
        <f>R122</f>
        <v>0</v>
      </c>
      <c r="S121" s="136"/>
      <c r="T121" s="138">
        <f>T122</f>
        <v>0</v>
      </c>
      <c r="AR121" s="131" t="s">
        <v>82</v>
      </c>
      <c r="AT121" s="139" t="s">
        <v>73</v>
      </c>
      <c r="AU121" s="139" t="s">
        <v>74</v>
      </c>
      <c r="AY121" s="131" t="s">
        <v>129</v>
      </c>
      <c r="BK121" s="140">
        <f>BK122</f>
        <v>0</v>
      </c>
    </row>
    <row r="122" spans="1:65" s="12" customFormat="1" ht="22.9" customHeight="1">
      <c r="B122" s="130"/>
      <c r="D122" s="131" t="s">
        <v>73</v>
      </c>
      <c r="E122" s="141" t="s">
        <v>82</v>
      </c>
      <c r="F122" s="141" t="s">
        <v>130</v>
      </c>
      <c r="I122" s="133"/>
      <c r="J122" s="142">
        <f>BK122</f>
        <v>0</v>
      </c>
      <c r="L122" s="130"/>
      <c r="M122" s="135"/>
      <c r="N122" s="136"/>
      <c r="O122" s="136"/>
      <c r="P122" s="137">
        <f>P123+P161</f>
        <v>0</v>
      </c>
      <c r="Q122" s="136"/>
      <c r="R122" s="137">
        <f>R123+R161</f>
        <v>0</v>
      </c>
      <c r="S122" s="136"/>
      <c r="T122" s="138">
        <f>T123+T161</f>
        <v>0</v>
      </c>
      <c r="AR122" s="131" t="s">
        <v>82</v>
      </c>
      <c r="AT122" s="139" t="s">
        <v>73</v>
      </c>
      <c r="AU122" s="139" t="s">
        <v>82</v>
      </c>
      <c r="AY122" s="131" t="s">
        <v>129</v>
      </c>
      <c r="BK122" s="140">
        <f>BK123+BK161</f>
        <v>0</v>
      </c>
    </row>
    <row r="123" spans="1:65" s="12" customFormat="1" ht="20.85" customHeight="1">
      <c r="B123" s="130"/>
      <c r="D123" s="131" t="s">
        <v>73</v>
      </c>
      <c r="E123" s="141" t="s">
        <v>131</v>
      </c>
      <c r="F123" s="141" t="s">
        <v>132</v>
      </c>
      <c r="I123" s="133"/>
      <c r="J123" s="142">
        <f>BK123</f>
        <v>0</v>
      </c>
      <c r="L123" s="130"/>
      <c r="M123" s="135"/>
      <c r="N123" s="136"/>
      <c r="O123" s="136"/>
      <c r="P123" s="137">
        <f>SUM(P124:P160)</f>
        <v>0</v>
      </c>
      <c r="Q123" s="136"/>
      <c r="R123" s="137">
        <f>SUM(R124:R160)</f>
        <v>0</v>
      </c>
      <c r="S123" s="136"/>
      <c r="T123" s="138">
        <f>SUM(T124:T160)</f>
        <v>0</v>
      </c>
      <c r="AR123" s="131" t="s">
        <v>82</v>
      </c>
      <c r="AT123" s="139" t="s">
        <v>73</v>
      </c>
      <c r="AU123" s="139" t="s">
        <v>84</v>
      </c>
      <c r="AY123" s="131" t="s">
        <v>129</v>
      </c>
      <c r="BK123" s="140">
        <f>SUM(BK124:BK160)</f>
        <v>0</v>
      </c>
    </row>
    <row r="124" spans="1:65" s="2" customFormat="1" ht="37.9" customHeight="1">
      <c r="A124" s="31"/>
      <c r="B124" s="143"/>
      <c r="C124" s="144" t="s">
        <v>82</v>
      </c>
      <c r="D124" s="144" t="s">
        <v>133</v>
      </c>
      <c r="E124" s="145" t="s">
        <v>324</v>
      </c>
      <c r="F124" s="146" t="s">
        <v>325</v>
      </c>
      <c r="G124" s="147" t="s">
        <v>136</v>
      </c>
      <c r="H124" s="148">
        <v>526</v>
      </c>
      <c r="I124" s="149"/>
      <c r="J124" s="150">
        <f>ROUND(I124*H124,2)</f>
        <v>0</v>
      </c>
      <c r="K124" s="151"/>
      <c r="L124" s="32"/>
      <c r="M124" s="152" t="s">
        <v>1</v>
      </c>
      <c r="N124" s="153" t="s">
        <v>39</v>
      </c>
      <c r="O124" s="57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6" t="s">
        <v>137</v>
      </c>
      <c r="AT124" s="156" t="s">
        <v>133</v>
      </c>
      <c r="AU124" s="156" t="s">
        <v>138</v>
      </c>
      <c r="AY124" s="16" t="s">
        <v>129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6" t="s">
        <v>82</v>
      </c>
      <c r="BK124" s="157">
        <f>ROUND(I124*H124,2)</f>
        <v>0</v>
      </c>
      <c r="BL124" s="16" t="s">
        <v>137</v>
      </c>
      <c r="BM124" s="156" t="s">
        <v>326</v>
      </c>
    </row>
    <row r="125" spans="1:65" s="13" customFormat="1">
      <c r="B125" s="158"/>
      <c r="D125" s="159" t="s">
        <v>140</v>
      </c>
      <c r="E125" s="160" t="s">
        <v>1</v>
      </c>
      <c r="F125" s="161" t="s">
        <v>327</v>
      </c>
      <c r="H125" s="162">
        <v>476</v>
      </c>
      <c r="I125" s="163"/>
      <c r="L125" s="158"/>
      <c r="M125" s="164"/>
      <c r="N125" s="165"/>
      <c r="O125" s="165"/>
      <c r="P125" s="165"/>
      <c r="Q125" s="165"/>
      <c r="R125" s="165"/>
      <c r="S125" s="165"/>
      <c r="T125" s="166"/>
      <c r="AT125" s="160" t="s">
        <v>140</v>
      </c>
      <c r="AU125" s="160" t="s">
        <v>138</v>
      </c>
      <c r="AV125" s="13" t="s">
        <v>84</v>
      </c>
      <c r="AW125" s="13" t="s">
        <v>31</v>
      </c>
      <c r="AX125" s="13" t="s">
        <v>74</v>
      </c>
      <c r="AY125" s="160" t="s">
        <v>129</v>
      </c>
    </row>
    <row r="126" spans="1:65" s="13" customFormat="1">
      <c r="B126" s="158"/>
      <c r="D126" s="159" t="s">
        <v>140</v>
      </c>
      <c r="E126" s="160" t="s">
        <v>1</v>
      </c>
      <c r="F126" s="161" t="s">
        <v>328</v>
      </c>
      <c r="H126" s="162">
        <v>50</v>
      </c>
      <c r="I126" s="163"/>
      <c r="L126" s="158"/>
      <c r="M126" s="164"/>
      <c r="N126" s="165"/>
      <c r="O126" s="165"/>
      <c r="P126" s="165"/>
      <c r="Q126" s="165"/>
      <c r="R126" s="165"/>
      <c r="S126" s="165"/>
      <c r="T126" s="166"/>
      <c r="AT126" s="160" t="s">
        <v>140</v>
      </c>
      <c r="AU126" s="160" t="s">
        <v>138</v>
      </c>
      <c r="AV126" s="13" t="s">
        <v>84</v>
      </c>
      <c r="AW126" s="13" t="s">
        <v>31</v>
      </c>
      <c r="AX126" s="13" t="s">
        <v>74</v>
      </c>
      <c r="AY126" s="160" t="s">
        <v>129</v>
      </c>
    </row>
    <row r="127" spans="1:65" s="14" customFormat="1">
      <c r="B127" s="167"/>
      <c r="D127" s="159" t="s">
        <v>140</v>
      </c>
      <c r="E127" s="168" t="s">
        <v>1</v>
      </c>
      <c r="F127" s="169" t="s">
        <v>179</v>
      </c>
      <c r="H127" s="170">
        <v>526</v>
      </c>
      <c r="I127" s="171"/>
      <c r="L127" s="167"/>
      <c r="M127" s="172"/>
      <c r="N127" s="173"/>
      <c r="O127" s="173"/>
      <c r="P127" s="173"/>
      <c r="Q127" s="173"/>
      <c r="R127" s="173"/>
      <c r="S127" s="173"/>
      <c r="T127" s="174"/>
      <c r="AT127" s="168" t="s">
        <v>140</v>
      </c>
      <c r="AU127" s="168" t="s">
        <v>138</v>
      </c>
      <c r="AV127" s="14" t="s">
        <v>137</v>
      </c>
      <c r="AW127" s="14" t="s">
        <v>31</v>
      </c>
      <c r="AX127" s="14" t="s">
        <v>82</v>
      </c>
      <c r="AY127" s="168" t="s">
        <v>129</v>
      </c>
    </row>
    <row r="128" spans="1:65" s="2" customFormat="1" ht="24.2" customHeight="1">
      <c r="A128" s="31"/>
      <c r="B128" s="143"/>
      <c r="C128" s="144" t="s">
        <v>84</v>
      </c>
      <c r="D128" s="144" t="s">
        <v>133</v>
      </c>
      <c r="E128" s="145" t="s">
        <v>329</v>
      </c>
      <c r="F128" s="146" t="s">
        <v>330</v>
      </c>
      <c r="G128" s="147" t="s">
        <v>307</v>
      </c>
      <c r="H128" s="148">
        <v>85</v>
      </c>
      <c r="I128" s="149"/>
      <c r="J128" s="150">
        <f>ROUND(I128*H128,2)</f>
        <v>0</v>
      </c>
      <c r="K128" s="151"/>
      <c r="L128" s="32"/>
      <c r="M128" s="152" t="s">
        <v>1</v>
      </c>
      <c r="N128" s="153" t="s">
        <v>39</v>
      </c>
      <c r="O128" s="57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137</v>
      </c>
      <c r="AT128" s="156" t="s">
        <v>133</v>
      </c>
      <c r="AU128" s="156" t="s">
        <v>138</v>
      </c>
      <c r="AY128" s="16" t="s">
        <v>129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6" t="s">
        <v>82</v>
      </c>
      <c r="BK128" s="157">
        <f>ROUND(I128*H128,2)</f>
        <v>0</v>
      </c>
      <c r="BL128" s="16" t="s">
        <v>137</v>
      </c>
      <c r="BM128" s="156" t="s">
        <v>331</v>
      </c>
    </row>
    <row r="129" spans="1:65" s="13" customFormat="1">
      <c r="B129" s="158"/>
      <c r="D129" s="159" t="s">
        <v>140</v>
      </c>
      <c r="E129" s="160" t="s">
        <v>1</v>
      </c>
      <c r="F129" s="161" t="s">
        <v>332</v>
      </c>
      <c r="H129" s="162">
        <v>85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140</v>
      </c>
      <c r="AU129" s="160" t="s">
        <v>138</v>
      </c>
      <c r="AV129" s="13" t="s">
        <v>84</v>
      </c>
      <c r="AW129" s="13" t="s">
        <v>31</v>
      </c>
      <c r="AX129" s="13" t="s">
        <v>82</v>
      </c>
      <c r="AY129" s="160" t="s">
        <v>129</v>
      </c>
    </row>
    <row r="130" spans="1:65" s="2" customFormat="1" ht="24.2" customHeight="1">
      <c r="A130" s="31"/>
      <c r="B130" s="143"/>
      <c r="C130" s="144" t="s">
        <v>138</v>
      </c>
      <c r="D130" s="144" t="s">
        <v>133</v>
      </c>
      <c r="E130" s="145" t="s">
        <v>333</v>
      </c>
      <c r="F130" s="146" t="s">
        <v>334</v>
      </c>
      <c r="G130" s="147" t="s">
        <v>307</v>
      </c>
      <c r="H130" s="148">
        <v>23</v>
      </c>
      <c r="I130" s="149"/>
      <c r="J130" s="150">
        <f>ROUND(I130*H130,2)</f>
        <v>0</v>
      </c>
      <c r="K130" s="151"/>
      <c r="L130" s="32"/>
      <c r="M130" s="152" t="s">
        <v>1</v>
      </c>
      <c r="N130" s="153" t="s">
        <v>39</v>
      </c>
      <c r="O130" s="57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137</v>
      </c>
      <c r="AT130" s="156" t="s">
        <v>133</v>
      </c>
      <c r="AU130" s="156" t="s">
        <v>138</v>
      </c>
      <c r="AY130" s="16" t="s">
        <v>129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6" t="s">
        <v>82</v>
      </c>
      <c r="BK130" s="157">
        <f>ROUND(I130*H130,2)</f>
        <v>0</v>
      </c>
      <c r="BL130" s="16" t="s">
        <v>137</v>
      </c>
      <c r="BM130" s="156" t="s">
        <v>335</v>
      </c>
    </row>
    <row r="131" spans="1:65" s="13" customFormat="1">
      <c r="B131" s="158"/>
      <c r="D131" s="159" t="s">
        <v>140</v>
      </c>
      <c r="E131" s="160" t="s">
        <v>1</v>
      </c>
      <c r="F131" s="161" t="s">
        <v>336</v>
      </c>
      <c r="H131" s="162">
        <v>23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140</v>
      </c>
      <c r="AU131" s="160" t="s">
        <v>138</v>
      </c>
      <c r="AV131" s="13" t="s">
        <v>84</v>
      </c>
      <c r="AW131" s="13" t="s">
        <v>31</v>
      </c>
      <c r="AX131" s="13" t="s">
        <v>82</v>
      </c>
      <c r="AY131" s="160" t="s">
        <v>129</v>
      </c>
    </row>
    <row r="132" spans="1:65" s="2" customFormat="1" ht="24.2" customHeight="1">
      <c r="A132" s="31"/>
      <c r="B132" s="143"/>
      <c r="C132" s="144" t="s">
        <v>137</v>
      </c>
      <c r="D132" s="144" t="s">
        <v>133</v>
      </c>
      <c r="E132" s="145" t="s">
        <v>337</v>
      </c>
      <c r="F132" s="146" t="s">
        <v>338</v>
      </c>
      <c r="G132" s="147" t="s">
        <v>307</v>
      </c>
      <c r="H132" s="148">
        <v>10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39</v>
      </c>
      <c r="O132" s="57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137</v>
      </c>
      <c r="AT132" s="156" t="s">
        <v>133</v>
      </c>
      <c r="AU132" s="156" t="s">
        <v>138</v>
      </c>
      <c r="AY132" s="16" t="s">
        <v>129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6" t="s">
        <v>82</v>
      </c>
      <c r="BK132" s="157">
        <f>ROUND(I132*H132,2)</f>
        <v>0</v>
      </c>
      <c r="BL132" s="16" t="s">
        <v>137</v>
      </c>
      <c r="BM132" s="156" t="s">
        <v>339</v>
      </c>
    </row>
    <row r="133" spans="1:65" s="13" customFormat="1">
      <c r="B133" s="158"/>
      <c r="D133" s="159" t="s">
        <v>140</v>
      </c>
      <c r="E133" s="160" t="s">
        <v>1</v>
      </c>
      <c r="F133" s="161" t="s">
        <v>340</v>
      </c>
      <c r="H133" s="162">
        <v>10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140</v>
      </c>
      <c r="AU133" s="160" t="s">
        <v>138</v>
      </c>
      <c r="AV133" s="13" t="s">
        <v>84</v>
      </c>
      <c r="AW133" s="13" t="s">
        <v>31</v>
      </c>
      <c r="AX133" s="13" t="s">
        <v>82</v>
      </c>
      <c r="AY133" s="160" t="s">
        <v>129</v>
      </c>
    </row>
    <row r="134" spans="1:65" s="2" customFormat="1" ht="24.2" customHeight="1">
      <c r="A134" s="31"/>
      <c r="B134" s="143"/>
      <c r="C134" s="144" t="s">
        <v>153</v>
      </c>
      <c r="D134" s="144" t="s">
        <v>133</v>
      </c>
      <c r="E134" s="145" t="s">
        <v>341</v>
      </c>
      <c r="F134" s="146" t="s">
        <v>342</v>
      </c>
      <c r="G134" s="147" t="s">
        <v>307</v>
      </c>
      <c r="H134" s="148">
        <v>4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39</v>
      </c>
      <c r="O134" s="57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137</v>
      </c>
      <c r="AT134" s="156" t="s">
        <v>133</v>
      </c>
      <c r="AU134" s="156" t="s">
        <v>138</v>
      </c>
      <c r="AY134" s="16" t="s">
        <v>129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82</v>
      </c>
      <c r="BK134" s="157">
        <f>ROUND(I134*H134,2)</f>
        <v>0</v>
      </c>
      <c r="BL134" s="16" t="s">
        <v>137</v>
      </c>
      <c r="BM134" s="156" t="s">
        <v>343</v>
      </c>
    </row>
    <row r="135" spans="1:65" s="13" customFormat="1">
      <c r="B135" s="158"/>
      <c r="D135" s="159" t="s">
        <v>140</v>
      </c>
      <c r="E135" s="160" t="s">
        <v>1</v>
      </c>
      <c r="F135" s="161" t="s">
        <v>344</v>
      </c>
      <c r="H135" s="162">
        <v>4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140</v>
      </c>
      <c r="AU135" s="160" t="s">
        <v>138</v>
      </c>
      <c r="AV135" s="13" t="s">
        <v>84</v>
      </c>
      <c r="AW135" s="13" t="s">
        <v>31</v>
      </c>
      <c r="AX135" s="13" t="s">
        <v>82</v>
      </c>
      <c r="AY135" s="160" t="s">
        <v>129</v>
      </c>
    </row>
    <row r="136" spans="1:65" s="2" customFormat="1" ht="21.75" customHeight="1">
      <c r="A136" s="31"/>
      <c r="B136" s="143"/>
      <c r="C136" s="144" t="s">
        <v>162</v>
      </c>
      <c r="D136" s="144" t="s">
        <v>133</v>
      </c>
      <c r="E136" s="145" t="s">
        <v>345</v>
      </c>
      <c r="F136" s="146" t="s">
        <v>346</v>
      </c>
      <c r="G136" s="147" t="s">
        <v>307</v>
      </c>
      <c r="H136" s="148">
        <v>85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39</v>
      </c>
      <c r="O136" s="57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137</v>
      </c>
      <c r="AT136" s="156" t="s">
        <v>133</v>
      </c>
      <c r="AU136" s="156" t="s">
        <v>138</v>
      </c>
      <c r="AY136" s="16" t="s">
        <v>129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82</v>
      </c>
      <c r="BK136" s="157">
        <f>ROUND(I136*H136,2)</f>
        <v>0</v>
      </c>
      <c r="BL136" s="16" t="s">
        <v>137</v>
      </c>
      <c r="BM136" s="156" t="s">
        <v>347</v>
      </c>
    </row>
    <row r="137" spans="1:65" s="13" customFormat="1">
      <c r="B137" s="158"/>
      <c r="D137" s="159" t="s">
        <v>140</v>
      </c>
      <c r="E137" s="160" t="s">
        <v>1</v>
      </c>
      <c r="F137" s="161" t="s">
        <v>348</v>
      </c>
      <c r="H137" s="162">
        <v>85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140</v>
      </c>
      <c r="AU137" s="160" t="s">
        <v>138</v>
      </c>
      <c r="AV137" s="13" t="s">
        <v>84</v>
      </c>
      <c r="AW137" s="13" t="s">
        <v>31</v>
      </c>
      <c r="AX137" s="13" t="s">
        <v>82</v>
      </c>
      <c r="AY137" s="160" t="s">
        <v>129</v>
      </c>
    </row>
    <row r="138" spans="1:65" s="2" customFormat="1" ht="21.75" customHeight="1">
      <c r="A138" s="31"/>
      <c r="B138" s="143"/>
      <c r="C138" s="144" t="s">
        <v>168</v>
      </c>
      <c r="D138" s="144" t="s">
        <v>133</v>
      </c>
      <c r="E138" s="145" t="s">
        <v>349</v>
      </c>
      <c r="F138" s="146" t="s">
        <v>350</v>
      </c>
      <c r="G138" s="147" t="s">
        <v>307</v>
      </c>
      <c r="H138" s="148">
        <v>24</v>
      </c>
      <c r="I138" s="149"/>
      <c r="J138" s="150">
        <f>ROUND(I138*H138,2)</f>
        <v>0</v>
      </c>
      <c r="K138" s="151"/>
      <c r="L138" s="32"/>
      <c r="M138" s="152" t="s">
        <v>1</v>
      </c>
      <c r="N138" s="153" t="s">
        <v>39</v>
      </c>
      <c r="O138" s="57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6" t="s">
        <v>137</v>
      </c>
      <c r="AT138" s="156" t="s">
        <v>133</v>
      </c>
      <c r="AU138" s="156" t="s">
        <v>138</v>
      </c>
      <c r="AY138" s="16" t="s">
        <v>129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6" t="s">
        <v>82</v>
      </c>
      <c r="BK138" s="157">
        <f>ROUND(I138*H138,2)</f>
        <v>0</v>
      </c>
      <c r="BL138" s="16" t="s">
        <v>137</v>
      </c>
      <c r="BM138" s="156" t="s">
        <v>351</v>
      </c>
    </row>
    <row r="139" spans="1:65" s="13" customFormat="1">
      <c r="B139" s="158"/>
      <c r="D139" s="159" t="s">
        <v>140</v>
      </c>
      <c r="E139" s="160" t="s">
        <v>1</v>
      </c>
      <c r="F139" s="161" t="s">
        <v>352</v>
      </c>
      <c r="H139" s="162">
        <v>23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140</v>
      </c>
      <c r="AU139" s="160" t="s">
        <v>138</v>
      </c>
      <c r="AV139" s="13" t="s">
        <v>84</v>
      </c>
      <c r="AW139" s="13" t="s">
        <v>31</v>
      </c>
      <c r="AX139" s="13" t="s">
        <v>74</v>
      </c>
      <c r="AY139" s="160" t="s">
        <v>129</v>
      </c>
    </row>
    <row r="140" spans="1:65" s="13" customFormat="1">
      <c r="B140" s="158"/>
      <c r="D140" s="159" t="s">
        <v>140</v>
      </c>
      <c r="E140" s="160" t="s">
        <v>1</v>
      </c>
      <c r="F140" s="161" t="s">
        <v>353</v>
      </c>
      <c r="H140" s="162">
        <v>1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140</v>
      </c>
      <c r="AU140" s="160" t="s">
        <v>138</v>
      </c>
      <c r="AV140" s="13" t="s">
        <v>84</v>
      </c>
      <c r="AW140" s="13" t="s">
        <v>31</v>
      </c>
      <c r="AX140" s="13" t="s">
        <v>74</v>
      </c>
      <c r="AY140" s="160" t="s">
        <v>129</v>
      </c>
    </row>
    <row r="141" spans="1:65" s="14" customFormat="1">
      <c r="B141" s="167"/>
      <c r="D141" s="159" t="s">
        <v>140</v>
      </c>
      <c r="E141" s="168" t="s">
        <v>1</v>
      </c>
      <c r="F141" s="169" t="s">
        <v>179</v>
      </c>
      <c r="H141" s="170">
        <v>24</v>
      </c>
      <c r="I141" s="171"/>
      <c r="L141" s="167"/>
      <c r="M141" s="172"/>
      <c r="N141" s="173"/>
      <c r="O141" s="173"/>
      <c r="P141" s="173"/>
      <c r="Q141" s="173"/>
      <c r="R141" s="173"/>
      <c r="S141" s="173"/>
      <c r="T141" s="174"/>
      <c r="AT141" s="168" t="s">
        <v>140</v>
      </c>
      <c r="AU141" s="168" t="s">
        <v>138</v>
      </c>
      <c r="AV141" s="14" t="s">
        <v>137</v>
      </c>
      <c r="AW141" s="14" t="s">
        <v>31</v>
      </c>
      <c r="AX141" s="14" t="s">
        <v>82</v>
      </c>
      <c r="AY141" s="168" t="s">
        <v>129</v>
      </c>
    </row>
    <row r="142" spans="1:65" s="2" customFormat="1" ht="21.75" customHeight="1">
      <c r="A142" s="31"/>
      <c r="B142" s="143"/>
      <c r="C142" s="144" t="s">
        <v>173</v>
      </c>
      <c r="D142" s="144" t="s">
        <v>133</v>
      </c>
      <c r="E142" s="145" t="s">
        <v>354</v>
      </c>
      <c r="F142" s="146" t="s">
        <v>355</v>
      </c>
      <c r="G142" s="147" t="s">
        <v>307</v>
      </c>
      <c r="H142" s="148">
        <v>10</v>
      </c>
      <c r="I142" s="149"/>
      <c r="J142" s="150">
        <f>ROUND(I142*H142,2)</f>
        <v>0</v>
      </c>
      <c r="K142" s="151"/>
      <c r="L142" s="32"/>
      <c r="M142" s="152" t="s">
        <v>1</v>
      </c>
      <c r="N142" s="153" t="s">
        <v>39</v>
      </c>
      <c r="O142" s="57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6" t="s">
        <v>137</v>
      </c>
      <c r="AT142" s="156" t="s">
        <v>133</v>
      </c>
      <c r="AU142" s="156" t="s">
        <v>138</v>
      </c>
      <c r="AY142" s="16" t="s">
        <v>129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6" t="s">
        <v>82</v>
      </c>
      <c r="BK142" s="157">
        <f>ROUND(I142*H142,2)</f>
        <v>0</v>
      </c>
      <c r="BL142" s="16" t="s">
        <v>137</v>
      </c>
      <c r="BM142" s="156" t="s">
        <v>356</v>
      </c>
    </row>
    <row r="143" spans="1:65" s="13" customFormat="1">
      <c r="B143" s="158"/>
      <c r="D143" s="159" t="s">
        <v>140</v>
      </c>
      <c r="E143" s="160" t="s">
        <v>1</v>
      </c>
      <c r="F143" s="161" t="s">
        <v>357</v>
      </c>
      <c r="H143" s="162">
        <v>10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140</v>
      </c>
      <c r="AU143" s="160" t="s">
        <v>138</v>
      </c>
      <c r="AV143" s="13" t="s">
        <v>84</v>
      </c>
      <c r="AW143" s="13" t="s">
        <v>31</v>
      </c>
      <c r="AX143" s="13" t="s">
        <v>82</v>
      </c>
      <c r="AY143" s="160" t="s">
        <v>129</v>
      </c>
    </row>
    <row r="144" spans="1:65" s="2" customFormat="1" ht="21.75" customHeight="1">
      <c r="A144" s="31"/>
      <c r="B144" s="143"/>
      <c r="C144" s="144" t="s">
        <v>158</v>
      </c>
      <c r="D144" s="144" t="s">
        <v>133</v>
      </c>
      <c r="E144" s="145" t="s">
        <v>358</v>
      </c>
      <c r="F144" s="146" t="s">
        <v>359</v>
      </c>
      <c r="G144" s="147" t="s">
        <v>307</v>
      </c>
      <c r="H144" s="148">
        <v>5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39</v>
      </c>
      <c r="O144" s="57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137</v>
      </c>
      <c r="AT144" s="156" t="s">
        <v>133</v>
      </c>
      <c r="AU144" s="156" t="s">
        <v>138</v>
      </c>
      <c r="AY144" s="16" t="s">
        <v>129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82</v>
      </c>
      <c r="BK144" s="157">
        <f>ROUND(I144*H144,2)</f>
        <v>0</v>
      </c>
      <c r="BL144" s="16" t="s">
        <v>137</v>
      </c>
      <c r="BM144" s="156" t="s">
        <v>360</v>
      </c>
    </row>
    <row r="145" spans="1:65" s="13" customFormat="1">
      <c r="B145" s="158"/>
      <c r="D145" s="159" t="s">
        <v>140</v>
      </c>
      <c r="E145" s="160" t="s">
        <v>1</v>
      </c>
      <c r="F145" s="161" t="s">
        <v>361</v>
      </c>
      <c r="H145" s="162">
        <v>4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140</v>
      </c>
      <c r="AU145" s="160" t="s">
        <v>138</v>
      </c>
      <c r="AV145" s="13" t="s">
        <v>84</v>
      </c>
      <c r="AW145" s="13" t="s">
        <v>31</v>
      </c>
      <c r="AX145" s="13" t="s">
        <v>74</v>
      </c>
      <c r="AY145" s="160" t="s">
        <v>129</v>
      </c>
    </row>
    <row r="146" spans="1:65" s="13" customFormat="1">
      <c r="B146" s="158"/>
      <c r="D146" s="159" t="s">
        <v>140</v>
      </c>
      <c r="E146" s="160" t="s">
        <v>1</v>
      </c>
      <c r="F146" s="161" t="s">
        <v>362</v>
      </c>
      <c r="H146" s="162">
        <v>1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140</v>
      </c>
      <c r="AU146" s="160" t="s">
        <v>138</v>
      </c>
      <c r="AV146" s="13" t="s">
        <v>84</v>
      </c>
      <c r="AW146" s="13" t="s">
        <v>31</v>
      </c>
      <c r="AX146" s="13" t="s">
        <v>74</v>
      </c>
      <c r="AY146" s="160" t="s">
        <v>129</v>
      </c>
    </row>
    <row r="147" spans="1:65" s="14" customFormat="1">
      <c r="B147" s="167"/>
      <c r="D147" s="159" t="s">
        <v>140</v>
      </c>
      <c r="E147" s="168" t="s">
        <v>1</v>
      </c>
      <c r="F147" s="169" t="s">
        <v>179</v>
      </c>
      <c r="H147" s="170">
        <v>5</v>
      </c>
      <c r="I147" s="171"/>
      <c r="L147" s="167"/>
      <c r="M147" s="172"/>
      <c r="N147" s="173"/>
      <c r="O147" s="173"/>
      <c r="P147" s="173"/>
      <c r="Q147" s="173"/>
      <c r="R147" s="173"/>
      <c r="S147" s="173"/>
      <c r="T147" s="174"/>
      <c r="AT147" s="168" t="s">
        <v>140</v>
      </c>
      <c r="AU147" s="168" t="s">
        <v>138</v>
      </c>
      <c r="AV147" s="14" t="s">
        <v>137</v>
      </c>
      <c r="AW147" s="14" t="s">
        <v>31</v>
      </c>
      <c r="AX147" s="14" t="s">
        <v>82</v>
      </c>
      <c r="AY147" s="168" t="s">
        <v>129</v>
      </c>
    </row>
    <row r="148" spans="1:65" s="2" customFormat="1" ht="21.75" customHeight="1">
      <c r="A148" s="31"/>
      <c r="B148" s="143"/>
      <c r="C148" s="144" t="s">
        <v>190</v>
      </c>
      <c r="D148" s="144" t="s">
        <v>133</v>
      </c>
      <c r="E148" s="145" t="s">
        <v>363</v>
      </c>
      <c r="F148" s="146" t="s">
        <v>364</v>
      </c>
      <c r="G148" s="147" t="s">
        <v>307</v>
      </c>
      <c r="H148" s="148">
        <v>1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39</v>
      </c>
      <c r="O148" s="57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6" t="s">
        <v>137</v>
      </c>
      <c r="AT148" s="156" t="s">
        <v>133</v>
      </c>
      <c r="AU148" s="156" t="s">
        <v>138</v>
      </c>
      <c r="AY148" s="16" t="s">
        <v>129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82</v>
      </c>
      <c r="BK148" s="157">
        <f>ROUND(I148*H148,2)</f>
        <v>0</v>
      </c>
      <c r="BL148" s="16" t="s">
        <v>137</v>
      </c>
      <c r="BM148" s="156" t="s">
        <v>365</v>
      </c>
    </row>
    <row r="149" spans="1:65" s="13" customFormat="1">
      <c r="B149" s="158"/>
      <c r="D149" s="159" t="s">
        <v>140</v>
      </c>
      <c r="E149" s="160" t="s">
        <v>1</v>
      </c>
      <c r="F149" s="161" t="s">
        <v>362</v>
      </c>
      <c r="H149" s="162">
        <v>1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140</v>
      </c>
      <c r="AU149" s="160" t="s">
        <v>138</v>
      </c>
      <c r="AV149" s="13" t="s">
        <v>84</v>
      </c>
      <c r="AW149" s="13" t="s">
        <v>31</v>
      </c>
      <c r="AX149" s="13" t="s">
        <v>82</v>
      </c>
      <c r="AY149" s="160" t="s">
        <v>129</v>
      </c>
    </row>
    <row r="150" spans="1:65" s="2" customFormat="1" ht="24.2" customHeight="1">
      <c r="A150" s="31"/>
      <c r="B150" s="143"/>
      <c r="C150" s="144" t="s">
        <v>131</v>
      </c>
      <c r="D150" s="144" t="s">
        <v>133</v>
      </c>
      <c r="E150" s="145" t="s">
        <v>366</v>
      </c>
      <c r="F150" s="146" t="s">
        <v>367</v>
      </c>
      <c r="G150" s="147" t="s">
        <v>307</v>
      </c>
      <c r="H150" s="148">
        <v>125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39</v>
      </c>
      <c r="O150" s="57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137</v>
      </c>
      <c r="AT150" s="156" t="s">
        <v>133</v>
      </c>
      <c r="AU150" s="156" t="s">
        <v>138</v>
      </c>
      <c r="AY150" s="16" t="s">
        <v>129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82</v>
      </c>
      <c r="BK150" s="157">
        <f>ROUND(I150*H150,2)</f>
        <v>0</v>
      </c>
      <c r="BL150" s="16" t="s">
        <v>137</v>
      </c>
      <c r="BM150" s="156" t="s">
        <v>368</v>
      </c>
    </row>
    <row r="151" spans="1:65" s="2" customFormat="1" ht="39">
      <c r="A151" s="31"/>
      <c r="B151" s="32"/>
      <c r="C151" s="31"/>
      <c r="D151" s="159" t="s">
        <v>214</v>
      </c>
      <c r="E151" s="31"/>
      <c r="F151" s="175" t="s">
        <v>369</v>
      </c>
      <c r="G151" s="31"/>
      <c r="H151" s="31"/>
      <c r="I151" s="176"/>
      <c r="J151" s="31"/>
      <c r="K151" s="31"/>
      <c r="L151" s="32"/>
      <c r="M151" s="177"/>
      <c r="N151" s="178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214</v>
      </c>
      <c r="AU151" s="16" t="s">
        <v>138</v>
      </c>
    </row>
    <row r="152" spans="1:65" s="13" customFormat="1">
      <c r="B152" s="158"/>
      <c r="D152" s="159" t="s">
        <v>140</v>
      </c>
      <c r="E152" s="160" t="s">
        <v>1</v>
      </c>
      <c r="F152" s="161" t="s">
        <v>370</v>
      </c>
      <c r="H152" s="162">
        <v>125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140</v>
      </c>
      <c r="AU152" s="160" t="s">
        <v>138</v>
      </c>
      <c r="AV152" s="13" t="s">
        <v>84</v>
      </c>
      <c r="AW152" s="13" t="s">
        <v>31</v>
      </c>
      <c r="AX152" s="13" t="s">
        <v>82</v>
      </c>
      <c r="AY152" s="160" t="s">
        <v>129</v>
      </c>
    </row>
    <row r="153" spans="1:65" s="2" customFormat="1" ht="24.2" customHeight="1">
      <c r="A153" s="31"/>
      <c r="B153" s="143"/>
      <c r="C153" s="144" t="s">
        <v>8</v>
      </c>
      <c r="D153" s="144" t="s">
        <v>133</v>
      </c>
      <c r="E153" s="145" t="s">
        <v>371</v>
      </c>
      <c r="F153" s="146" t="s">
        <v>372</v>
      </c>
      <c r="G153" s="147" t="s">
        <v>307</v>
      </c>
      <c r="H153" s="148">
        <v>125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39</v>
      </c>
      <c r="O153" s="57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137</v>
      </c>
      <c r="AT153" s="156" t="s">
        <v>133</v>
      </c>
      <c r="AU153" s="156" t="s">
        <v>138</v>
      </c>
      <c r="AY153" s="16" t="s">
        <v>129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82</v>
      </c>
      <c r="BK153" s="157">
        <f>ROUND(I153*H153,2)</f>
        <v>0</v>
      </c>
      <c r="BL153" s="16" t="s">
        <v>137</v>
      </c>
      <c r="BM153" s="156" t="s">
        <v>373</v>
      </c>
    </row>
    <row r="154" spans="1:65" s="2" customFormat="1" ht="107.25">
      <c r="A154" s="31"/>
      <c r="B154" s="32"/>
      <c r="C154" s="31"/>
      <c r="D154" s="159" t="s">
        <v>214</v>
      </c>
      <c r="E154" s="31"/>
      <c r="F154" s="175" t="s">
        <v>374</v>
      </c>
      <c r="G154" s="31"/>
      <c r="H154" s="31"/>
      <c r="I154" s="176"/>
      <c r="J154" s="31"/>
      <c r="K154" s="31"/>
      <c r="L154" s="32"/>
      <c r="M154" s="177"/>
      <c r="N154" s="178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214</v>
      </c>
      <c r="AU154" s="16" t="s">
        <v>138</v>
      </c>
    </row>
    <row r="155" spans="1:65" s="13" customFormat="1">
      <c r="B155" s="158"/>
      <c r="D155" s="159" t="s">
        <v>140</v>
      </c>
      <c r="E155" s="160" t="s">
        <v>1</v>
      </c>
      <c r="F155" s="161" t="s">
        <v>375</v>
      </c>
      <c r="H155" s="162">
        <v>125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140</v>
      </c>
      <c r="AU155" s="160" t="s">
        <v>138</v>
      </c>
      <c r="AV155" s="13" t="s">
        <v>84</v>
      </c>
      <c r="AW155" s="13" t="s">
        <v>31</v>
      </c>
      <c r="AX155" s="13" t="s">
        <v>82</v>
      </c>
      <c r="AY155" s="160" t="s">
        <v>129</v>
      </c>
    </row>
    <row r="156" spans="1:65" s="2" customFormat="1" ht="24.2" customHeight="1">
      <c r="A156" s="31"/>
      <c r="B156" s="143"/>
      <c r="C156" s="144" t="s">
        <v>201</v>
      </c>
      <c r="D156" s="144" t="s">
        <v>133</v>
      </c>
      <c r="E156" s="145" t="s">
        <v>376</v>
      </c>
      <c r="F156" s="146" t="s">
        <v>377</v>
      </c>
      <c r="G156" s="147" t="s">
        <v>136</v>
      </c>
      <c r="H156" s="148">
        <v>526</v>
      </c>
      <c r="I156" s="149"/>
      <c r="J156" s="150">
        <f>ROUND(I156*H156,2)</f>
        <v>0</v>
      </c>
      <c r="K156" s="151"/>
      <c r="L156" s="32"/>
      <c r="M156" s="152" t="s">
        <v>1</v>
      </c>
      <c r="N156" s="153" t="s">
        <v>39</v>
      </c>
      <c r="O156" s="57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6" t="s">
        <v>137</v>
      </c>
      <c r="AT156" s="156" t="s">
        <v>133</v>
      </c>
      <c r="AU156" s="156" t="s">
        <v>138</v>
      </c>
      <c r="AY156" s="16" t="s">
        <v>129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6" t="s">
        <v>82</v>
      </c>
      <c r="BK156" s="157">
        <f>ROUND(I156*H156,2)</f>
        <v>0</v>
      </c>
      <c r="BL156" s="16" t="s">
        <v>137</v>
      </c>
      <c r="BM156" s="156" t="s">
        <v>378</v>
      </c>
    </row>
    <row r="157" spans="1:65" s="2" customFormat="1" ht="39">
      <c r="A157" s="31"/>
      <c r="B157" s="32"/>
      <c r="C157" s="31"/>
      <c r="D157" s="159" t="s">
        <v>214</v>
      </c>
      <c r="E157" s="31"/>
      <c r="F157" s="175" t="s">
        <v>379</v>
      </c>
      <c r="G157" s="31"/>
      <c r="H157" s="31"/>
      <c r="I157" s="176"/>
      <c r="J157" s="31"/>
      <c r="K157" s="31"/>
      <c r="L157" s="32"/>
      <c r="M157" s="177"/>
      <c r="N157" s="178"/>
      <c r="O157" s="57"/>
      <c r="P157" s="57"/>
      <c r="Q157" s="57"/>
      <c r="R157" s="57"/>
      <c r="S157" s="57"/>
      <c r="T157" s="58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214</v>
      </c>
      <c r="AU157" s="16" t="s">
        <v>138</v>
      </c>
    </row>
    <row r="158" spans="1:65" s="13" customFormat="1">
      <c r="B158" s="158"/>
      <c r="D158" s="159" t="s">
        <v>140</v>
      </c>
      <c r="E158" s="160" t="s">
        <v>1</v>
      </c>
      <c r="F158" s="161" t="s">
        <v>380</v>
      </c>
      <c r="H158" s="162">
        <v>526</v>
      </c>
      <c r="I158" s="163"/>
      <c r="L158" s="158"/>
      <c r="M158" s="164"/>
      <c r="N158" s="165"/>
      <c r="O158" s="165"/>
      <c r="P158" s="165"/>
      <c r="Q158" s="165"/>
      <c r="R158" s="165"/>
      <c r="S158" s="165"/>
      <c r="T158" s="166"/>
      <c r="AT158" s="160" t="s">
        <v>140</v>
      </c>
      <c r="AU158" s="160" t="s">
        <v>138</v>
      </c>
      <c r="AV158" s="13" t="s">
        <v>84</v>
      </c>
      <c r="AW158" s="13" t="s">
        <v>31</v>
      </c>
      <c r="AX158" s="13" t="s">
        <v>82</v>
      </c>
      <c r="AY158" s="160" t="s">
        <v>129</v>
      </c>
    </row>
    <row r="159" spans="1:65" s="2" customFormat="1" ht="16.5" customHeight="1">
      <c r="A159" s="31"/>
      <c r="B159" s="143"/>
      <c r="C159" s="144" t="s">
        <v>206</v>
      </c>
      <c r="D159" s="144" t="s">
        <v>133</v>
      </c>
      <c r="E159" s="145" t="s">
        <v>381</v>
      </c>
      <c r="F159" s="146" t="s">
        <v>382</v>
      </c>
      <c r="G159" s="147" t="s">
        <v>383</v>
      </c>
      <c r="H159" s="148">
        <v>1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39</v>
      </c>
      <c r="O159" s="57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6" t="s">
        <v>137</v>
      </c>
      <c r="AT159" s="156" t="s">
        <v>133</v>
      </c>
      <c r="AU159" s="156" t="s">
        <v>138</v>
      </c>
      <c r="AY159" s="16" t="s">
        <v>129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6" t="s">
        <v>82</v>
      </c>
      <c r="BK159" s="157">
        <f>ROUND(I159*H159,2)</f>
        <v>0</v>
      </c>
      <c r="BL159" s="16" t="s">
        <v>137</v>
      </c>
      <c r="BM159" s="156" t="s">
        <v>384</v>
      </c>
    </row>
    <row r="160" spans="1:65" s="13" customFormat="1">
      <c r="B160" s="158"/>
      <c r="D160" s="159" t="s">
        <v>140</v>
      </c>
      <c r="E160" s="160" t="s">
        <v>1</v>
      </c>
      <c r="F160" s="161" t="s">
        <v>82</v>
      </c>
      <c r="H160" s="162">
        <v>1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140</v>
      </c>
      <c r="AU160" s="160" t="s">
        <v>138</v>
      </c>
      <c r="AV160" s="13" t="s">
        <v>84</v>
      </c>
      <c r="AW160" s="13" t="s">
        <v>31</v>
      </c>
      <c r="AX160" s="13" t="s">
        <v>82</v>
      </c>
      <c r="AY160" s="160" t="s">
        <v>129</v>
      </c>
    </row>
    <row r="161" spans="1:65" s="12" customFormat="1" ht="20.85" customHeight="1">
      <c r="B161" s="130"/>
      <c r="D161" s="131" t="s">
        <v>73</v>
      </c>
      <c r="E161" s="141" t="s">
        <v>234</v>
      </c>
      <c r="F161" s="141" t="s">
        <v>235</v>
      </c>
      <c r="I161" s="133"/>
      <c r="J161" s="142">
        <f>BK161</f>
        <v>0</v>
      </c>
      <c r="L161" s="130"/>
      <c r="M161" s="135"/>
      <c r="N161" s="136"/>
      <c r="O161" s="136"/>
      <c r="P161" s="137">
        <f>SUM(P162:P177)</f>
        <v>0</v>
      </c>
      <c r="Q161" s="136"/>
      <c r="R161" s="137">
        <f>SUM(R162:R177)</f>
        <v>0</v>
      </c>
      <c r="S161" s="136"/>
      <c r="T161" s="138">
        <f>SUM(T162:T177)</f>
        <v>0</v>
      </c>
      <c r="AR161" s="131" t="s">
        <v>82</v>
      </c>
      <c r="AT161" s="139" t="s">
        <v>73</v>
      </c>
      <c r="AU161" s="139" t="s">
        <v>84</v>
      </c>
      <c r="AY161" s="131" t="s">
        <v>129</v>
      </c>
      <c r="BK161" s="140">
        <f>SUM(BK162:BK177)</f>
        <v>0</v>
      </c>
    </row>
    <row r="162" spans="1:65" s="2" customFormat="1" ht="24.2" customHeight="1">
      <c r="A162" s="31"/>
      <c r="B162" s="143"/>
      <c r="C162" s="144" t="s">
        <v>210</v>
      </c>
      <c r="D162" s="144" t="s">
        <v>133</v>
      </c>
      <c r="E162" s="145" t="s">
        <v>385</v>
      </c>
      <c r="F162" s="146" t="s">
        <v>386</v>
      </c>
      <c r="G162" s="147" t="s">
        <v>307</v>
      </c>
      <c r="H162" s="148">
        <v>85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39</v>
      </c>
      <c r="O162" s="57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6" t="s">
        <v>137</v>
      </c>
      <c r="AT162" s="156" t="s">
        <v>133</v>
      </c>
      <c r="AU162" s="156" t="s">
        <v>138</v>
      </c>
      <c r="AY162" s="16" t="s">
        <v>129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6" t="s">
        <v>82</v>
      </c>
      <c r="BK162" s="157">
        <f>ROUND(I162*H162,2)</f>
        <v>0</v>
      </c>
      <c r="BL162" s="16" t="s">
        <v>137</v>
      </c>
      <c r="BM162" s="156" t="s">
        <v>387</v>
      </c>
    </row>
    <row r="163" spans="1:65" s="13" customFormat="1">
      <c r="B163" s="158"/>
      <c r="D163" s="159" t="s">
        <v>140</v>
      </c>
      <c r="E163" s="160" t="s">
        <v>1</v>
      </c>
      <c r="F163" s="161" t="s">
        <v>388</v>
      </c>
      <c r="H163" s="162">
        <v>85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140</v>
      </c>
      <c r="AU163" s="160" t="s">
        <v>138</v>
      </c>
      <c r="AV163" s="13" t="s">
        <v>84</v>
      </c>
      <c r="AW163" s="13" t="s">
        <v>31</v>
      </c>
      <c r="AX163" s="13" t="s">
        <v>82</v>
      </c>
      <c r="AY163" s="160" t="s">
        <v>129</v>
      </c>
    </row>
    <row r="164" spans="1:65" s="2" customFormat="1" ht="24.2" customHeight="1">
      <c r="A164" s="31"/>
      <c r="B164" s="143"/>
      <c r="C164" s="144" t="s">
        <v>234</v>
      </c>
      <c r="D164" s="144" t="s">
        <v>133</v>
      </c>
      <c r="E164" s="145" t="s">
        <v>389</v>
      </c>
      <c r="F164" s="146" t="s">
        <v>390</v>
      </c>
      <c r="G164" s="147" t="s">
        <v>307</v>
      </c>
      <c r="H164" s="148">
        <v>23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39</v>
      </c>
      <c r="O164" s="57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6" t="s">
        <v>137</v>
      </c>
      <c r="AT164" s="156" t="s">
        <v>133</v>
      </c>
      <c r="AU164" s="156" t="s">
        <v>138</v>
      </c>
      <c r="AY164" s="16" t="s">
        <v>129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6" t="s">
        <v>82</v>
      </c>
      <c r="BK164" s="157">
        <f>ROUND(I164*H164,2)</f>
        <v>0</v>
      </c>
      <c r="BL164" s="16" t="s">
        <v>137</v>
      </c>
      <c r="BM164" s="156" t="s">
        <v>391</v>
      </c>
    </row>
    <row r="165" spans="1:65" s="13" customFormat="1">
      <c r="B165" s="158"/>
      <c r="D165" s="159" t="s">
        <v>140</v>
      </c>
      <c r="E165" s="160" t="s">
        <v>1</v>
      </c>
      <c r="F165" s="161" t="s">
        <v>392</v>
      </c>
      <c r="H165" s="162">
        <v>23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140</v>
      </c>
      <c r="AU165" s="160" t="s">
        <v>138</v>
      </c>
      <c r="AV165" s="13" t="s">
        <v>84</v>
      </c>
      <c r="AW165" s="13" t="s">
        <v>31</v>
      </c>
      <c r="AX165" s="13" t="s">
        <v>82</v>
      </c>
      <c r="AY165" s="160" t="s">
        <v>129</v>
      </c>
    </row>
    <row r="166" spans="1:65" s="2" customFormat="1" ht="24.2" customHeight="1">
      <c r="A166" s="31"/>
      <c r="B166" s="143"/>
      <c r="C166" s="144" t="s">
        <v>257</v>
      </c>
      <c r="D166" s="144" t="s">
        <v>133</v>
      </c>
      <c r="E166" s="145" t="s">
        <v>393</v>
      </c>
      <c r="F166" s="146" t="s">
        <v>394</v>
      </c>
      <c r="G166" s="147" t="s">
        <v>307</v>
      </c>
      <c r="H166" s="148">
        <v>10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39</v>
      </c>
      <c r="O166" s="57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6" t="s">
        <v>137</v>
      </c>
      <c r="AT166" s="156" t="s">
        <v>133</v>
      </c>
      <c r="AU166" s="156" t="s">
        <v>138</v>
      </c>
      <c r="AY166" s="16" t="s">
        <v>129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6" t="s">
        <v>82</v>
      </c>
      <c r="BK166" s="157">
        <f>ROUND(I166*H166,2)</f>
        <v>0</v>
      </c>
      <c r="BL166" s="16" t="s">
        <v>137</v>
      </c>
      <c r="BM166" s="156" t="s">
        <v>395</v>
      </c>
    </row>
    <row r="167" spans="1:65" s="13" customFormat="1">
      <c r="B167" s="158"/>
      <c r="D167" s="159" t="s">
        <v>140</v>
      </c>
      <c r="E167" s="160" t="s">
        <v>1</v>
      </c>
      <c r="F167" s="161" t="s">
        <v>190</v>
      </c>
      <c r="H167" s="162">
        <v>10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140</v>
      </c>
      <c r="AU167" s="160" t="s">
        <v>138</v>
      </c>
      <c r="AV167" s="13" t="s">
        <v>84</v>
      </c>
      <c r="AW167" s="13" t="s">
        <v>31</v>
      </c>
      <c r="AX167" s="13" t="s">
        <v>82</v>
      </c>
      <c r="AY167" s="160" t="s">
        <v>129</v>
      </c>
    </row>
    <row r="168" spans="1:65" s="2" customFormat="1" ht="24.2" customHeight="1">
      <c r="A168" s="31"/>
      <c r="B168" s="143"/>
      <c r="C168" s="144" t="s">
        <v>271</v>
      </c>
      <c r="D168" s="144" t="s">
        <v>133</v>
      </c>
      <c r="E168" s="145" t="s">
        <v>396</v>
      </c>
      <c r="F168" s="146" t="s">
        <v>397</v>
      </c>
      <c r="G168" s="147" t="s">
        <v>307</v>
      </c>
      <c r="H168" s="148">
        <v>4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39</v>
      </c>
      <c r="O168" s="57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6" t="s">
        <v>137</v>
      </c>
      <c r="AT168" s="156" t="s">
        <v>133</v>
      </c>
      <c r="AU168" s="156" t="s">
        <v>138</v>
      </c>
      <c r="AY168" s="16" t="s">
        <v>129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6" t="s">
        <v>82</v>
      </c>
      <c r="BK168" s="157">
        <f>ROUND(I168*H168,2)</f>
        <v>0</v>
      </c>
      <c r="BL168" s="16" t="s">
        <v>137</v>
      </c>
      <c r="BM168" s="156" t="s">
        <v>398</v>
      </c>
    </row>
    <row r="169" spans="1:65" s="13" customFormat="1">
      <c r="B169" s="158"/>
      <c r="D169" s="159" t="s">
        <v>140</v>
      </c>
      <c r="E169" s="160" t="s">
        <v>1</v>
      </c>
      <c r="F169" s="161" t="s">
        <v>137</v>
      </c>
      <c r="H169" s="162">
        <v>4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140</v>
      </c>
      <c r="AU169" s="160" t="s">
        <v>138</v>
      </c>
      <c r="AV169" s="13" t="s">
        <v>84</v>
      </c>
      <c r="AW169" s="13" t="s">
        <v>31</v>
      </c>
      <c r="AX169" s="13" t="s">
        <v>82</v>
      </c>
      <c r="AY169" s="160" t="s">
        <v>129</v>
      </c>
    </row>
    <row r="170" spans="1:65" s="2" customFormat="1" ht="24.2" customHeight="1">
      <c r="A170" s="31"/>
      <c r="B170" s="143"/>
      <c r="C170" s="144" t="s">
        <v>313</v>
      </c>
      <c r="D170" s="144" t="s">
        <v>133</v>
      </c>
      <c r="E170" s="145" t="s">
        <v>399</v>
      </c>
      <c r="F170" s="146" t="s">
        <v>400</v>
      </c>
      <c r="G170" s="147" t="s">
        <v>307</v>
      </c>
      <c r="H170" s="148">
        <v>85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39</v>
      </c>
      <c r="O170" s="57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6" t="s">
        <v>137</v>
      </c>
      <c r="AT170" s="156" t="s">
        <v>133</v>
      </c>
      <c r="AU170" s="156" t="s">
        <v>138</v>
      </c>
      <c r="AY170" s="16" t="s">
        <v>129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6" t="s">
        <v>82</v>
      </c>
      <c r="BK170" s="157">
        <f>ROUND(I170*H170,2)</f>
        <v>0</v>
      </c>
      <c r="BL170" s="16" t="s">
        <v>137</v>
      </c>
      <c r="BM170" s="156" t="s">
        <v>401</v>
      </c>
    </row>
    <row r="171" spans="1:65" s="13" customFormat="1">
      <c r="B171" s="158"/>
      <c r="D171" s="159" t="s">
        <v>140</v>
      </c>
      <c r="E171" s="160" t="s">
        <v>1</v>
      </c>
      <c r="F171" s="161" t="s">
        <v>388</v>
      </c>
      <c r="H171" s="162">
        <v>85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140</v>
      </c>
      <c r="AU171" s="160" t="s">
        <v>138</v>
      </c>
      <c r="AV171" s="13" t="s">
        <v>84</v>
      </c>
      <c r="AW171" s="13" t="s">
        <v>31</v>
      </c>
      <c r="AX171" s="13" t="s">
        <v>82</v>
      </c>
      <c r="AY171" s="160" t="s">
        <v>129</v>
      </c>
    </row>
    <row r="172" spans="1:65" s="2" customFormat="1" ht="24.2" customHeight="1">
      <c r="A172" s="31"/>
      <c r="B172" s="143"/>
      <c r="C172" s="144" t="s">
        <v>318</v>
      </c>
      <c r="D172" s="144" t="s">
        <v>133</v>
      </c>
      <c r="E172" s="145" t="s">
        <v>402</v>
      </c>
      <c r="F172" s="146" t="s">
        <v>403</v>
      </c>
      <c r="G172" s="147" t="s">
        <v>307</v>
      </c>
      <c r="H172" s="148">
        <v>23</v>
      </c>
      <c r="I172" s="149"/>
      <c r="J172" s="150">
        <f>ROUND(I172*H172,2)</f>
        <v>0</v>
      </c>
      <c r="K172" s="151"/>
      <c r="L172" s="32"/>
      <c r="M172" s="152" t="s">
        <v>1</v>
      </c>
      <c r="N172" s="153" t="s">
        <v>39</v>
      </c>
      <c r="O172" s="57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6" t="s">
        <v>137</v>
      </c>
      <c r="AT172" s="156" t="s">
        <v>133</v>
      </c>
      <c r="AU172" s="156" t="s">
        <v>138</v>
      </c>
      <c r="AY172" s="16" t="s">
        <v>129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6" t="s">
        <v>82</v>
      </c>
      <c r="BK172" s="157">
        <f>ROUND(I172*H172,2)</f>
        <v>0</v>
      </c>
      <c r="BL172" s="16" t="s">
        <v>137</v>
      </c>
      <c r="BM172" s="156" t="s">
        <v>404</v>
      </c>
    </row>
    <row r="173" spans="1:65" s="13" customFormat="1">
      <c r="B173" s="158"/>
      <c r="D173" s="159" t="s">
        <v>140</v>
      </c>
      <c r="E173" s="160" t="s">
        <v>1</v>
      </c>
      <c r="F173" s="161" t="s">
        <v>392</v>
      </c>
      <c r="H173" s="162">
        <v>23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140</v>
      </c>
      <c r="AU173" s="160" t="s">
        <v>138</v>
      </c>
      <c r="AV173" s="13" t="s">
        <v>84</v>
      </c>
      <c r="AW173" s="13" t="s">
        <v>31</v>
      </c>
      <c r="AX173" s="13" t="s">
        <v>82</v>
      </c>
      <c r="AY173" s="160" t="s">
        <v>129</v>
      </c>
    </row>
    <row r="174" spans="1:65" s="2" customFormat="1" ht="24.2" customHeight="1">
      <c r="A174" s="31"/>
      <c r="B174" s="143"/>
      <c r="C174" s="144" t="s">
        <v>7</v>
      </c>
      <c r="D174" s="144" t="s">
        <v>133</v>
      </c>
      <c r="E174" s="145" t="s">
        <v>405</v>
      </c>
      <c r="F174" s="146" t="s">
        <v>406</v>
      </c>
      <c r="G174" s="147" t="s">
        <v>307</v>
      </c>
      <c r="H174" s="148">
        <v>10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39</v>
      </c>
      <c r="O174" s="57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6" t="s">
        <v>137</v>
      </c>
      <c r="AT174" s="156" t="s">
        <v>133</v>
      </c>
      <c r="AU174" s="156" t="s">
        <v>138</v>
      </c>
      <c r="AY174" s="16" t="s">
        <v>129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6" t="s">
        <v>82</v>
      </c>
      <c r="BK174" s="157">
        <f>ROUND(I174*H174,2)</f>
        <v>0</v>
      </c>
      <c r="BL174" s="16" t="s">
        <v>137</v>
      </c>
      <c r="BM174" s="156" t="s">
        <v>407</v>
      </c>
    </row>
    <row r="175" spans="1:65" s="13" customFormat="1">
      <c r="B175" s="158"/>
      <c r="D175" s="159" t="s">
        <v>140</v>
      </c>
      <c r="E175" s="160" t="s">
        <v>1</v>
      </c>
      <c r="F175" s="161" t="s">
        <v>190</v>
      </c>
      <c r="H175" s="162">
        <v>10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140</v>
      </c>
      <c r="AU175" s="160" t="s">
        <v>138</v>
      </c>
      <c r="AV175" s="13" t="s">
        <v>84</v>
      </c>
      <c r="AW175" s="13" t="s">
        <v>31</v>
      </c>
      <c r="AX175" s="13" t="s">
        <v>82</v>
      </c>
      <c r="AY175" s="160" t="s">
        <v>129</v>
      </c>
    </row>
    <row r="176" spans="1:65" s="2" customFormat="1" ht="24.2" customHeight="1">
      <c r="A176" s="31"/>
      <c r="B176" s="143"/>
      <c r="C176" s="144" t="s">
        <v>408</v>
      </c>
      <c r="D176" s="144" t="s">
        <v>133</v>
      </c>
      <c r="E176" s="145" t="s">
        <v>409</v>
      </c>
      <c r="F176" s="146" t="s">
        <v>410</v>
      </c>
      <c r="G176" s="147" t="s">
        <v>307</v>
      </c>
      <c r="H176" s="148">
        <v>4</v>
      </c>
      <c r="I176" s="149"/>
      <c r="J176" s="150">
        <f>ROUND(I176*H176,2)</f>
        <v>0</v>
      </c>
      <c r="K176" s="151"/>
      <c r="L176" s="32"/>
      <c r="M176" s="152" t="s">
        <v>1</v>
      </c>
      <c r="N176" s="153" t="s">
        <v>39</v>
      </c>
      <c r="O176" s="57"/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6" t="s">
        <v>137</v>
      </c>
      <c r="AT176" s="156" t="s">
        <v>133</v>
      </c>
      <c r="AU176" s="156" t="s">
        <v>138</v>
      </c>
      <c r="AY176" s="16" t="s">
        <v>129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6" t="s">
        <v>82</v>
      </c>
      <c r="BK176" s="157">
        <f>ROUND(I176*H176,2)</f>
        <v>0</v>
      </c>
      <c r="BL176" s="16" t="s">
        <v>137</v>
      </c>
      <c r="BM176" s="156" t="s">
        <v>411</v>
      </c>
    </row>
    <row r="177" spans="1:51" s="13" customFormat="1">
      <c r="B177" s="158"/>
      <c r="D177" s="159" t="s">
        <v>140</v>
      </c>
      <c r="E177" s="160" t="s">
        <v>1</v>
      </c>
      <c r="F177" s="161" t="s">
        <v>137</v>
      </c>
      <c r="H177" s="162">
        <v>4</v>
      </c>
      <c r="I177" s="163"/>
      <c r="L177" s="158"/>
      <c r="M177" s="179"/>
      <c r="N177" s="180"/>
      <c r="O177" s="180"/>
      <c r="P177" s="180"/>
      <c r="Q177" s="180"/>
      <c r="R177" s="180"/>
      <c r="S177" s="180"/>
      <c r="T177" s="181"/>
      <c r="AT177" s="160" t="s">
        <v>140</v>
      </c>
      <c r="AU177" s="160" t="s">
        <v>138</v>
      </c>
      <c r="AV177" s="13" t="s">
        <v>84</v>
      </c>
      <c r="AW177" s="13" t="s">
        <v>31</v>
      </c>
      <c r="AX177" s="13" t="s">
        <v>82</v>
      </c>
      <c r="AY177" s="160" t="s">
        <v>129</v>
      </c>
    </row>
    <row r="178" spans="1:51" s="2" customFormat="1" ht="6.95" customHeight="1">
      <c r="A178" s="31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2"/>
      <c r="M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</row>
  </sheetData>
  <autoFilter ref="C119:K177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9"/>
  <sheetViews>
    <sheetView showGridLines="0" topLeftCell="A12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98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Trnávka, Trnava, km 5,734-5,870, úprava toku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99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412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16. 1. 2024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30</v>
      </c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30</v>
      </c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ROUND(J120,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ROUND((SUM(BE120:BE148)),  2)</f>
        <v>0</v>
      </c>
      <c r="G33" s="31"/>
      <c r="H33" s="31"/>
      <c r="I33" s="99">
        <v>0.21</v>
      </c>
      <c r="J33" s="98">
        <f>ROUND(((SUM(BE120:BE148))*I33),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ROUND((SUM(BF120:BF148)),  2)</f>
        <v>0</v>
      </c>
      <c r="G34" s="31"/>
      <c r="H34" s="31"/>
      <c r="I34" s="99">
        <v>0.12</v>
      </c>
      <c r="J34" s="98">
        <f>ROUND(((SUM(BF120:BF148))*I34),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ROUND((SUM(BG120:BG148)),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ROUND((SUM(BH120:BH148)),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ROUND((SUM(BI120:BI148)),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Trnávka, Trnava, km 5,734-5,870, úprava toku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022-33-03 - Trnávka - náhradní výsadba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Trnava</v>
      </c>
      <c r="G89" s="31"/>
      <c r="H89" s="31"/>
      <c r="I89" s="26" t="s">
        <v>21</v>
      </c>
      <c r="J89" s="54" t="str">
        <f>IF(J12="","",J12)</f>
        <v>16. 1. 2024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>PMO</v>
      </c>
      <c r="G91" s="31"/>
      <c r="H91" s="31"/>
      <c r="I91" s="26" t="s">
        <v>29</v>
      </c>
      <c r="J91" s="29" t="str">
        <f>E21</f>
        <v>VH atelier, 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VH atelier, 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104</v>
      </c>
      <c r="D96" s="31"/>
      <c r="E96" s="31"/>
      <c r="F96" s="31"/>
      <c r="G96" s="31"/>
      <c r="H96" s="31"/>
      <c r="I96" s="31"/>
      <c r="J96" s="70">
        <f>J120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1"/>
      <c r="D97" s="112" t="s">
        <v>106</v>
      </c>
      <c r="E97" s="113"/>
      <c r="F97" s="113"/>
      <c r="G97" s="113"/>
      <c r="H97" s="113"/>
      <c r="I97" s="113"/>
      <c r="J97" s="114">
        <f>J121</f>
        <v>0</v>
      </c>
      <c r="L97" s="111"/>
    </row>
    <row r="98" spans="1:31" s="10" customFormat="1" ht="19.899999999999999" customHeight="1">
      <c r="B98" s="115"/>
      <c r="D98" s="116" t="s">
        <v>107</v>
      </c>
      <c r="E98" s="117"/>
      <c r="F98" s="117"/>
      <c r="G98" s="117"/>
      <c r="H98" s="117"/>
      <c r="I98" s="117"/>
      <c r="J98" s="118">
        <f>J122</f>
        <v>0</v>
      </c>
      <c r="L98" s="115"/>
    </row>
    <row r="99" spans="1:31" s="10" customFormat="1" ht="14.85" customHeight="1">
      <c r="B99" s="115"/>
      <c r="D99" s="116" t="s">
        <v>221</v>
      </c>
      <c r="E99" s="117"/>
      <c r="F99" s="117"/>
      <c r="G99" s="117"/>
      <c r="H99" s="117"/>
      <c r="I99" s="117"/>
      <c r="J99" s="118">
        <f>J123</f>
        <v>0</v>
      </c>
      <c r="L99" s="115"/>
    </row>
    <row r="100" spans="1:31" s="10" customFormat="1" ht="19.899999999999999" customHeight="1">
      <c r="B100" s="115"/>
      <c r="D100" s="116" t="s">
        <v>413</v>
      </c>
      <c r="E100" s="117"/>
      <c r="F100" s="117"/>
      <c r="G100" s="117"/>
      <c r="H100" s="117"/>
      <c r="I100" s="117"/>
      <c r="J100" s="118">
        <f>J147</f>
        <v>0</v>
      </c>
      <c r="L100" s="115"/>
    </row>
    <row r="101" spans="1:31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114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1"/>
      <c r="D110" s="31"/>
      <c r="E110" s="238" t="str">
        <f>E7</f>
        <v>Trnávka, Trnava, km 5,734-5,870, úprava toku</v>
      </c>
      <c r="F110" s="239"/>
      <c r="G110" s="239"/>
      <c r="H110" s="239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99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28" t="str">
        <f>E9</f>
        <v>022-33-03 - Trnávka - náhradní výsadba</v>
      </c>
      <c r="F112" s="237"/>
      <c r="G112" s="237"/>
      <c r="H112" s="237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19</v>
      </c>
      <c r="D114" s="31"/>
      <c r="E114" s="31"/>
      <c r="F114" s="24" t="str">
        <f>F12</f>
        <v>Trnava</v>
      </c>
      <c r="G114" s="31"/>
      <c r="H114" s="31"/>
      <c r="I114" s="26" t="s">
        <v>21</v>
      </c>
      <c r="J114" s="54" t="str">
        <f>IF(J12="","",J12)</f>
        <v>16. 1. 2024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23</v>
      </c>
      <c r="D116" s="31"/>
      <c r="E116" s="31"/>
      <c r="F116" s="24" t="str">
        <f>E15</f>
        <v>PMO</v>
      </c>
      <c r="G116" s="31"/>
      <c r="H116" s="31"/>
      <c r="I116" s="26" t="s">
        <v>29</v>
      </c>
      <c r="J116" s="29" t="str">
        <f>E21</f>
        <v>VH atelier, s r.o.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27</v>
      </c>
      <c r="D117" s="31"/>
      <c r="E117" s="31"/>
      <c r="F117" s="24" t="str">
        <f>IF(E18="","",E18)</f>
        <v>Vyplň údaj</v>
      </c>
      <c r="G117" s="31"/>
      <c r="H117" s="31"/>
      <c r="I117" s="26" t="s">
        <v>32</v>
      </c>
      <c r="J117" s="29" t="str">
        <f>E24</f>
        <v>VH atelier, s 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19"/>
      <c r="B119" s="120"/>
      <c r="C119" s="121" t="s">
        <v>115</v>
      </c>
      <c r="D119" s="122" t="s">
        <v>59</v>
      </c>
      <c r="E119" s="122" t="s">
        <v>55</v>
      </c>
      <c r="F119" s="122" t="s">
        <v>56</v>
      </c>
      <c r="G119" s="122" t="s">
        <v>116</v>
      </c>
      <c r="H119" s="122" t="s">
        <v>117</v>
      </c>
      <c r="I119" s="122" t="s">
        <v>118</v>
      </c>
      <c r="J119" s="123" t="s">
        <v>103</v>
      </c>
      <c r="K119" s="124" t="s">
        <v>119</v>
      </c>
      <c r="L119" s="125"/>
      <c r="M119" s="61" t="s">
        <v>1</v>
      </c>
      <c r="N119" s="62" t="s">
        <v>38</v>
      </c>
      <c r="O119" s="62" t="s">
        <v>120</v>
      </c>
      <c r="P119" s="62" t="s">
        <v>121</v>
      </c>
      <c r="Q119" s="62" t="s">
        <v>122</v>
      </c>
      <c r="R119" s="62" t="s">
        <v>123</v>
      </c>
      <c r="S119" s="62" t="s">
        <v>124</v>
      </c>
      <c r="T119" s="63" t="s">
        <v>125</v>
      </c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</row>
    <row r="120" spans="1:65" s="2" customFormat="1" ht="22.9" customHeight="1">
      <c r="A120" s="31"/>
      <c r="B120" s="32"/>
      <c r="C120" s="68" t="s">
        <v>126</v>
      </c>
      <c r="D120" s="31"/>
      <c r="E120" s="31"/>
      <c r="F120" s="31"/>
      <c r="G120" s="31"/>
      <c r="H120" s="31"/>
      <c r="I120" s="31"/>
      <c r="J120" s="126">
        <f>BK120</f>
        <v>0</v>
      </c>
      <c r="K120" s="31"/>
      <c r="L120" s="32"/>
      <c r="M120" s="64"/>
      <c r="N120" s="55"/>
      <c r="O120" s="65"/>
      <c r="P120" s="127">
        <f>P121</f>
        <v>0</v>
      </c>
      <c r="Q120" s="65"/>
      <c r="R120" s="127">
        <f>R121</f>
        <v>1.3787</v>
      </c>
      <c r="S120" s="65"/>
      <c r="T120" s="128">
        <f>T121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73</v>
      </c>
      <c r="AU120" s="16" t="s">
        <v>105</v>
      </c>
      <c r="BK120" s="129">
        <f>BK121</f>
        <v>0</v>
      </c>
    </row>
    <row r="121" spans="1:65" s="12" customFormat="1" ht="25.9" customHeight="1">
      <c r="B121" s="130"/>
      <c r="D121" s="131" t="s">
        <v>73</v>
      </c>
      <c r="E121" s="132" t="s">
        <v>127</v>
      </c>
      <c r="F121" s="132" t="s">
        <v>128</v>
      </c>
      <c r="I121" s="133"/>
      <c r="J121" s="134">
        <f>BK121</f>
        <v>0</v>
      </c>
      <c r="L121" s="130"/>
      <c r="M121" s="135"/>
      <c r="N121" s="136"/>
      <c r="O121" s="136"/>
      <c r="P121" s="137">
        <f>P122+P147</f>
        <v>0</v>
      </c>
      <c r="Q121" s="136"/>
      <c r="R121" s="137">
        <f>R122+R147</f>
        <v>1.3787</v>
      </c>
      <c r="S121" s="136"/>
      <c r="T121" s="138">
        <f>T122+T147</f>
        <v>0</v>
      </c>
      <c r="AR121" s="131" t="s">
        <v>82</v>
      </c>
      <c r="AT121" s="139" t="s">
        <v>73</v>
      </c>
      <c r="AU121" s="139" t="s">
        <v>74</v>
      </c>
      <c r="AY121" s="131" t="s">
        <v>129</v>
      </c>
      <c r="BK121" s="140">
        <f>BK122+BK147</f>
        <v>0</v>
      </c>
    </row>
    <row r="122" spans="1:65" s="12" customFormat="1" ht="22.9" customHeight="1">
      <c r="B122" s="130"/>
      <c r="D122" s="131" t="s">
        <v>73</v>
      </c>
      <c r="E122" s="141" t="s">
        <v>82</v>
      </c>
      <c r="F122" s="141" t="s">
        <v>130</v>
      </c>
      <c r="I122" s="133"/>
      <c r="J122" s="142">
        <f>BK122</f>
        <v>0</v>
      </c>
      <c r="L122" s="130"/>
      <c r="M122" s="135"/>
      <c r="N122" s="136"/>
      <c r="O122" s="136"/>
      <c r="P122" s="137">
        <f>P123</f>
        <v>0</v>
      </c>
      <c r="Q122" s="136"/>
      <c r="R122" s="137">
        <f>R123</f>
        <v>1.3787</v>
      </c>
      <c r="S122" s="136"/>
      <c r="T122" s="138">
        <f>T123</f>
        <v>0</v>
      </c>
      <c r="AR122" s="131" t="s">
        <v>82</v>
      </c>
      <c r="AT122" s="139" t="s">
        <v>73</v>
      </c>
      <c r="AU122" s="139" t="s">
        <v>82</v>
      </c>
      <c r="AY122" s="131" t="s">
        <v>129</v>
      </c>
      <c r="BK122" s="140">
        <f>BK123</f>
        <v>0</v>
      </c>
    </row>
    <row r="123" spans="1:65" s="12" customFormat="1" ht="20.85" customHeight="1">
      <c r="B123" s="130"/>
      <c r="D123" s="131" t="s">
        <v>73</v>
      </c>
      <c r="E123" s="141" t="s">
        <v>271</v>
      </c>
      <c r="F123" s="141" t="s">
        <v>272</v>
      </c>
      <c r="I123" s="133"/>
      <c r="J123" s="142">
        <f>BK123</f>
        <v>0</v>
      </c>
      <c r="L123" s="130"/>
      <c r="M123" s="135"/>
      <c r="N123" s="136"/>
      <c r="O123" s="136"/>
      <c r="P123" s="137">
        <f>SUM(P124:P146)</f>
        <v>0</v>
      </c>
      <c r="Q123" s="136"/>
      <c r="R123" s="137">
        <f>SUM(R124:R146)</f>
        <v>1.3787</v>
      </c>
      <c r="S123" s="136"/>
      <c r="T123" s="138">
        <f>SUM(T124:T146)</f>
        <v>0</v>
      </c>
      <c r="AR123" s="131" t="s">
        <v>82</v>
      </c>
      <c r="AT123" s="139" t="s">
        <v>73</v>
      </c>
      <c r="AU123" s="139" t="s">
        <v>84</v>
      </c>
      <c r="AY123" s="131" t="s">
        <v>129</v>
      </c>
      <c r="BK123" s="140">
        <f>SUM(BK124:BK146)</f>
        <v>0</v>
      </c>
    </row>
    <row r="124" spans="1:65" s="2" customFormat="1" ht="33" customHeight="1">
      <c r="A124" s="31"/>
      <c r="B124" s="143"/>
      <c r="C124" s="144" t="s">
        <v>82</v>
      </c>
      <c r="D124" s="144" t="s">
        <v>133</v>
      </c>
      <c r="E124" s="145" t="s">
        <v>414</v>
      </c>
      <c r="F124" s="146" t="s">
        <v>415</v>
      </c>
      <c r="G124" s="147" t="s">
        <v>307</v>
      </c>
      <c r="H124" s="148">
        <v>17</v>
      </c>
      <c r="I124" s="149"/>
      <c r="J124" s="150">
        <f>ROUND(I124*H124,2)</f>
        <v>0</v>
      </c>
      <c r="K124" s="151"/>
      <c r="L124" s="32"/>
      <c r="M124" s="152" t="s">
        <v>1</v>
      </c>
      <c r="N124" s="153" t="s">
        <v>39</v>
      </c>
      <c r="O124" s="57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6" t="s">
        <v>137</v>
      </c>
      <c r="AT124" s="156" t="s">
        <v>133</v>
      </c>
      <c r="AU124" s="156" t="s">
        <v>138</v>
      </c>
      <c r="AY124" s="16" t="s">
        <v>129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6" t="s">
        <v>82</v>
      </c>
      <c r="BK124" s="157">
        <f>ROUND(I124*H124,2)</f>
        <v>0</v>
      </c>
      <c r="BL124" s="16" t="s">
        <v>137</v>
      </c>
      <c r="BM124" s="156" t="s">
        <v>416</v>
      </c>
    </row>
    <row r="125" spans="1:65" s="13" customFormat="1">
      <c r="B125" s="158"/>
      <c r="D125" s="159" t="s">
        <v>140</v>
      </c>
      <c r="E125" s="160" t="s">
        <v>1</v>
      </c>
      <c r="F125" s="161" t="s">
        <v>257</v>
      </c>
      <c r="H125" s="162">
        <v>17</v>
      </c>
      <c r="I125" s="163"/>
      <c r="L125" s="158"/>
      <c r="M125" s="164"/>
      <c r="N125" s="165"/>
      <c r="O125" s="165"/>
      <c r="P125" s="165"/>
      <c r="Q125" s="165"/>
      <c r="R125" s="165"/>
      <c r="S125" s="165"/>
      <c r="T125" s="166"/>
      <c r="AT125" s="160" t="s">
        <v>140</v>
      </c>
      <c r="AU125" s="160" t="s">
        <v>138</v>
      </c>
      <c r="AV125" s="13" t="s">
        <v>84</v>
      </c>
      <c r="AW125" s="13" t="s">
        <v>31</v>
      </c>
      <c r="AX125" s="13" t="s">
        <v>82</v>
      </c>
      <c r="AY125" s="160" t="s">
        <v>129</v>
      </c>
    </row>
    <row r="126" spans="1:65" s="2" customFormat="1" ht="24.2" customHeight="1">
      <c r="A126" s="31"/>
      <c r="B126" s="143"/>
      <c r="C126" s="144" t="s">
        <v>84</v>
      </c>
      <c r="D126" s="144" t="s">
        <v>133</v>
      </c>
      <c r="E126" s="145" t="s">
        <v>417</v>
      </c>
      <c r="F126" s="146" t="s">
        <v>418</v>
      </c>
      <c r="G126" s="147" t="s">
        <v>307</v>
      </c>
      <c r="H126" s="148">
        <v>17</v>
      </c>
      <c r="I126" s="149"/>
      <c r="J126" s="150">
        <f>ROUND(I126*H126,2)</f>
        <v>0</v>
      </c>
      <c r="K126" s="151"/>
      <c r="L126" s="32"/>
      <c r="M126" s="152" t="s">
        <v>1</v>
      </c>
      <c r="N126" s="153" t="s">
        <v>39</v>
      </c>
      <c r="O126" s="57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6" t="s">
        <v>137</v>
      </c>
      <c r="AT126" s="156" t="s">
        <v>133</v>
      </c>
      <c r="AU126" s="156" t="s">
        <v>138</v>
      </c>
      <c r="AY126" s="16" t="s">
        <v>129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6" t="s">
        <v>82</v>
      </c>
      <c r="BK126" s="157">
        <f>ROUND(I126*H126,2)</f>
        <v>0</v>
      </c>
      <c r="BL126" s="16" t="s">
        <v>137</v>
      </c>
      <c r="BM126" s="156" t="s">
        <v>419</v>
      </c>
    </row>
    <row r="127" spans="1:65" s="13" customFormat="1">
      <c r="B127" s="158"/>
      <c r="D127" s="159" t="s">
        <v>140</v>
      </c>
      <c r="E127" s="160" t="s">
        <v>1</v>
      </c>
      <c r="F127" s="161" t="s">
        <v>257</v>
      </c>
      <c r="H127" s="162">
        <v>17</v>
      </c>
      <c r="I127" s="163"/>
      <c r="L127" s="158"/>
      <c r="M127" s="164"/>
      <c r="N127" s="165"/>
      <c r="O127" s="165"/>
      <c r="P127" s="165"/>
      <c r="Q127" s="165"/>
      <c r="R127" s="165"/>
      <c r="S127" s="165"/>
      <c r="T127" s="166"/>
      <c r="AT127" s="160" t="s">
        <v>140</v>
      </c>
      <c r="AU127" s="160" t="s">
        <v>138</v>
      </c>
      <c r="AV127" s="13" t="s">
        <v>84</v>
      </c>
      <c r="AW127" s="13" t="s">
        <v>31</v>
      </c>
      <c r="AX127" s="13" t="s">
        <v>82</v>
      </c>
      <c r="AY127" s="160" t="s">
        <v>129</v>
      </c>
    </row>
    <row r="128" spans="1:65" s="2" customFormat="1" ht="33" customHeight="1">
      <c r="A128" s="31"/>
      <c r="B128" s="143"/>
      <c r="C128" s="144" t="s">
        <v>138</v>
      </c>
      <c r="D128" s="144" t="s">
        <v>133</v>
      </c>
      <c r="E128" s="145" t="s">
        <v>420</v>
      </c>
      <c r="F128" s="146" t="s">
        <v>421</v>
      </c>
      <c r="G128" s="147" t="s">
        <v>307</v>
      </c>
      <c r="H128" s="148">
        <v>17</v>
      </c>
      <c r="I128" s="149"/>
      <c r="J128" s="150">
        <f>ROUND(I128*H128,2)</f>
        <v>0</v>
      </c>
      <c r="K128" s="151"/>
      <c r="L128" s="32"/>
      <c r="M128" s="152" t="s">
        <v>1</v>
      </c>
      <c r="N128" s="153" t="s">
        <v>39</v>
      </c>
      <c r="O128" s="57"/>
      <c r="P128" s="154">
        <f>O128*H128</f>
        <v>0</v>
      </c>
      <c r="Q128" s="154">
        <v>6.0000000000000002E-5</v>
      </c>
      <c r="R128" s="154">
        <f>Q128*H128</f>
        <v>1.0200000000000001E-3</v>
      </c>
      <c r="S128" s="154">
        <v>0</v>
      </c>
      <c r="T128" s="15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137</v>
      </c>
      <c r="AT128" s="156" t="s">
        <v>133</v>
      </c>
      <c r="AU128" s="156" t="s">
        <v>138</v>
      </c>
      <c r="AY128" s="16" t="s">
        <v>129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6" t="s">
        <v>82</v>
      </c>
      <c r="BK128" s="157">
        <f>ROUND(I128*H128,2)</f>
        <v>0</v>
      </c>
      <c r="BL128" s="16" t="s">
        <v>137</v>
      </c>
      <c r="BM128" s="156" t="s">
        <v>422</v>
      </c>
    </row>
    <row r="129" spans="1:65" s="13" customFormat="1">
      <c r="B129" s="158"/>
      <c r="D129" s="159" t="s">
        <v>140</v>
      </c>
      <c r="E129" s="160" t="s">
        <v>1</v>
      </c>
      <c r="F129" s="161" t="s">
        <v>257</v>
      </c>
      <c r="H129" s="162">
        <v>17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140</v>
      </c>
      <c r="AU129" s="160" t="s">
        <v>138</v>
      </c>
      <c r="AV129" s="13" t="s">
        <v>84</v>
      </c>
      <c r="AW129" s="13" t="s">
        <v>31</v>
      </c>
      <c r="AX129" s="13" t="s">
        <v>82</v>
      </c>
      <c r="AY129" s="160" t="s">
        <v>129</v>
      </c>
    </row>
    <row r="130" spans="1:65" s="2" customFormat="1" ht="16.5" customHeight="1">
      <c r="A130" s="31"/>
      <c r="B130" s="143"/>
      <c r="C130" s="182" t="s">
        <v>137</v>
      </c>
      <c r="D130" s="182" t="s">
        <v>280</v>
      </c>
      <c r="E130" s="183" t="s">
        <v>423</v>
      </c>
      <c r="F130" s="184" t="s">
        <v>424</v>
      </c>
      <c r="G130" s="185" t="s">
        <v>165</v>
      </c>
      <c r="H130" s="186">
        <v>17</v>
      </c>
      <c r="I130" s="187"/>
      <c r="J130" s="188">
        <f>ROUND(I130*H130,2)</f>
        <v>0</v>
      </c>
      <c r="K130" s="189"/>
      <c r="L130" s="190"/>
      <c r="M130" s="191" t="s">
        <v>1</v>
      </c>
      <c r="N130" s="192" t="s">
        <v>39</v>
      </c>
      <c r="O130" s="57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173</v>
      </c>
      <c r="AT130" s="156" t="s">
        <v>280</v>
      </c>
      <c r="AU130" s="156" t="s">
        <v>138</v>
      </c>
      <c r="AY130" s="16" t="s">
        <v>129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6" t="s">
        <v>82</v>
      </c>
      <c r="BK130" s="157">
        <f>ROUND(I130*H130,2)</f>
        <v>0</v>
      </c>
      <c r="BL130" s="16" t="s">
        <v>137</v>
      </c>
      <c r="BM130" s="156" t="s">
        <v>425</v>
      </c>
    </row>
    <row r="131" spans="1:65" s="13" customFormat="1">
      <c r="B131" s="158"/>
      <c r="D131" s="159" t="s">
        <v>140</v>
      </c>
      <c r="E131" s="160" t="s">
        <v>1</v>
      </c>
      <c r="F131" s="161" t="s">
        <v>257</v>
      </c>
      <c r="H131" s="162">
        <v>17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140</v>
      </c>
      <c r="AU131" s="160" t="s">
        <v>138</v>
      </c>
      <c r="AV131" s="13" t="s">
        <v>84</v>
      </c>
      <c r="AW131" s="13" t="s">
        <v>31</v>
      </c>
      <c r="AX131" s="13" t="s">
        <v>82</v>
      </c>
      <c r="AY131" s="160" t="s">
        <v>129</v>
      </c>
    </row>
    <row r="132" spans="1:65" s="2" customFormat="1" ht="24.2" customHeight="1">
      <c r="A132" s="31"/>
      <c r="B132" s="143"/>
      <c r="C132" s="144" t="s">
        <v>153</v>
      </c>
      <c r="D132" s="144" t="s">
        <v>133</v>
      </c>
      <c r="E132" s="145" t="s">
        <v>426</v>
      </c>
      <c r="F132" s="146" t="s">
        <v>427</v>
      </c>
      <c r="G132" s="147" t="s">
        <v>307</v>
      </c>
      <c r="H132" s="148">
        <v>17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39</v>
      </c>
      <c r="O132" s="57"/>
      <c r="P132" s="154">
        <f>O132*H132</f>
        <v>0</v>
      </c>
      <c r="Q132" s="154">
        <v>2.0799999999999998E-3</v>
      </c>
      <c r="R132" s="154">
        <f>Q132*H132</f>
        <v>3.5359999999999996E-2</v>
      </c>
      <c r="S132" s="154">
        <v>0</v>
      </c>
      <c r="T132" s="15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137</v>
      </c>
      <c r="AT132" s="156" t="s">
        <v>133</v>
      </c>
      <c r="AU132" s="156" t="s">
        <v>138</v>
      </c>
      <c r="AY132" s="16" t="s">
        <v>129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6" t="s">
        <v>82</v>
      </c>
      <c r="BK132" s="157">
        <f>ROUND(I132*H132,2)</f>
        <v>0</v>
      </c>
      <c r="BL132" s="16" t="s">
        <v>137</v>
      </c>
      <c r="BM132" s="156" t="s">
        <v>428</v>
      </c>
    </row>
    <row r="133" spans="1:65" s="13" customFormat="1">
      <c r="B133" s="158"/>
      <c r="D133" s="159" t="s">
        <v>140</v>
      </c>
      <c r="E133" s="160" t="s">
        <v>1</v>
      </c>
      <c r="F133" s="161" t="s">
        <v>257</v>
      </c>
      <c r="H133" s="162">
        <v>17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140</v>
      </c>
      <c r="AU133" s="160" t="s">
        <v>138</v>
      </c>
      <c r="AV133" s="13" t="s">
        <v>84</v>
      </c>
      <c r="AW133" s="13" t="s">
        <v>31</v>
      </c>
      <c r="AX133" s="13" t="s">
        <v>82</v>
      </c>
      <c r="AY133" s="160" t="s">
        <v>129</v>
      </c>
    </row>
    <row r="134" spans="1:65" s="2" customFormat="1" ht="21.75" customHeight="1">
      <c r="A134" s="31"/>
      <c r="B134" s="143"/>
      <c r="C134" s="182" t="s">
        <v>162</v>
      </c>
      <c r="D134" s="182" t="s">
        <v>280</v>
      </c>
      <c r="E134" s="183" t="s">
        <v>429</v>
      </c>
      <c r="F134" s="184" t="s">
        <v>430</v>
      </c>
      <c r="G134" s="185" t="s">
        <v>165</v>
      </c>
      <c r="H134" s="186">
        <v>17</v>
      </c>
      <c r="I134" s="187"/>
      <c r="J134" s="188">
        <f>ROUND(I134*H134,2)</f>
        <v>0</v>
      </c>
      <c r="K134" s="189"/>
      <c r="L134" s="190"/>
      <c r="M134" s="191" t="s">
        <v>1</v>
      </c>
      <c r="N134" s="192" t="s">
        <v>39</v>
      </c>
      <c r="O134" s="57"/>
      <c r="P134" s="154">
        <f>O134*H134</f>
        <v>0</v>
      </c>
      <c r="Q134" s="154">
        <v>1.8E-3</v>
      </c>
      <c r="R134" s="154">
        <f>Q134*H134</f>
        <v>3.0599999999999999E-2</v>
      </c>
      <c r="S134" s="154">
        <v>0</v>
      </c>
      <c r="T134" s="15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173</v>
      </c>
      <c r="AT134" s="156" t="s">
        <v>280</v>
      </c>
      <c r="AU134" s="156" t="s">
        <v>138</v>
      </c>
      <c r="AY134" s="16" t="s">
        <v>129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82</v>
      </c>
      <c r="BK134" s="157">
        <f>ROUND(I134*H134,2)</f>
        <v>0</v>
      </c>
      <c r="BL134" s="16" t="s">
        <v>137</v>
      </c>
      <c r="BM134" s="156" t="s">
        <v>431</v>
      </c>
    </row>
    <row r="135" spans="1:65" s="13" customFormat="1">
      <c r="B135" s="158"/>
      <c r="D135" s="159" t="s">
        <v>140</v>
      </c>
      <c r="E135" s="160" t="s">
        <v>1</v>
      </c>
      <c r="F135" s="161" t="s">
        <v>432</v>
      </c>
      <c r="H135" s="162">
        <v>17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140</v>
      </c>
      <c r="AU135" s="160" t="s">
        <v>138</v>
      </c>
      <c r="AV135" s="13" t="s">
        <v>84</v>
      </c>
      <c r="AW135" s="13" t="s">
        <v>31</v>
      </c>
      <c r="AX135" s="13" t="s">
        <v>82</v>
      </c>
      <c r="AY135" s="160" t="s">
        <v>129</v>
      </c>
    </row>
    <row r="136" spans="1:65" s="2" customFormat="1" ht="21.75" customHeight="1">
      <c r="A136" s="31"/>
      <c r="B136" s="143"/>
      <c r="C136" s="182" t="s">
        <v>168</v>
      </c>
      <c r="D136" s="182" t="s">
        <v>280</v>
      </c>
      <c r="E136" s="183" t="s">
        <v>433</v>
      </c>
      <c r="F136" s="184" t="s">
        <v>434</v>
      </c>
      <c r="G136" s="185" t="s">
        <v>307</v>
      </c>
      <c r="H136" s="186">
        <v>51</v>
      </c>
      <c r="I136" s="187"/>
      <c r="J136" s="188">
        <f>ROUND(I136*H136,2)</f>
        <v>0</v>
      </c>
      <c r="K136" s="189"/>
      <c r="L136" s="190"/>
      <c r="M136" s="191" t="s">
        <v>1</v>
      </c>
      <c r="N136" s="192" t="s">
        <v>39</v>
      </c>
      <c r="O136" s="57"/>
      <c r="P136" s="154">
        <f>O136*H136</f>
        <v>0</v>
      </c>
      <c r="Q136" s="154">
        <v>4.7200000000000002E-3</v>
      </c>
      <c r="R136" s="154">
        <f>Q136*H136</f>
        <v>0.24072000000000002</v>
      </c>
      <c r="S136" s="154">
        <v>0</v>
      </c>
      <c r="T136" s="15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173</v>
      </c>
      <c r="AT136" s="156" t="s">
        <v>280</v>
      </c>
      <c r="AU136" s="156" t="s">
        <v>138</v>
      </c>
      <c r="AY136" s="16" t="s">
        <v>129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82</v>
      </c>
      <c r="BK136" s="157">
        <f>ROUND(I136*H136,2)</f>
        <v>0</v>
      </c>
      <c r="BL136" s="16" t="s">
        <v>137</v>
      </c>
      <c r="BM136" s="156" t="s">
        <v>435</v>
      </c>
    </row>
    <row r="137" spans="1:65" s="13" customFormat="1">
      <c r="B137" s="158"/>
      <c r="D137" s="159" t="s">
        <v>140</v>
      </c>
      <c r="E137" s="160" t="s">
        <v>1</v>
      </c>
      <c r="F137" s="161" t="s">
        <v>436</v>
      </c>
      <c r="H137" s="162">
        <v>51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140</v>
      </c>
      <c r="AU137" s="160" t="s">
        <v>138</v>
      </c>
      <c r="AV137" s="13" t="s">
        <v>84</v>
      </c>
      <c r="AW137" s="13" t="s">
        <v>31</v>
      </c>
      <c r="AX137" s="13" t="s">
        <v>82</v>
      </c>
      <c r="AY137" s="160" t="s">
        <v>129</v>
      </c>
    </row>
    <row r="138" spans="1:65" s="2" customFormat="1" ht="16.5" customHeight="1">
      <c r="A138" s="31"/>
      <c r="B138" s="143"/>
      <c r="C138" s="182" t="s">
        <v>173</v>
      </c>
      <c r="D138" s="182" t="s">
        <v>280</v>
      </c>
      <c r="E138" s="183" t="s">
        <v>437</v>
      </c>
      <c r="F138" s="184" t="s">
        <v>438</v>
      </c>
      <c r="G138" s="185" t="s">
        <v>307</v>
      </c>
      <c r="H138" s="186">
        <v>17</v>
      </c>
      <c r="I138" s="187"/>
      <c r="J138" s="188">
        <f>ROUND(I138*H138,2)</f>
        <v>0</v>
      </c>
      <c r="K138" s="189"/>
      <c r="L138" s="190"/>
      <c r="M138" s="191" t="s">
        <v>1</v>
      </c>
      <c r="N138" s="192" t="s">
        <v>39</v>
      </c>
      <c r="O138" s="57"/>
      <c r="P138" s="154">
        <f>O138*H138</f>
        <v>0</v>
      </c>
      <c r="Q138" s="154">
        <v>6.3E-2</v>
      </c>
      <c r="R138" s="154">
        <f>Q138*H138</f>
        <v>1.071</v>
      </c>
      <c r="S138" s="154">
        <v>0</v>
      </c>
      <c r="T138" s="15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6" t="s">
        <v>173</v>
      </c>
      <c r="AT138" s="156" t="s">
        <v>280</v>
      </c>
      <c r="AU138" s="156" t="s">
        <v>138</v>
      </c>
      <c r="AY138" s="16" t="s">
        <v>129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6" t="s">
        <v>82</v>
      </c>
      <c r="BK138" s="157">
        <f>ROUND(I138*H138,2)</f>
        <v>0</v>
      </c>
      <c r="BL138" s="16" t="s">
        <v>137</v>
      </c>
      <c r="BM138" s="156" t="s">
        <v>439</v>
      </c>
    </row>
    <row r="139" spans="1:65" s="2" customFormat="1" ht="19.5">
      <c r="A139" s="31"/>
      <c r="B139" s="32"/>
      <c r="C139" s="31"/>
      <c r="D139" s="159" t="s">
        <v>214</v>
      </c>
      <c r="E139" s="31"/>
      <c r="F139" s="175" t="s">
        <v>440</v>
      </c>
      <c r="G139" s="31"/>
      <c r="H139" s="31"/>
      <c r="I139" s="176"/>
      <c r="J139" s="31"/>
      <c r="K139" s="31"/>
      <c r="L139" s="32"/>
      <c r="M139" s="177"/>
      <c r="N139" s="178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214</v>
      </c>
      <c r="AU139" s="16" t="s">
        <v>138</v>
      </c>
    </row>
    <row r="140" spans="1:65" s="13" customFormat="1">
      <c r="B140" s="158"/>
      <c r="D140" s="159" t="s">
        <v>140</v>
      </c>
      <c r="E140" s="160" t="s">
        <v>1</v>
      </c>
      <c r="F140" s="161" t="s">
        <v>257</v>
      </c>
      <c r="H140" s="162">
        <v>17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140</v>
      </c>
      <c r="AU140" s="160" t="s">
        <v>138</v>
      </c>
      <c r="AV140" s="13" t="s">
        <v>84</v>
      </c>
      <c r="AW140" s="13" t="s">
        <v>31</v>
      </c>
      <c r="AX140" s="13" t="s">
        <v>82</v>
      </c>
      <c r="AY140" s="160" t="s">
        <v>129</v>
      </c>
    </row>
    <row r="141" spans="1:65" s="2" customFormat="1" ht="16.5" customHeight="1">
      <c r="A141" s="31"/>
      <c r="B141" s="143"/>
      <c r="C141" s="144" t="s">
        <v>158</v>
      </c>
      <c r="D141" s="144" t="s">
        <v>133</v>
      </c>
      <c r="E141" s="145" t="s">
        <v>441</v>
      </c>
      <c r="F141" s="146" t="s">
        <v>442</v>
      </c>
      <c r="G141" s="147" t="s">
        <v>147</v>
      </c>
      <c r="H141" s="148">
        <v>8.5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39</v>
      </c>
      <c r="O141" s="57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6" t="s">
        <v>137</v>
      </c>
      <c r="AT141" s="156" t="s">
        <v>133</v>
      </c>
      <c r="AU141" s="156" t="s">
        <v>138</v>
      </c>
      <c r="AY141" s="16" t="s">
        <v>129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6" t="s">
        <v>82</v>
      </c>
      <c r="BK141" s="157">
        <f>ROUND(I141*H141,2)</f>
        <v>0</v>
      </c>
      <c r="BL141" s="16" t="s">
        <v>137</v>
      </c>
      <c r="BM141" s="156" t="s">
        <v>443</v>
      </c>
    </row>
    <row r="142" spans="1:65" s="13" customFormat="1">
      <c r="B142" s="158"/>
      <c r="D142" s="159" t="s">
        <v>140</v>
      </c>
      <c r="E142" s="160" t="s">
        <v>1</v>
      </c>
      <c r="F142" s="161" t="s">
        <v>444</v>
      </c>
      <c r="H142" s="162">
        <v>8.5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140</v>
      </c>
      <c r="AU142" s="160" t="s">
        <v>138</v>
      </c>
      <c r="AV142" s="13" t="s">
        <v>84</v>
      </c>
      <c r="AW142" s="13" t="s">
        <v>31</v>
      </c>
      <c r="AX142" s="13" t="s">
        <v>82</v>
      </c>
      <c r="AY142" s="160" t="s">
        <v>129</v>
      </c>
    </row>
    <row r="143" spans="1:65" s="2" customFormat="1" ht="21.75" customHeight="1">
      <c r="A143" s="31"/>
      <c r="B143" s="143"/>
      <c r="C143" s="144" t="s">
        <v>190</v>
      </c>
      <c r="D143" s="144" t="s">
        <v>133</v>
      </c>
      <c r="E143" s="145" t="s">
        <v>445</v>
      </c>
      <c r="F143" s="146" t="s">
        <v>446</v>
      </c>
      <c r="G143" s="147" t="s">
        <v>147</v>
      </c>
      <c r="H143" s="148">
        <v>8.5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39</v>
      </c>
      <c r="O143" s="57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6" t="s">
        <v>137</v>
      </c>
      <c r="AT143" s="156" t="s">
        <v>133</v>
      </c>
      <c r="AU143" s="156" t="s">
        <v>138</v>
      </c>
      <c r="AY143" s="16" t="s">
        <v>129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6" t="s">
        <v>82</v>
      </c>
      <c r="BK143" s="157">
        <f>ROUND(I143*H143,2)</f>
        <v>0</v>
      </c>
      <c r="BL143" s="16" t="s">
        <v>137</v>
      </c>
      <c r="BM143" s="156" t="s">
        <v>447</v>
      </c>
    </row>
    <row r="144" spans="1:65" s="13" customFormat="1">
      <c r="B144" s="158"/>
      <c r="D144" s="159" t="s">
        <v>140</v>
      </c>
      <c r="E144" s="160" t="s">
        <v>1</v>
      </c>
      <c r="F144" s="161" t="s">
        <v>448</v>
      </c>
      <c r="H144" s="162">
        <v>8.5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140</v>
      </c>
      <c r="AU144" s="160" t="s">
        <v>138</v>
      </c>
      <c r="AV144" s="13" t="s">
        <v>84</v>
      </c>
      <c r="AW144" s="13" t="s">
        <v>31</v>
      </c>
      <c r="AX144" s="13" t="s">
        <v>82</v>
      </c>
      <c r="AY144" s="160" t="s">
        <v>129</v>
      </c>
    </row>
    <row r="145" spans="1:65" s="2" customFormat="1" ht="16.5" customHeight="1">
      <c r="A145" s="31"/>
      <c r="B145" s="143"/>
      <c r="C145" s="144" t="s">
        <v>131</v>
      </c>
      <c r="D145" s="144" t="s">
        <v>133</v>
      </c>
      <c r="E145" s="145" t="s">
        <v>449</v>
      </c>
      <c r="F145" s="146" t="s">
        <v>450</v>
      </c>
      <c r="G145" s="147" t="s">
        <v>307</v>
      </c>
      <c r="H145" s="148">
        <v>17</v>
      </c>
      <c r="I145" s="149"/>
      <c r="J145" s="150">
        <f>ROUND(I145*H145,2)</f>
        <v>0</v>
      </c>
      <c r="K145" s="151"/>
      <c r="L145" s="32"/>
      <c r="M145" s="152" t="s">
        <v>1</v>
      </c>
      <c r="N145" s="153" t="s">
        <v>39</v>
      </c>
      <c r="O145" s="57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6" t="s">
        <v>137</v>
      </c>
      <c r="AT145" s="156" t="s">
        <v>133</v>
      </c>
      <c r="AU145" s="156" t="s">
        <v>138</v>
      </c>
      <c r="AY145" s="16" t="s">
        <v>129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6" t="s">
        <v>82</v>
      </c>
      <c r="BK145" s="157">
        <f>ROUND(I145*H145,2)</f>
        <v>0</v>
      </c>
      <c r="BL145" s="16" t="s">
        <v>137</v>
      </c>
      <c r="BM145" s="156" t="s">
        <v>451</v>
      </c>
    </row>
    <row r="146" spans="1:65" s="13" customFormat="1">
      <c r="B146" s="158"/>
      <c r="D146" s="159" t="s">
        <v>140</v>
      </c>
      <c r="E146" s="160" t="s">
        <v>1</v>
      </c>
      <c r="F146" s="161" t="s">
        <v>257</v>
      </c>
      <c r="H146" s="162">
        <v>17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140</v>
      </c>
      <c r="AU146" s="160" t="s">
        <v>138</v>
      </c>
      <c r="AV146" s="13" t="s">
        <v>84</v>
      </c>
      <c r="AW146" s="13" t="s">
        <v>31</v>
      </c>
      <c r="AX146" s="13" t="s">
        <v>82</v>
      </c>
      <c r="AY146" s="160" t="s">
        <v>129</v>
      </c>
    </row>
    <row r="147" spans="1:65" s="12" customFormat="1" ht="22.9" customHeight="1">
      <c r="B147" s="130"/>
      <c r="D147" s="131" t="s">
        <v>73</v>
      </c>
      <c r="E147" s="141" t="s">
        <v>180</v>
      </c>
      <c r="F147" s="141" t="s">
        <v>452</v>
      </c>
      <c r="I147" s="133"/>
      <c r="J147" s="142">
        <f>BK147</f>
        <v>0</v>
      </c>
      <c r="L147" s="130"/>
      <c r="M147" s="135"/>
      <c r="N147" s="136"/>
      <c r="O147" s="136"/>
      <c r="P147" s="137">
        <f>P148</f>
        <v>0</v>
      </c>
      <c r="Q147" s="136"/>
      <c r="R147" s="137">
        <f>R148</f>
        <v>0</v>
      </c>
      <c r="S147" s="136"/>
      <c r="T147" s="138">
        <f>T148</f>
        <v>0</v>
      </c>
      <c r="AR147" s="131" t="s">
        <v>82</v>
      </c>
      <c r="AT147" s="139" t="s">
        <v>73</v>
      </c>
      <c r="AU147" s="139" t="s">
        <v>82</v>
      </c>
      <c r="AY147" s="131" t="s">
        <v>129</v>
      </c>
      <c r="BK147" s="140">
        <f>BK148</f>
        <v>0</v>
      </c>
    </row>
    <row r="148" spans="1:65" s="2" customFormat="1" ht="16.5" customHeight="1">
      <c r="A148" s="31"/>
      <c r="B148" s="143"/>
      <c r="C148" s="144" t="s">
        <v>8</v>
      </c>
      <c r="D148" s="144" t="s">
        <v>133</v>
      </c>
      <c r="E148" s="145" t="s">
        <v>184</v>
      </c>
      <c r="F148" s="146" t="s">
        <v>185</v>
      </c>
      <c r="G148" s="147" t="s">
        <v>186</v>
      </c>
      <c r="H148" s="148">
        <v>1.379</v>
      </c>
      <c r="I148" s="149"/>
      <c r="J148" s="150">
        <f>ROUND(I148*H148,2)</f>
        <v>0</v>
      </c>
      <c r="K148" s="151"/>
      <c r="L148" s="32"/>
      <c r="M148" s="193" t="s">
        <v>1</v>
      </c>
      <c r="N148" s="194" t="s">
        <v>39</v>
      </c>
      <c r="O148" s="195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6" t="s">
        <v>137</v>
      </c>
      <c r="AT148" s="156" t="s">
        <v>133</v>
      </c>
      <c r="AU148" s="156" t="s">
        <v>84</v>
      </c>
      <c r="AY148" s="16" t="s">
        <v>129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82</v>
      </c>
      <c r="BK148" s="157">
        <f>ROUND(I148*H148,2)</f>
        <v>0</v>
      </c>
      <c r="BL148" s="16" t="s">
        <v>137</v>
      </c>
      <c r="BM148" s="156" t="s">
        <v>453</v>
      </c>
    </row>
    <row r="149" spans="1:65" s="2" customFormat="1" ht="6.95" customHeight="1">
      <c r="A149" s="31"/>
      <c r="B149" s="46"/>
      <c r="C149" s="47"/>
      <c r="D149" s="47"/>
      <c r="E149" s="47"/>
      <c r="F149" s="47"/>
      <c r="G149" s="47"/>
      <c r="H149" s="47"/>
      <c r="I149" s="47"/>
      <c r="J149" s="47"/>
      <c r="K149" s="47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19:K148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0"/>
  <sheetViews>
    <sheetView showGridLines="0" topLeftCell="A20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97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98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8" t="str">
        <f>'Rekapitulace stavby'!K6</f>
        <v>Trnávka, Trnava, km 5,734-5,870, úprava toku</v>
      </c>
      <c r="F7" s="239"/>
      <c r="G7" s="239"/>
      <c r="H7" s="239"/>
      <c r="L7" s="19"/>
    </row>
    <row r="8" spans="1:46" s="2" customFormat="1" ht="12" customHeight="1">
      <c r="A8" s="31"/>
      <c r="B8" s="32"/>
      <c r="C8" s="31"/>
      <c r="D8" s="26" t="s">
        <v>99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454</v>
      </c>
      <c r="F9" s="237"/>
      <c r="G9" s="237"/>
      <c r="H9" s="23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16. 1. 2024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25</v>
      </c>
      <c r="F15" s="31"/>
      <c r="G15" s="31"/>
      <c r="H15" s="31"/>
      <c r="I15" s="26" t="s">
        <v>26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30</v>
      </c>
      <c r="F21" s="31"/>
      <c r="G21" s="31"/>
      <c r="H21" s="31"/>
      <c r="I21" s="26" t="s">
        <v>26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30</v>
      </c>
      <c r="F24" s="31"/>
      <c r="G24" s="31"/>
      <c r="H24" s="31"/>
      <c r="I24" s="26" t="s">
        <v>26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4" t="s">
        <v>1</v>
      </c>
      <c r="F27" s="214"/>
      <c r="G27" s="214"/>
      <c r="H27" s="214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ROUND((SUM(BE122:BE169)),  2)</f>
        <v>0</v>
      </c>
      <c r="G33" s="31"/>
      <c r="H33" s="31"/>
      <c r="I33" s="99">
        <v>0.21</v>
      </c>
      <c r="J33" s="98">
        <f>ROUND(((SUM(BE122:BE169))*I33),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ROUND((SUM(BF122:BF169)),  2)</f>
        <v>0</v>
      </c>
      <c r="G34" s="31"/>
      <c r="H34" s="31"/>
      <c r="I34" s="99">
        <v>0.12</v>
      </c>
      <c r="J34" s="98">
        <f>ROUND(((SUM(BF122:BF169))*I34),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ROUND((SUM(BG122:BG169)),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ROUND((SUM(BH122:BH169)),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ROUND((SUM(BI122:BI169)),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Trnávka, Trnava, km 5,734-5,870, úprava toku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99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022-33-00 - Vedlejší a ostatní náklady</v>
      </c>
      <c r="F87" s="237"/>
      <c r="G87" s="237"/>
      <c r="H87" s="23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1"/>
      <c r="E89" s="31"/>
      <c r="F89" s="24" t="str">
        <f>F12</f>
        <v>Trnava</v>
      </c>
      <c r="G89" s="31"/>
      <c r="H89" s="31"/>
      <c r="I89" s="26" t="s">
        <v>21</v>
      </c>
      <c r="J89" s="54" t="str">
        <f>IF(J12="","",J12)</f>
        <v>16. 1. 2024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>PMO</v>
      </c>
      <c r="G91" s="31"/>
      <c r="H91" s="31"/>
      <c r="I91" s="26" t="s">
        <v>29</v>
      </c>
      <c r="J91" s="29" t="str">
        <f>E21</f>
        <v>VH atelier, s 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>VH atelier, s r.o.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102</v>
      </c>
      <c r="D94" s="100"/>
      <c r="E94" s="100"/>
      <c r="F94" s="100"/>
      <c r="G94" s="100"/>
      <c r="H94" s="100"/>
      <c r="I94" s="100"/>
      <c r="J94" s="109" t="s">
        <v>103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104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1"/>
      <c r="D97" s="112" t="s">
        <v>455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456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457</v>
      </c>
      <c r="E99" s="117"/>
      <c r="F99" s="117"/>
      <c r="G99" s="117"/>
      <c r="H99" s="117"/>
      <c r="I99" s="117"/>
      <c r="J99" s="118">
        <f>J136</f>
        <v>0</v>
      </c>
      <c r="L99" s="115"/>
    </row>
    <row r="100" spans="1:31" s="10" customFormat="1" ht="19.899999999999999" customHeight="1">
      <c r="B100" s="115"/>
      <c r="D100" s="116" t="s">
        <v>458</v>
      </c>
      <c r="E100" s="117"/>
      <c r="F100" s="117"/>
      <c r="G100" s="117"/>
      <c r="H100" s="117"/>
      <c r="I100" s="117"/>
      <c r="J100" s="118">
        <f>J143</f>
        <v>0</v>
      </c>
      <c r="L100" s="115"/>
    </row>
    <row r="101" spans="1:31" s="10" customFormat="1" ht="19.899999999999999" customHeight="1">
      <c r="B101" s="115"/>
      <c r="D101" s="116" t="s">
        <v>459</v>
      </c>
      <c r="E101" s="117"/>
      <c r="F101" s="117"/>
      <c r="G101" s="117"/>
      <c r="H101" s="117"/>
      <c r="I101" s="117"/>
      <c r="J101" s="118">
        <f>J152</f>
        <v>0</v>
      </c>
      <c r="L101" s="115"/>
    </row>
    <row r="102" spans="1:31" s="10" customFormat="1" ht="19.899999999999999" customHeight="1">
      <c r="B102" s="115"/>
      <c r="D102" s="116" t="s">
        <v>460</v>
      </c>
      <c r="E102" s="117"/>
      <c r="F102" s="117"/>
      <c r="G102" s="117"/>
      <c r="H102" s="117"/>
      <c r="I102" s="117"/>
      <c r="J102" s="118">
        <f>J157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114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38" t="str">
        <f>E7</f>
        <v>Trnávka, Trnava, km 5,734-5,870, úprava toku</v>
      </c>
      <c r="F112" s="239"/>
      <c r="G112" s="239"/>
      <c r="H112" s="23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99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28" t="str">
        <f>E9</f>
        <v>022-33-00 - Vedlejší a ostatní náklady</v>
      </c>
      <c r="F114" s="237"/>
      <c r="G114" s="237"/>
      <c r="H114" s="23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1"/>
      <c r="E116" s="31"/>
      <c r="F116" s="24" t="str">
        <f>F12</f>
        <v>Trnava</v>
      </c>
      <c r="G116" s="31"/>
      <c r="H116" s="31"/>
      <c r="I116" s="26" t="s">
        <v>21</v>
      </c>
      <c r="J116" s="54" t="str">
        <f>IF(J12="","",J12)</f>
        <v>16. 1. 2024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1"/>
      <c r="E118" s="31"/>
      <c r="F118" s="24" t="str">
        <f>E15</f>
        <v>PMO</v>
      </c>
      <c r="G118" s="31"/>
      <c r="H118" s="31"/>
      <c r="I118" s="26" t="s">
        <v>29</v>
      </c>
      <c r="J118" s="29" t="str">
        <f>E21</f>
        <v>VH atelier, s r.o.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32</v>
      </c>
      <c r="J119" s="29" t="str">
        <f>E24</f>
        <v>VH atelier, s r.o.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115</v>
      </c>
      <c r="D121" s="122" t="s">
        <v>59</v>
      </c>
      <c r="E121" s="122" t="s">
        <v>55</v>
      </c>
      <c r="F121" s="122" t="s">
        <v>56</v>
      </c>
      <c r="G121" s="122" t="s">
        <v>116</v>
      </c>
      <c r="H121" s="122" t="s">
        <v>117</v>
      </c>
      <c r="I121" s="122" t="s">
        <v>118</v>
      </c>
      <c r="J121" s="123" t="s">
        <v>103</v>
      </c>
      <c r="K121" s="124" t="s">
        <v>119</v>
      </c>
      <c r="L121" s="125"/>
      <c r="M121" s="61" t="s">
        <v>1</v>
      </c>
      <c r="N121" s="62" t="s">
        <v>38</v>
      </c>
      <c r="O121" s="62" t="s">
        <v>120</v>
      </c>
      <c r="P121" s="62" t="s">
        <v>121</v>
      </c>
      <c r="Q121" s="62" t="s">
        <v>122</v>
      </c>
      <c r="R121" s="62" t="s">
        <v>123</v>
      </c>
      <c r="S121" s="62" t="s">
        <v>124</v>
      </c>
      <c r="T121" s="63" t="s">
        <v>125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126</v>
      </c>
      <c r="D122" s="31"/>
      <c r="E122" s="31"/>
      <c r="F122" s="31"/>
      <c r="G122" s="31"/>
      <c r="H122" s="31"/>
      <c r="I122" s="31"/>
      <c r="J122" s="126">
        <f>BK122</f>
        <v>0</v>
      </c>
      <c r="K122" s="31"/>
      <c r="L122" s="32"/>
      <c r="M122" s="64"/>
      <c r="N122" s="55"/>
      <c r="O122" s="65"/>
      <c r="P122" s="127">
        <f>P123</f>
        <v>0</v>
      </c>
      <c r="Q122" s="65"/>
      <c r="R122" s="127">
        <f>R123</f>
        <v>0</v>
      </c>
      <c r="S122" s="65"/>
      <c r="T122" s="12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73</v>
      </c>
      <c r="AU122" s="16" t="s">
        <v>105</v>
      </c>
      <c r="BK122" s="129">
        <f>BK123</f>
        <v>0</v>
      </c>
    </row>
    <row r="123" spans="1:65" s="12" customFormat="1" ht="25.9" customHeight="1">
      <c r="B123" s="130"/>
      <c r="D123" s="131" t="s">
        <v>73</v>
      </c>
      <c r="E123" s="132" t="s">
        <v>461</v>
      </c>
      <c r="F123" s="132" t="s">
        <v>462</v>
      </c>
      <c r="I123" s="133"/>
      <c r="J123" s="134">
        <f>BK123</f>
        <v>0</v>
      </c>
      <c r="L123" s="130"/>
      <c r="M123" s="135"/>
      <c r="N123" s="136"/>
      <c r="O123" s="136"/>
      <c r="P123" s="137">
        <f>P124+P136+P143+P152+P157</f>
        <v>0</v>
      </c>
      <c r="Q123" s="136"/>
      <c r="R123" s="137">
        <f>R124+R136+R143+R152+R157</f>
        <v>0</v>
      </c>
      <c r="S123" s="136"/>
      <c r="T123" s="138">
        <f>T124+T136+T143+T152+T157</f>
        <v>0</v>
      </c>
      <c r="AR123" s="131" t="s">
        <v>153</v>
      </c>
      <c r="AT123" s="139" t="s">
        <v>73</v>
      </c>
      <c r="AU123" s="139" t="s">
        <v>74</v>
      </c>
      <c r="AY123" s="131" t="s">
        <v>129</v>
      </c>
      <c r="BK123" s="140">
        <f>BK124+BK136+BK143+BK152+BK157</f>
        <v>0</v>
      </c>
    </row>
    <row r="124" spans="1:65" s="12" customFormat="1" ht="22.9" customHeight="1">
      <c r="B124" s="130"/>
      <c r="D124" s="131" t="s">
        <v>73</v>
      </c>
      <c r="E124" s="141" t="s">
        <v>463</v>
      </c>
      <c r="F124" s="141" t="s">
        <v>464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SUM(P125:P135)</f>
        <v>0</v>
      </c>
      <c r="Q124" s="136"/>
      <c r="R124" s="137">
        <f>SUM(R125:R135)</f>
        <v>0</v>
      </c>
      <c r="S124" s="136"/>
      <c r="T124" s="138">
        <f>SUM(T125:T135)</f>
        <v>0</v>
      </c>
      <c r="AR124" s="131" t="s">
        <v>153</v>
      </c>
      <c r="AT124" s="139" t="s">
        <v>73</v>
      </c>
      <c r="AU124" s="139" t="s">
        <v>82</v>
      </c>
      <c r="AY124" s="131" t="s">
        <v>129</v>
      </c>
      <c r="BK124" s="140">
        <f>SUM(BK125:BK135)</f>
        <v>0</v>
      </c>
    </row>
    <row r="125" spans="1:65" s="2" customFormat="1" ht="16.5" customHeight="1">
      <c r="A125" s="31"/>
      <c r="B125" s="143"/>
      <c r="C125" s="144" t="s">
        <v>82</v>
      </c>
      <c r="D125" s="144" t="s">
        <v>133</v>
      </c>
      <c r="E125" s="145" t="s">
        <v>465</v>
      </c>
      <c r="F125" s="146" t="s">
        <v>466</v>
      </c>
      <c r="G125" s="147" t="s">
        <v>467</v>
      </c>
      <c r="H125" s="148">
        <v>1</v>
      </c>
      <c r="I125" s="149"/>
      <c r="J125" s="150">
        <f>ROUND(I125*H125,2)</f>
        <v>0</v>
      </c>
      <c r="K125" s="151"/>
      <c r="L125" s="32"/>
      <c r="M125" s="152" t="s">
        <v>1</v>
      </c>
      <c r="N125" s="153" t="s">
        <v>39</v>
      </c>
      <c r="O125" s="57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137</v>
      </c>
      <c r="AT125" s="156" t="s">
        <v>133</v>
      </c>
      <c r="AU125" s="156" t="s">
        <v>84</v>
      </c>
      <c r="AY125" s="16" t="s">
        <v>129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6" t="s">
        <v>82</v>
      </c>
      <c r="BK125" s="157">
        <f>ROUND(I125*H125,2)</f>
        <v>0</v>
      </c>
      <c r="BL125" s="16" t="s">
        <v>137</v>
      </c>
      <c r="BM125" s="156" t="s">
        <v>468</v>
      </c>
    </row>
    <row r="126" spans="1:65" s="2" customFormat="1" ht="87.75">
      <c r="A126" s="31"/>
      <c r="B126" s="32"/>
      <c r="C126" s="31"/>
      <c r="D126" s="159" t="s">
        <v>214</v>
      </c>
      <c r="E126" s="31"/>
      <c r="F126" s="175" t="s">
        <v>469</v>
      </c>
      <c r="G126" s="31"/>
      <c r="H126" s="31"/>
      <c r="I126" s="176"/>
      <c r="J126" s="31"/>
      <c r="K126" s="31"/>
      <c r="L126" s="32"/>
      <c r="M126" s="177"/>
      <c r="N126" s="178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214</v>
      </c>
      <c r="AU126" s="16" t="s">
        <v>84</v>
      </c>
    </row>
    <row r="127" spans="1:65" s="2" customFormat="1" ht="16.5" customHeight="1">
      <c r="A127" s="31"/>
      <c r="B127" s="143"/>
      <c r="C127" s="144" t="s">
        <v>84</v>
      </c>
      <c r="D127" s="144" t="s">
        <v>133</v>
      </c>
      <c r="E127" s="145" t="s">
        <v>470</v>
      </c>
      <c r="F127" s="146" t="s">
        <v>471</v>
      </c>
      <c r="G127" s="147" t="s">
        <v>467</v>
      </c>
      <c r="H127" s="148">
        <v>1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39</v>
      </c>
      <c r="O127" s="57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137</v>
      </c>
      <c r="AT127" s="156" t="s">
        <v>133</v>
      </c>
      <c r="AU127" s="156" t="s">
        <v>84</v>
      </c>
      <c r="AY127" s="16" t="s">
        <v>129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6" t="s">
        <v>82</v>
      </c>
      <c r="BK127" s="157">
        <f>ROUND(I127*H127,2)</f>
        <v>0</v>
      </c>
      <c r="BL127" s="16" t="s">
        <v>137</v>
      </c>
      <c r="BM127" s="156" t="s">
        <v>472</v>
      </c>
    </row>
    <row r="128" spans="1:65" s="2" customFormat="1" ht="58.5">
      <c r="A128" s="31"/>
      <c r="B128" s="32"/>
      <c r="C128" s="31"/>
      <c r="D128" s="159" t="s">
        <v>214</v>
      </c>
      <c r="E128" s="31"/>
      <c r="F128" s="175" t="s">
        <v>473</v>
      </c>
      <c r="G128" s="31"/>
      <c r="H128" s="31"/>
      <c r="I128" s="176"/>
      <c r="J128" s="31"/>
      <c r="K128" s="31"/>
      <c r="L128" s="32"/>
      <c r="M128" s="177"/>
      <c r="N128" s="178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214</v>
      </c>
      <c r="AU128" s="16" t="s">
        <v>84</v>
      </c>
    </row>
    <row r="129" spans="1:65" s="2" customFormat="1" ht="16.5" customHeight="1">
      <c r="A129" s="31"/>
      <c r="B129" s="143"/>
      <c r="C129" s="144" t="s">
        <v>138</v>
      </c>
      <c r="D129" s="144" t="s">
        <v>133</v>
      </c>
      <c r="E129" s="145" t="s">
        <v>474</v>
      </c>
      <c r="F129" s="146" t="s">
        <v>475</v>
      </c>
      <c r="G129" s="147" t="s">
        <v>467</v>
      </c>
      <c r="H129" s="148">
        <v>1</v>
      </c>
      <c r="I129" s="149"/>
      <c r="J129" s="150">
        <f>ROUND(I129*H129,2)</f>
        <v>0</v>
      </c>
      <c r="K129" s="151"/>
      <c r="L129" s="32"/>
      <c r="M129" s="152" t="s">
        <v>1</v>
      </c>
      <c r="N129" s="153" t="s">
        <v>39</v>
      </c>
      <c r="O129" s="57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137</v>
      </c>
      <c r="AT129" s="156" t="s">
        <v>133</v>
      </c>
      <c r="AU129" s="156" t="s">
        <v>84</v>
      </c>
      <c r="AY129" s="16" t="s">
        <v>129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6" t="s">
        <v>82</v>
      </c>
      <c r="BK129" s="157">
        <f>ROUND(I129*H129,2)</f>
        <v>0</v>
      </c>
      <c r="BL129" s="16" t="s">
        <v>137</v>
      </c>
      <c r="BM129" s="156" t="s">
        <v>476</v>
      </c>
    </row>
    <row r="130" spans="1:65" s="2" customFormat="1" ht="68.25">
      <c r="A130" s="31"/>
      <c r="B130" s="32"/>
      <c r="C130" s="31"/>
      <c r="D130" s="159" t="s">
        <v>214</v>
      </c>
      <c r="E130" s="31"/>
      <c r="F130" s="175" t="s">
        <v>477</v>
      </c>
      <c r="G130" s="31"/>
      <c r="H130" s="31"/>
      <c r="I130" s="176"/>
      <c r="J130" s="31"/>
      <c r="K130" s="31"/>
      <c r="L130" s="32"/>
      <c r="M130" s="177"/>
      <c r="N130" s="178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214</v>
      </c>
      <c r="AU130" s="16" t="s">
        <v>84</v>
      </c>
    </row>
    <row r="131" spans="1:65" s="2" customFormat="1" ht="16.5" customHeight="1">
      <c r="A131" s="31"/>
      <c r="B131" s="143"/>
      <c r="C131" s="144" t="s">
        <v>137</v>
      </c>
      <c r="D131" s="144" t="s">
        <v>133</v>
      </c>
      <c r="E131" s="145" t="s">
        <v>478</v>
      </c>
      <c r="F131" s="146" t="s">
        <v>479</v>
      </c>
      <c r="G131" s="147" t="s">
        <v>467</v>
      </c>
      <c r="H131" s="148">
        <v>1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39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137</v>
      </c>
      <c r="AT131" s="156" t="s">
        <v>133</v>
      </c>
      <c r="AU131" s="156" t="s">
        <v>84</v>
      </c>
      <c r="AY131" s="16" t="s">
        <v>129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82</v>
      </c>
      <c r="BK131" s="157">
        <f>ROUND(I131*H131,2)</f>
        <v>0</v>
      </c>
      <c r="BL131" s="16" t="s">
        <v>137</v>
      </c>
      <c r="BM131" s="156" t="s">
        <v>480</v>
      </c>
    </row>
    <row r="132" spans="1:65" s="2" customFormat="1" ht="107.25">
      <c r="A132" s="31"/>
      <c r="B132" s="32"/>
      <c r="C132" s="31"/>
      <c r="D132" s="159" t="s">
        <v>214</v>
      </c>
      <c r="E132" s="31"/>
      <c r="F132" s="175" t="s">
        <v>481</v>
      </c>
      <c r="G132" s="31"/>
      <c r="H132" s="31"/>
      <c r="I132" s="176"/>
      <c r="J132" s="31"/>
      <c r="K132" s="31"/>
      <c r="L132" s="32"/>
      <c r="M132" s="177"/>
      <c r="N132" s="178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214</v>
      </c>
      <c r="AU132" s="16" t="s">
        <v>84</v>
      </c>
    </row>
    <row r="133" spans="1:65" s="2" customFormat="1" ht="16.5" customHeight="1">
      <c r="A133" s="31"/>
      <c r="B133" s="143"/>
      <c r="C133" s="144" t="s">
        <v>153</v>
      </c>
      <c r="D133" s="144" t="s">
        <v>133</v>
      </c>
      <c r="E133" s="145" t="s">
        <v>482</v>
      </c>
      <c r="F133" s="146" t="s">
        <v>483</v>
      </c>
      <c r="G133" s="147" t="s">
        <v>467</v>
      </c>
      <c r="H133" s="148">
        <v>1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39</v>
      </c>
      <c r="O133" s="57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137</v>
      </c>
      <c r="AT133" s="156" t="s">
        <v>133</v>
      </c>
      <c r="AU133" s="156" t="s">
        <v>84</v>
      </c>
      <c r="AY133" s="16" t="s">
        <v>129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6" t="s">
        <v>82</v>
      </c>
      <c r="BK133" s="157">
        <f>ROUND(I133*H133,2)</f>
        <v>0</v>
      </c>
      <c r="BL133" s="16" t="s">
        <v>137</v>
      </c>
      <c r="BM133" s="156" t="s">
        <v>484</v>
      </c>
    </row>
    <row r="134" spans="1:65" s="2" customFormat="1" ht="48.75">
      <c r="A134" s="31"/>
      <c r="B134" s="32"/>
      <c r="C134" s="31"/>
      <c r="D134" s="159" t="s">
        <v>214</v>
      </c>
      <c r="E134" s="31"/>
      <c r="F134" s="175" t="s">
        <v>485</v>
      </c>
      <c r="G134" s="31"/>
      <c r="H134" s="31"/>
      <c r="I134" s="176"/>
      <c r="J134" s="31"/>
      <c r="K134" s="31"/>
      <c r="L134" s="32"/>
      <c r="M134" s="177"/>
      <c r="N134" s="178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214</v>
      </c>
      <c r="AU134" s="16" t="s">
        <v>84</v>
      </c>
    </row>
    <row r="135" spans="1:65" s="2" customFormat="1" ht="33" customHeight="1">
      <c r="A135" s="31"/>
      <c r="B135" s="143"/>
      <c r="C135" s="144" t="s">
        <v>162</v>
      </c>
      <c r="D135" s="144" t="s">
        <v>133</v>
      </c>
      <c r="E135" s="145" t="s">
        <v>486</v>
      </c>
      <c r="F135" s="146" t="s">
        <v>487</v>
      </c>
      <c r="G135" s="147" t="s">
        <v>467</v>
      </c>
      <c r="H135" s="148">
        <v>1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39</v>
      </c>
      <c r="O135" s="57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488</v>
      </c>
      <c r="AT135" s="156" t="s">
        <v>133</v>
      </c>
      <c r="AU135" s="156" t="s">
        <v>84</v>
      </c>
      <c r="AY135" s="16" t="s">
        <v>129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6" t="s">
        <v>82</v>
      </c>
      <c r="BK135" s="157">
        <f>ROUND(I135*H135,2)</f>
        <v>0</v>
      </c>
      <c r="BL135" s="16" t="s">
        <v>488</v>
      </c>
      <c r="BM135" s="156" t="s">
        <v>489</v>
      </c>
    </row>
    <row r="136" spans="1:65" s="12" customFormat="1" ht="22.9" customHeight="1">
      <c r="B136" s="130"/>
      <c r="D136" s="131" t="s">
        <v>73</v>
      </c>
      <c r="E136" s="141" t="s">
        <v>490</v>
      </c>
      <c r="F136" s="141" t="s">
        <v>491</v>
      </c>
      <c r="I136" s="133"/>
      <c r="J136" s="142">
        <f>BK136</f>
        <v>0</v>
      </c>
      <c r="L136" s="130"/>
      <c r="M136" s="135"/>
      <c r="N136" s="136"/>
      <c r="O136" s="136"/>
      <c r="P136" s="137">
        <f>SUM(P137:P142)</f>
        <v>0</v>
      </c>
      <c r="Q136" s="136"/>
      <c r="R136" s="137">
        <f>SUM(R137:R142)</f>
        <v>0</v>
      </c>
      <c r="S136" s="136"/>
      <c r="T136" s="138">
        <f>SUM(T137:T142)</f>
        <v>0</v>
      </c>
      <c r="AR136" s="131" t="s">
        <v>153</v>
      </c>
      <c r="AT136" s="139" t="s">
        <v>73</v>
      </c>
      <c r="AU136" s="139" t="s">
        <v>82</v>
      </c>
      <c r="AY136" s="131" t="s">
        <v>129</v>
      </c>
      <c r="BK136" s="140">
        <f>SUM(BK137:BK142)</f>
        <v>0</v>
      </c>
    </row>
    <row r="137" spans="1:65" s="2" customFormat="1" ht="16.5" customHeight="1">
      <c r="A137" s="31"/>
      <c r="B137" s="143"/>
      <c r="C137" s="144" t="s">
        <v>168</v>
      </c>
      <c r="D137" s="144" t="s">
        <v>133</v>
      </c>
      <c r="E137" s="145" t="s">
        <v>492</v>
      </c>
      <c r="F137" s="146" t="s">
        <v>493</v>
      </c>
      <c r="G137" s="147" t="s">
        <v>467</v>
      </c>
      <c r="H137" s="148">
        <v>1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39</v>
      </c>
      <c r="O137" s="57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6" t="s">
        <v>137</v>
      </c>
      <c r="AT137" s="156" t="s">
        <v>133</v>
      </c>
      <c r="AU137" s="156" t="s">
        <v>84</v>
      </c>
      <c r="AY137" s="16" t="s">
        <v>129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6" t="s">
        <v>82</v>
      </c>
      <c r="BK137" s="157">
        <f>ROUND(I137*H137,2)</f>
        <v>0</v>
      </c>
      <c r="BL137" s="16" t="s">
        <v>137</v>
      </c>
      <c r="BM137" s="156" t="s">
        <v>494</v>
      </c>
    </row>
    <row r="138" spans="1:65" s="2" customFormat="1" ht="68.25">
      <c r="A138" s="31"/>
      <c r="B138" s="32"/>
      <c r="C138" s="31"/>
      <c r="D138" s="159" t="s">
        <v>214</v>
      </c>
      <c r="E138" s="31"/>
      <c r="F138" s="175" t="s">
        <v>495</v>
      </c>
      <c r="G138" s="31"/>
      <c r="H138" s="31"/>
      <c r="I138" s="176"/>
      <c r="J138" s="31"/>
      <c r="K138" s="31"/>
      <c r="L138" s="32"/>
      <c r="M138" s="177"/>
      <c r="N138" s="178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214</v>
      </c>
      <c r="AU138" s="16" t="s">
        <v>84</v>
      </c>
    </row>
    <row r="139" spans="1:65" s="13" customFormat="1">
      <c r="B139" s="158"/>
      <c r="D139" s="159" t="s">
        <v>140</v>
      </c>
      <c r="E139" s="160" t="s">
        <v>1</v>
      </c>
      <c r="F139" s="161" t="s">
        <v>496</v>
      </c>
      <c r="H139" s="162">
        <v>1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140</v>
      </c>
      <c r="AU139" s="160" t="s">
        <v>84</v>
      </c>
      <c r="AV139" s="13" t="s">
        <v>84</v>
      </c>
      <c r="AW139" s="13" t="s">
        <v>31</v>
      </c>
      <c r="AX139" s="13" t="s">
        <v>82</v>
      </c>
      <c r="AY139" s="160" t="s">
        <v>129</v>
      </c>
    </row>
    <row r="140" spans="1:65" s="2" customFormat="1" ht="16.5" customHeight="1">
      <c r="A140" s="31"/>
      <c r="B140" s="143"/>
      <c r="C140" s="144" t="s">
        <v>173</v>
      </c>
      <c r="D140" s="144" t="s">
        <v>133</v>
      </c>
      <c r="E140" s="145" t="s">
        <v>497</v>
      </c>
      <c r="F140" s="146" t="s">
        <v>498</v>
      </c>
      <c r="G140" s="147" t="s">
        <v>467</v>
      </c>
      <c r="H140" s="148">
        <v>1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39</v>
      </c>
      <c r="O140" s="57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6" t="s">
        <v>137</v>
      </c>
      <c r="AT140" s="156" t="s">
        <v>133</v>
      </c>
      <c r="AU140" s="156" t="s">
        <v>84</v>
      </c>
      <c r="AY140" s="16" t="s">
        <v>129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6" t="s">
        <v>82</v>
      </c>
      <c r="BK140" s="157">
        <f>ROUND(I140*H140,2)</f>
        <v>0</v>
      </c>
      <c r="BL140" s="16" t="s">
        <v>137</v>
      </c>
      <c r="BM140" s="156" t="s">
        <v>499</v>
      </c>
    </row>
    <row r="141" spans="1:65" s="2" customFormat="1" ht="68.25">
      <c r="A141" s="31"/>
      <c r="B141" s="32"/>
      <c r="C141" s="31"/>
      <c r="D141" s="159" t="s">
        <v>214</v>
      </c>
      <c r="E141" s="31"/>
      <c r="F141" s="175" t="s">
        <v>500</v>
      </c>
      <c r="G141" s="31"/>
      <c r="H141" s="31"/>
      <c r="I141" s="176"/>
      <c r="J141" s="31"/>
      <c r="K141" s="31"/>
      <c r="L141" s="32"/>
      <c r="M141" s="177"/>
      <c r="N141" s="178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214</v>
      </c>
      <c r="AU141" s="16" t="s">
        <v>84</v>
      </c>
    </row>
    <row r="142" spans="1:65" s="13" customFormat="1">
      <c r="B142" s="158"/>
      <c r="D142" s="159" t="s">
        <v>140</v>
      </c>
      <c r="E142" s="160" t="s">
        <v>1</v>
      </c>
      <c r="F142" s="161" t="s">
        <v>501</v>
      </c>
      <c r="H142" s="162">
        <v>1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140</v>
      </c>
      <c r="AU142" s="160" t="s">
        <v>84</v>
      </c>
      <c r="AV142" s="13" t="s">
        <v>84</v>
      </c>
      <c r="AW142" s="13" t="s">
        <v>31</v>
      </c>
      <c r="AX142" s="13" t="s">
        <v>82</v>
      </c>
      <c r="AY142" s="160" t="s">
        <v>129</v>
      </c>
    </row>
    <row r="143" spans="1:65" s="12" customFormat="1" ht="22.9" customHeight="1">
      <c r="B143" s="130"/>
      <c r="D143" s="131" t="s">
        <v>73</v>
      </c>
      <c r="E143" s="141" t="s">
        <v>502</v>
      </c>
      <c r="F143" s="141" t="s">
        <v>503</v>
      </c>
      <c r="I143" s="133"/>
      <c r="J143" s="142">
        <f>BK143</f>
        <v>0</v>
      </c>
      <c r="L143" s="130"/>
      <c r="M143" s="135"/>
      <c r="N143" s="136"/>
      <c r="O143" s="136"/>
      <c r="P143" s="137">
        <f>SUM(P144:P151)</f>
        <v>0</v>
      </c>
      <c r="Q143" s="136"/>
      <c r="R143" s="137">
        <f>SUM(R144:R151)</f>
        <v>0</v>
      </c>
      <c r="S143" s="136"/>
      <c r="T143" s="138">
        <f>SUM(T144:T151)</f>
        <v>0</v>
      </c>
      <c r="AR143" s="131" t="s">
        <v>153</v>
      </c>
      <c r="AT143" s="139" t="s">
        <v>73</v>
      </c>
      <c r="AU143" s="139" t="s">
        <v>82</v>
      </c>
      <c r="AY143" s="131" t="s">
        <v>129</v>
      </c>
      <c r="BK143" s="140">
        <f>SUM(BK144:BK151)</f>
        <v>0</v>
      </c>
    </row>
    <row r="144" spans="1:65" s="2" customFormat="1" ht="16.5" customHeight="1">
      <c r="A144" s="31"/>
      <c r="B144" s="143"/>
      <c r="C144" s="144" t="s">
        <v>158</v>
      </c>
      <c r="D144" s="144" t="s">
        <v>133</v>
      </c>
      <c r="E144" s="145" t="s">
        <v>504</v>
      </c>
      <c r="F144" s="146" t="s">
        <v>503</v>
      </c>
      <c r="G144" s="147" t="s">
        <v>467</v>
      </c>
      <c r="H144" s="148">
        <v>1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39</v>
      </c>
      <c r="O144" s="57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137</v>
      </c>
      <c r="AT144" s="156" t="s">
        <v>133</v>
      </c>
      <c r="AU144" s="156" t="s">
        <v>84</v>
      </c>
      <c r="AY144" s="16" t="s">
        <v>129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82</v>
      </c>
      <c r="BK144" s="157">
        <f>ROUND(I144*H144,2)</f>
        <v>0</v>
      </c>
      <c r="BL144" s="16" t="s">
        <v>137</v>
      </c>
      <c r="BM144" s="156" t="s">
        <v>505</v>
      </c>
    </row>
    <row r="145" spans="1:65" s="2" customFormat="1" ht="87.75">
      <c r="A145" s="31"/>
      <c r="B145" s="32"/>
      <c r="C145" s="31"/>
      <c r="D145" s="159" t="s">
        <v>214</v>
      </c>
      <c r="E145" s="31"/>
      <c r="F145" s="175" t="s">
        <v>506</v>
      </c>
      <c r="G145" s="31"/>
      <c r="H145" s="31"/>
      <c r="I145" s="176"/>
      <c r="J145" s="31"/>
      <c r="K145" s="31"/>
      <c r="L145" s="32"/>
      <c r="M145" s="177"/>
      <c r="N145" s="178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214</v>
      </c>
      <c r="AU145" s="16" t="s">
        <v>84</v>
      </c>
    </row>
    <row r="146" spans="1:65" s="2" customFormat="1" ht="16.5" customHeight="1">
      <c r="A146" s="31"/>
      <c r="B146" s="143"/>
      <c r="C146" s="144" t="s">
        <v>190</v>
      </c>
      <c r="D146" s="144" t="s">
        <v>133</v>
      </c>
      <c r="E146" s="145" t="s">
        <v>507</v>
      </c>
      <c r="F146" s="146" t="s">
        <v>508</v>
      </c>
      <c r="G146" s="147" t="s">
        <v>509</v>
      </c>
      <c r="H146" s="148">
        <v>1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39</v>
      </c>
      <c r="O146" s="57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6" t="s">
        <v>488</v>
      </c>
      <c r="AT146" s="156" t="s">
        <v>133</v>
      </c>
      <c r="AU146" s="156" t="s">
        <v>84</v>
      </c>
      <c r="AY146" s="16" t="s">
        <v>129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82</v>
      </c>
      <c r="BK146" s="157">
        <f>ROUND(I146*H146,2)</f>
        <v>0</v>
      </c>
      <c r="BL146" s="16" t="s">
        <v>488</v>
      </c>
      <c r="BM146" s="156" t="s">
        <v>510</v>
      </c>
    </row>
    <row r="147" spans="1:65" s="2" customFormat="1" ht="19.5">
      <c r="A147" s="31"/>
      <c r="B147" s="32"/>
      <c r="C147" s="31"/>
      <c r="D147" s="159" t="s">
        <v>214</v>
      </c>
      <c r="E147" s="31"/>
      <c r="F147" s="175" t="s">
        <v>511</v>
      </c>
      <c r="G147" s="31"/>
      <c r="H147" s="31"/>
      <c r="I147" s="176"/>
      <c r="J147" s="31"/>
      <c r="K147" s="31"/>
      <c r="L147" s="32"/>
      <c r="M147" s="177"/>
      <c r="N147" s="178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214</v>
      </c>
      <c r="AU147" s="16" t="s">
        <v>84</v>
      </c>
    </row>
    <row r="148" spans="1:65" s="2" customFormat="1" ht="16.5" customHeight="1">
      <c r="A148" s="31"/>
      <c r="B148" s="143"/>
      <c r="C148" s="144" t="s">
        <v>131</v>
      </c>
      <c r="D148" s="144" t="s">
        <v>133</v>
      </c>
      <c r="E148" s="145" t="s">
        <v>512</v>
      </c>
      <c r="F148" s="146" t="s">
        <v>513</v>
      </c>
      <c r="G148" s="147" t="s">
        <v>467</v>
      </c>
      <c r="H148" s="148">
        <v>1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39</v>
      </c>
      <c r="O148" s="57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6" t="s">
        <v>137</v>
      </c>
      <c r="AT148" s="156" t="s">
        <v>133</v>
      </c>
      <c r="AU148" s="156" t="s">
        <v>84</v>
      </c>
      <c r="AY148" s="16" t="s">
        <v>129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82</v>
      </c>
      <c r="BK148" s="157">
        <f>ROUND(I148*H148,2)</f>
        <v>0</v>
      </c>
      <c r="BL148" s="16" t="s">
        <v>137</v>
      </c>
      <c r="BM148" s="156" t="s">
        <v>514</v>
      </c>
    </row>
    <row r="149" spans="1:65" s="2" customFormat="1" ht="87.75">
      <c r="A149" s="31"/>
      <c r="B149" s="32"/>
      <c r="C149" s="31"/>
      <c r="D149" s="159" t="s">
        <v>214</v>
      </c>
      <c r="E149" s="31"/>
      <c r="F149" s="175" t="s">
        <v>515</v>
      </c>
      <c r="G149" s="31"/>
      <c r="H149" s="31"/>
      <c r="I149" s="176"/>
      <c r="J149" s="31"/>
      <c r="K149" s="31"/>
      <c r="L149" s="32"/>
      <c r="M149" s="177"/>
      <c r="N149" s="178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214</v>
      </c>
      <c r="AU149" s="16" t="s">
        <v>84</v>
      </c>
    </row>
    <row r="150" spans="1:65" s="2" customFormat="1" ht="33" customHeight="1">
      <c r="A150" s="31"/>
      <c r="B150" s="143"/>
      <c r="C150" s="144" t="s">
        <v>8</v>
      </c>
      <c r="D150" s="144" t="s">
        <v>133</v>
      </c>
      <c r="E150" s="145" t="s">
        <v>516</v>
      </c>
      <c r="F150" s="146" t="s">
        <v>517</v>
      </c>
      <c r="G150" s="147" t="s">
        <v>467</v>
      </c>
      <c r="H150" s="148">
        <v>1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39</v>
      </c>
      <c r="O150" s="57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137</v>
      </c>
      <c r="AT150" s="156" t="s">
        <v>133</v>
      </c>
      <c r="AU150" s="156" t="s">
        <v>84</v>
      </c>
      <c r="AY150" s="16" t="s">
        <v>129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82</v>
      </c>
      <c r="BK150" s="157">
        <f>ROUND(I150*H150,2)</f>
        <v>0</v>
      </c>
      <c r="BL150" s="16" t="s">
        <v>137</v>
      </c>
      <c r="BM150" s="156" t="s">
        <v>518</v>
      </c>
    </row>
    <row r="151" spans="1:65" s="2" customFormat="1" ht="68.25">
      <c r="A151" s="31"/>
      <c r="B151" s="32"/>
      <c r="C151" s="31"/>
      <c r="D151" s="159" t="s">
        <v>214</v>
      </c>
      <c r="E151" s="31"/>
      <c r="F151" s="175" t="s">
        <v>519</v>
      </c>
      <c r="G151" s="31"/>
      <c r="H151" s="31"/>
      <c r="I151" s="176"/>
      <c r="J151" s="31"/>
      <c r="K151" s="31"/>
      <c r="L151" s="32"/>
      <c r="M151" s="177"/>
      <c r="N151" s="178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214</v>
      </c>
      <c r="AU151" s="16" t="s">
        <v>84</v>
      </c>
    </row>
    <row r="152" spans="1:65" s="12" customFormat="1" ht="22.9" customHeight="1">
      <c r="B152" s="130"/>
      <c r="D152" s="131" t="s">
        <v>73</v>
      </c>
      <c r="E152" s="141" t="s">
        <v>520</v>
      </c>
      <c r="F152" s="141" t="s">
        <v>521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SUM(P153:P156)</f>
        <v>0</v>
      </c>
      <c r="Q152" s="136"/>
      <c r="R152" s="137">
        <f>SUM(R153:R156)</f>
        <v>0</v>
      </c>
      <c r="S152" s="136"/>
      <c r="T152" s="138">
        <f>SUM(T153:T156)</f>
        <v>0</v>
      </c>
      <c r="AR152" s="131" t="s">
        <v>153</v>
      </c>
      <c r="AT152" s="139" t="s">
        <v>73</v>
      </c>
      <c r="AU152" s="139" t="s">
        <v>82</v>
      </c>
      <c r="AY152" s="131" t="s">
        <v>129</v>
      </c>
      <c r="BK152" s="140">
        <f>SUM(BK153:BK156)</f>
        <v>0</v>
      </c>
    </row>
    <row r="153" spans="1:65" s="2" customFormat="1" ht="16.5" customHeight="1">
      <c r="A153" s="31"/>
      <c r="B153" s="143"/>
      <c r="C153" s="144" t="s">
        <v>201</v>
      </c>
      <c r="D153" s="144" t="s">
        <v>133</v>
      </c>
      <c r="E153" s="145" t="s">
        <v>522</v>
      </c>
      <c r="F153" s="146" t="s">
        <v>523</v>
      </c>
      <c r="G153" s="147" t="s">
        <v>467</v>
      </c>
      <c r="H153" s="148">
        <v>1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39</v>
      </c>
      <c r="O153" s="57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137</v>
      </c>
      <c r="AT153" s="156" t="s">
        <v>133</v>
      </c>
      <c r="AU153" s="156" t="s">
        <v>84</v>
      </c>
      <c r="AY153" s="16" t="s">
        <v>129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82</v>
      </c>
      <c r="BK153" s="157">
        <f>ROUND(I153*H153,2)</f>
        <v>0</v>
      </c>
      <c r="BL153" s="16" t="s">
        <v>137</v>
      </c>
      <c r="BM153" s="156" t="s">
        <v>524</v>
      </c>
    </row>
    <row r="154" spans="1:65" s="2" customFormat="1" ht="58.5">
      <c r="A154" s="31"/>
      <c r="B154" s="32"/>
      <c r="C154" s="31"/>
      <c r="D154" s="159" t="s">
        <v>214</v>
      </c>
      <c r="E154" s="31"/>
      <c r="F154" s="175" t="s">
        <v>525</v>
      </c>
      <c r="G154" s="31"/>
      <c r="H154" s="31"/>
      <c r="I154" s="176"/>
      <c r="J154" s="31"/>
      <c r="K154" s="31"/>
      <c r="L154" s="32"/>
      <c r="M154" s="177"/>
      <c r="N154" s="178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214</v>
      </c>
      <c r="AU154" s="16" t="s">
        <v>84</v>
      </c>
    </row>
    <row r="155" spans="1:65" s="2" customFormat="1" ht="24.2" customHeight="1">
      <c r="A155" s="31"/>
      <c r="B155" s="143"/>
      <c r="C155" s="144" t="s">
        <v>206</v>
      </c>
      <c r="D155" s="144" t="s">
        <v>133</v>
      </c>
      <c r="E155" s="145" t="s">
        <v>526</v>
      </c>
      <c r="F155" s="146" t="s">
        <v>527</v>
      </c>
      <c r="G155" s="147" t="s">
        <v>467</v>
      </c>
      <c r="H155" s="148">
        <v>1</v>
      </c>
      <c r="I155" s="149"/>
      <c r="J155" s="150">
        <f>ROUND(I155*H155,2)</f>
        <v>0</v>
      </c>
      <c r="K155" s="151"/>
      <c r="L155" s="32"/>
      <c r="M155" s="152" t="s">
        <v>1</v>
      </c>
      <c r="N155" s="153" t="s">
        <v>39</v>
      </c>
      <c r="O155" s="57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6" t="s">
        <v>137</v>
      </c>
      <c r="AT155" s="156" t="s">
        <v>133</v>
      </c>
      <c r="AU155" s="156" t="s">
        <v>84</v>
      </c>
      <c r="AY155" s="16" t="s">
        <v>129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6" t="s">
        <v>82</v>
      </c>
      <c r="BK155" s="157">
        <f>ROUND(I155*H155,2)</f>
        <v>0</v>
      </c>
      <c r="BL155" s="16" t="s">
        <v>137</v>
      </c>
      <c r="BM155" s="156" t="s">
        <v>528</v>
      </c>
    </row>
    <row r="156" spans="1:65" s="2" customFormat="1" ht="68.25">
      <c r="A156" s="31"/>
      <c r="B156" s="32"/>
      <c r="C156" s="31"/>
      <c r="D156" s="159" t="s">
        <v>214</v>
      </c>
      <c r="E156" s="31"/>
      <c r="F156" s="175" t="s">
        <v>529</v>
      </c>
      <c r="G156" s="31"/>
      <c r="H156" s="31"/>
      <c r="I156" s="176"/>
      <c r="J156" s="31"/>
      <c r="K156" s="31"/>
      <c r="L156" s="32"/>
      <c r="M156" s="177"/>
      <c r="N156" s="178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214</v>
      </c>
      <c r="AU156" s="16" t="s">
        <v>84</v>
      </c>
    </row>
    <row r="157" spans="1:65" s="12" customFormat="1" ht="22.9" customHeight="1">
      <c r="B157" s="130"/>
      <c r="D157" s="131" t="s">
        <v>73</v>
      </c>
      <c r="E157" s="141" t="s">
        <v>530</v>
      </c>
      <c r="F157" s="141" t="s">
        <v>531</v>
      </c>
      <c r="I157" s="133"/>
      <c r="J157" s="142">
        <f>BK157</f>
        <v>0</v>
      </c>
      <c r="L157" s="130"/>
      <c r="M157" s="135"/>
      <c r="N157" s="136"/>
      <c r="O157" s="136"/>
      <c r="P157" s="137">
        <f>SUM(P158:P169)</f>
        <v>0</v>
      </c>
      <c r="Q157" s="136"/>
      <c r="R157" s="137">
        <f>SUM(R158:R169)</f>
        <v>0</v>
      </c>
      <c r="S157" s="136"/>
      <c r="T157" s="138">
        <f>SUM(T158:T169)</f>
        <v>0</v>
      </c>
      <c r="AR157" s="131" t="s">
        <v>153</v>
      </c>
      <c r="AT157" s="139" t="s">
        <v>73</v>
      </c>
      <c r="AU157" s="139" t="s">
        <v>82</v>
      </c>
      <c r="AY157" s="131" t="s">
        <v>129</v>
      </c>
      <c r="BK157" s="140">
        <f>SUM(BK158:BK169)</f>
        <v>0</v>
      </c>
    </row>
    <row r="158" spans="1:65" s="2" customFormat="1" ht="16.5" customHeight="1">
      <c r="A158" s="31"/>
      <c r="B158" s="143"/>
      <c r="C158" s="144" t="s">
        <v>210</v>
      </c>
      <c r="D158" s="144" t="s">
        <v>133</v>
      </c>
      <c r="E158" s="145" t="s">
        <v>532</v>
      </c>
      <c r="F158" s="146" t="s">
        <v>533</v>
      </c>
      <c r="G158" s="147" t="s">
        <v>467</v>
      </c>
      <c r="H158" s="148">
        <v>1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39</v>
      </c>
      <c r="O158" s="57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6" t="s">
        <v>137</v>
      </c>
      <c r="AT158" s="156" t="s">
        <v>133</v>
      </c>
      <c r="AU158" s="156" t="s">
        <v>84</v>
      </c>
      <c r="AY158" s="16" t="s">
        <v>129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6" t="s">
        <v>82</v>
      </c>
      <c r="BK158" s="157">
        <f>ROUND(I158*H158,2)</f>
        <v>0</v>
      </c>
      <c r="BL158" s="16" t="s">
        <v>137</v>
      </c>
      <c r="BM158" s="156" t="s">
        <v>534</v>
      </c>
    </row>
    <row r="159" spans="1:65" s="2" customFormat="1" ht="29.25">
      <c r="A159" s="31"/>
      <c r="B159" s="32"/>
      <c r="C159" s="31"/>
      <c r="D159" s="159" t="s">
        <v>214</v>
      </c>
      <c r="E159" s="31"/>
      <c r="F159" s="175" t="s">
        <v>535</v>
      </c>
      <c r="G159" s="31"/>
      <c r="H159" s="31"/>
      <c r="I159" s="176"/>
      <c r="J159" s="31"/>
      <c r="K159" s="31"/>
      <c r="L159" s="32"/>
      <c r="M159" s="177"/>
      <c r="N159" s="178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214</v>
      </c>
      <c r="AU159" s="16" t="s">
        <v>84</v>
      </c>
    </row>
    <row r="160" spans="1:65" s="2" customFormat="1" ht="24.2" customHeight="1">
      <c r="A160" s="31"/>
      <c r="B160" s="143"/>
      <c r="C160" s="144" t="s">
        <v>234</v>
      </c>
      <c r="D160" s="144" t="s">
        <v>133</v>
      </c>
      <c r="E160" s="145" t="s">
        <v>536</v>
      </c>
      <c r="F160" s="146" t="s">
        <v>537</v>
      </c>
      <c r="G160" s="147" t="s">
        <v>467</v>
      </c>
      <c r="H160" s="148">
        <v>1</v>
      </c>
      <c r="I160" s="149"/>
      <c r="J160" s="150">
        <f>ROUND(I160*H160,2)</f>
        <v>0</v>
      </c>
      <c r="K160" s="151"/>
      <c r="L160" s="32"/>
      <c r="M160" s="152" t="s">
        <v>1</v>
      </c>
      <c r="N160" s="153" t="s">
        <v>39</v>
      </c>
      <c r="O160" s="57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6" t="s">
        <v>137</v>
      </c>
      <c r="AT160" s="156" t="s">
        <v>133</v>
      </c>
      <c r="AU160" s="156" t="s">
        <v>84</v>
      </c>
      <c r="AY160" s="16" t="s">
        <v>129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6" t="s">
        <v>82</v>
      </c>
      <c r="BK160" s="157">
        <f>ROUND(I160*H160,2)</f>
        <v>0</v>
      </c>
      <c r="BL160" s="16" t="s">
        <v>137</v>
      </c>
      <c r="BM160" s="156" t="s">
        <v>538</v>
      </c>
    </row>
    <row r="161" spans="1:65" s="2" customFormat="1" ht="107.25">
      <c r="A161" s="31"/>
      <c r="B161" s="32"/>
      <c r="C161" s="31"/>
      <c r="D161" s="159" t="s">
        <v>214</v>
      </c>
      <c r="E161" s="31"/>
      <c r="F161" s="175" t="s">
        <v>539</v>
      </c>
      <c r="G161" s="31"/>
      <c r="H161" s="31"/>
      <c r="I161" s="176"/>
      <c r="J161" s="31"/>
      <c r="K161" s="31"/>
      <c r="L161" s="32"/>
      <c r="M161" s="177"/>
      <c r="N161" s="178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214</v>
      </c>
      <c r="AU161" s="16" t="s">
        <v>84</v>
      </c>
    </row>
    <row r="162" spans="1:65" s="2" customFormat="1" ht="44.25" customHeight="1">
      <c r="A162" s="31"/>
      <c r="B162" s="143"/>
      <c r="C162" s="144" t="s">
        <v>257</v>
      </c>
      <c r="D162" s="144" t="s">
        <v>133</v>
      </c>
      <c r="E162" s="145" t="s">
        <v>540</v>
      </c>
      <c r="F162" s="146" t="s">
        <v>541</v>
      </c>
      <c r="G162" s="147" t="s">
        <v>467</v>
      </c>
      <c r="H162" s="148">
        <v>1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39</v>
      </c>
      <c r="O162" s="57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6" t="s">
        <v>137</v>
      </c>
      <c r="AT162" s="156" t="s">
        <v>133</v>
      </c>
      <c r="AU162" s="156" t="s">
        <v>84</v>
      </c>
      <c r="AY162" s="16" t="s">
        <v>129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6" t="s">
        <v>82</v>
      </c>
      <c r="BK162" s="157">
        <f>ROUND(I162*H162,2)</f>
        <v>0</v>
      </c>
      <c r="BL162" s="16" t="s">
        <v>137</v>
      </c>
      <c r="BM162" s="156" t="s">
        <v>542</v>
      </c>
    </row>
    <row r="163" spans="1:65" s="2" customFormat="1" ht="58.5">
      <c r="A163" s="31"/>
      <c r="B163" s="32"/>
      <c r="C163" s="31"/>
      <c r="D163" s="159" t="s">
        <v>214</v>
      </c>
      <c r="E163" s="31"/>
      <c r="F163" s="175" t="s">
        <v>543</v>
      </c>
      <c r="G163" s="31"/>
      <c r="H163" s="31"/>
      <c r="I163" s="176"/>
      <c r="J163" s="31"/>
      <c r="K163" s="31"/>
      <c r="L163" s="32"/>
      <c r="M163" s="177"/>
      <c r="N163" s="178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214</v>
      </c>
      <c r="AU163" s="16" t="s">
        <v>84</v>
      </c>
    </row>
    <row r="164" spans="1:65" s="2" customFormat="1" ht="16.5" customHeight="1">
      <c r="A164" s="31"/>
      <c r="B164" s="143"/>
      <c r="C164" s="144" t="s">
        <v>271</v>
      </c>
      <c r="D164" s="144" t="s">
        <v>133</v>
      </c>
      <c r="E164" s="145" t="s">
        <v>544</v>
      </c>
      <c r="F164" s="146" t="s">
        <v>545</v>
      </c>
      <c r="G164" s="147" t="s">
        <v>383</v>
      </c>
      <c r="H164" s="148">
        <v>1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39</v>
      </c>
      <c r="O164" s="57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6" t="s">
        <v>488</v>
      </c>
      <c r="AT164" s="156" t="s">
        <v>133</v>
      </c>
      <c r="AU164" s="156" t="s">
        <v>84</v>
      </c>
      <c r="AY164" s="16" t="s">
        <v>129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6" t="s">
        <v>82</v>
      </c>
      <c r="BK164" s="157">
        <f>ROUND(I164*H164,2)</f>
        <v>0</v>
      </c>
      <c r="BL164" s="16" t="s">
        <v>488</v>
      </c>
      <c r="BM164" s="156" t="s">
        <v>546</v>
      </c>
    </row>
    <row r="165" spans="1:65" s="2" customFormat="1" ht="107.25">
      <c r="A165" s="31"/>
      <c r="B165" s="32"/>
      <c r="C165" s="31"/>
      <c r="D165" s="159" t="s">
        <v>214</v>
      </c>
      <c r="E165" s="31"/>
      <c r="F165" s="175" t="s">
        <v>547</v>
      </c>
      <c r="G165" s="31"/>
      <c r="H165" s="31"/>
      <c r="I165" s="176"/>
      <c r="J165" s="31"/>
      <c r="K165" s="31"/>
      <c r="L165" s="32"/>
      <c r="M165" s="177"/>
      <c r="N165" s="178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214</v>
      </c>
      <c r="AU165" s="16" t="s">
        <v>84</v>
      </c>
    </row>
    <row r="166" spans="1:65" s="13" customFormat="1">
      <c r="B166" s="158"/>
      <c r="D166" s="159" t="s">
        <v>140</v>
      </c>
      <c r="E166" s="160" t="s">
        <v>1</v>
      </c>
      <c r="F166" s="161" t="s">
        <v>82</v>
      </c>
      <c r="H166" s="162">
        <v>1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140</v>
      </c>
      <c r="AU166" s="160" t="s">
        <v>84</v>
      </c>
      <c r="AV166" s="13" t="s">
        <v>84</v>
      </c>
      <c r="AW166" s="13" t="s">
        <v>31</v>
      </c>
      <c r="AX166" s="13" t="s">
        <v>82</v>
      </c>
      <c r="AY166" s="160" t="s">
        <v>129</v>
      </c>
    </row>
    <row r="167" spans="1:65" s="2" customFormat="1" ht="24.2" customHeight="1">
      <c r="A167" s="31"/>
      <c r="B167" s="143"/>
      <c r="C167" s="144" t="s">
        <v>313</v>
      </c>
      <c r="D167" s="144" t="s">
        <v>133</v>
      </c>
      <c r="E167" s="145" t="s">
        <v>548</v>
      </c>
      <c r="F167" s="146" t="s">
        <v>549</v>
      </c>
      <c r="G167" s="147" t="s">
        <v>383</v>
      </c>
      <c r="H167" s="148">
        <v>1</v>
      </c>
      <c r="I167" s="149"/>
      <c r="J167" s="150">
        <f>ROUND(I167*H167,2)</f>
        <v>0</v>
      </c>
      <c r="K167" s="151"/>
      <c r="L167" s="32"/>
      <c r="M167" s="152" t="s">
        <v>1</v>
      </c>
      <c r="N167" s="153" t="s">
        <v>39</v>
      </c>
      <c r="O167" s="57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6" t="s">
        <v>488</v>
      </c>
      <c r="AT167" s="156" t="s">
        <v>133</v>
      </c>
      <c r="AU167" s="156" t="s">
        <v>84</v>
      </c>
      <c r="AY167" s="16" t="s">
        <v>129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6" t="s">
        <v>82</v>
      </c>
      <c r="BK167" s="157">
        <f>ROUND(I167*H167,2)</f>
        <v>0</v>
      </c>
      <c r="BL167" s="16" t="s">
        <v>488</v>
      </c>
      <c r="BM167" s="156" t="s">
        <v>550</v>
      </c>
    </row>
    <row r="168" spans="1:65" s="2" customFormat="1" ht="87.75">
      <c r="A168" s="31"/>
      <c r="B168" s="32"/>
      <c r="C168" s="31"/>
      <c r="D168" s="159" t="s">
        <v>214</v>
      </c>
      <c r="E168" s="31"/>
      <c r="F168" s="175" t="s">
        <v>551</v>
      </c>
      <c r="G168" s="31"/>
      <c r="H168" s="31"/>
      <c r="I168" s="176"/>
      <c r="J168" s="31"/>
      <c r="K168" s="31"/>
      <c r="L168" s="32"/>
      <c r="M168" s="177"/>
      <c r="N168" s="178"/>
      <c r="O168" s="57"/>
      <c r="P168" s="57"/>
      <c r="Q168" s="57"/>
      <c r="R168" s="57"/>
      <c r="S168" s="57"/>
      <c r="T168" s="58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214</v>
      </c>
      <c r="AU168" s="16" t="s">
        <v>84</v>
      </c>
    </row>
    <row r="169" spans="1:65" s="13" customFormat="1">
      <c r="B169" s="158"/>
      <c r="D169" s="159" t="s">
        <v>140</v>
      </c>
      <c r="E169" s="160" t="s">
        <v>1</v>
      </c>
      <c r="F169" s="161" t="s">
        <v>552</v>
      </c>
      <c r="H169" s="162">
        <v>1</v>
      </c>
      <c r="I169" s="163"/>
      <c r="L169" s="158"/>
      <c r="M169" s="179"/>
      <c r="N169" s="180"/>
      <c r="O169" s="180"/>
      <c r="P169" s="180"/>
      <c r="Q169" s="180"/>
      <c r="R169" s="180"/>
      <c r="S169" s="180"/>
      <c r="T169" s="181"/>
      <c r="AT169" s="160" t="s">
        <v>140</v>
      </c>
      <c r="AU169" s="160" t="s">
        <v>84</v>
      </c>
      <c r="AV169" s="13" t="s">
        <v>84</v>
      </c>
      <c r="AW169" s="13" t="s">
        <v>31</v>
      </c>
      <c r="AX169" s="13" t="s">
        <v>82</v>
      </c>
      <c r="AY169" s="160" t="s">
        <v>129</v>
      </c>
    </row>
    <row r="170" spans="1:65" s="2" customFormat="1" ht="6.95" customHeight="1">
      <c r="A170" s="31"/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32"/>
      <c r="M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</row>
  </sheetData>
  <autoFilter ref="C121:K169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022-33-01-1 - Trnávka - p...</vt:lpstr>
      <vt:lpstr>022-33-01-2 - Trnávka - o...</vt:lpstr>
      <vt:lpstr>022-33-02 - Trnávka - kác...</vt:lpstr>
      <vt:lpstr>022-33-03 - Trnávka - náh...</vt:lpstr>
      <vt:lpstr>022-33-00 - Vedlejší a os...</vt:lpstr>
      <vt:lpstr>'022-33-00 - Vedlejší a os...'!Názvy_tisku</vt:lpstr>
      <vt:lpstr>'022-33-01-1 - Trnávka - p...'!Názvy_tisku</vt:lpstr>
      <vt:lpstr>'022-33-01-2 - Trnávka - o...'!Názvy_tisku</vt:lpstr>
      <vt:lpstr>'022-33-02 - Trnávka - kác...'!Názvy_tisku</vt:lpstr>
      <vt:lpstr>'022-33-03 - Trnávka - náh...'!Názvy_tisku</vt:lpstr>
      <vt:lpstr>'Rekapitulace stavby'!Názvy_tisku</vt:lpstr>
      <vt:lpstr>'022-33-00 - Vedlejší a os...'!Oblast_tisku</vt:lpstr>
      <vt:lpstr>'022-33-01-1 - Trnávka - p...'!Oblast_tisku</vt:lpstr>
      <vt:lpstr>'022-33-01-2 - Trnávka - o...'!Oblast_tisku</vt:lpstr>
      <vt:lpstr>'022-33-02 - Trnávka - kác...'!Oblast_tisku</vt:lpstr>
      <vt:lpstr>'022-33-03 - Trnávka - náh...'!Oblast_tisku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Krčma</dc:creator>
  <cp:lastModifiedBy>Knotek Martin</cp:lastModifiedBy>
  <dcterms:created xsi:type="dcterms:W3CDTF">2024-02-16T08:38:54Z</dcterms:created>
  <dcterms:modified xsi:type="dcterms:W3CDTF">2024-02-16T09:25:25Z</dcterms:modified>
</cp:coreProperties>
</file>