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70" yWindow="585" windowWidth="20775" windowHeight="10680" activeTab="0"/>
  </bookViews>
  <sheets>
    <sheet name="Rekapitulace zakázky" sheetId="1" r:id="rId1"/>
    <sheet name="SO-01 - Oprava úpravy ř. ..." sheetId="2" r:id="rId2"/>
    <sheet name="VON - Vedlejší a ostatní ..." sheetId="3" r:id="rId3"/>
    <sheet name="Pokyny pro vyplnění" sheetId="4" r:id="rId4"/>
  </sheets>
  <definedNames>
    <definedName name="_xlnm._FilterDatabase" localSheetId="1" hidden="1">'SO-01 - Oprava úpravy ř. ...'!$C$89:$K$311</definedName>
    <definedName name="_xlnm._FilterDatabase" localSheetId="2" hidden="1">'VON - Vedlejší a ostatní ...'!$C$81:$K$111</definedName>
    <definedName name="_xlnm.Print_Area" localSheetId="0">'Rekapitulace zakázky'!$D$4:$AO$36,'Rekapitulace zakázky'!$C$42:$AQ$57</definedName>
    <definedName name="_xlnm.Print_Area" localSheetId="1">'SO-01 - Oprava úpravy ř. ...'!$C$4:$J$39,'SO-01 - Oprava úpravy ř. ...'!$C$45:$J$71,'SO-01 - Oprava úpravy ř. ...'!$C$77:$K$311</definedName>
    <definedName name="_xlnm.Print_Area" localSheetId="2">'VON - Vedlejší a ostatní ...'!$C$4:$J$39,'VON - Vedlejší a ostatní ...'!$C$45:$J$63,'VON - Vedlejší a ostatní ...'!$C$69:$K$111</definedName>
    <definedName name="_xlnm.Print_Titles" localSheetId="0">'Rekapitulace zakázky'!$52:$52</definedName>
    <definedName name="_xlnm.Print_Titles" localSheetId="1">'SO-01 - Oprava úpravy ř. ...'!$89:$89</definedName>
    <definedName name="_xlnm.Print_Titles" localSheetId="2">'VON - Vedlejší a ostatní ...'!$81:$81</definedName>
  </definedNames>
  <calcPr calcId="125725"/>
</workbook>
</file>

<file path=xl/sharedStrings.xml><?xml version="1.0" encoding="utf-8"?>
<sst xmlns="http://schemas.openxmlformats.org/spreadsheetml/2006/main" count="2835" uniqueCount="696">
  <si>
    <t>Export Komplet</t>
  </si>
  <si>
    <t>VZ</t>
  </si>
  <si>
    <t>2.0</t>
  </si>
  <si>
    <t>ZAMOK</t>
  </si>
  <si>
    <t>False</t>
  </si>
  <si>
    <t>{d53e8d25-e9c2-499d-b02b-c7f4a514c6cc}</t>
  </si>
  <si>
    <t>0,01</t>
  </si>
  <si>
    <t>21</t>
  </si>
  <si>
    <t>12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</si>
  <si>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</si>
  <si>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</si>
  <si>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</si>
  <si>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</si>
  <si>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</si>
  <si>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PAV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</si>
  <si>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</si>
  <si>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</si>
  <si>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Skořenický potok, Koldín, oprava úpravy, ř. km 5,180-5,715 - aktualizace</t>
  </si>
  <si>
    <t>KSO:</t>
  </si>
  <si>
    <t/>
  </si>
  <si>
    <t>CC-CZ:</t>
  </si>
  <si>
    <t>Místo:</t>
  </si>
  <si>
    <t xml:space="preserve"> </t>
  </si>
  <si>
    <t>Datum:</t>
  </si>
  <si>
    <t>9. 2. 2024</t>
  </si>
  <si>
    <t>Zadavatel:</t>
  </si>
  <si>
    <t>IČ:</t>
  </si>
  <si>
    <t>Povodí Labe, státní podnik, Hradec Králové</t>
  </si>
  <si>
    <t>DIČ:</t>
  </si>
  <si>
    <t>Uchazeč:</t>
  </si>
  <si>
    <t>Vyplň údaj</t>
  </si>
  <si>
    <t>Projektant:</t>
  </si>
  <si>
    <t>Agroprojekce Litomyšl,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</si>
  <si>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</si>
  <si>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</si>
  <si>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</si>
  <si>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</si>
  <si>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</si>
  <si>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</si>
  <si>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</si>
  <si>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</si>
  <si>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</si>
  <si>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</si>
  <si>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</si>
  <si>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</si>
  <si>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</si>
  <si>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</si>
  <si>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</si>
  <si>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</si>
  <si>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</si>
  <si>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</si>
  <si>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</si>
  <si>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</si>
  <si>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</si>
  <si>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</si>
  <si>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</si>
  <si>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</si>
  <si>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</si>
  <si>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</si>
  <si>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</si>
  <si>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</si>
  <si>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</si>
  <si>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</si>
  <si>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</si>
  <si>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</si>
  <si>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</si>
  <si>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</si>
  <si>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</si>
  <si>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</si>
  <si>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</si>
  <si>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</si>
  <si>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</si>
  <si>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</si>
  <si>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</si>
  <si>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</si>
  <si>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</si>
  <si>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</si>
  <si>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Oprava úpravy ř. km 5,180-5,715</t>
  </si>
  <si>
    <t>STA</t>
  </si>
  <si>
    <t>1</t>
  </si>
  <si>
    <t>{14d80cf5-1644-42b5-827c-4ad2dc124073}</t>
  </si>
  <si>
    <t>833 2</t>
  </si>
  <si>
    <t>2</t>
  </si>
  <si>
    <t>VON</t>
  </si>
  <si>
    <t>Vedlejší a ostatní náklady</t>
  </si>
  <si>
    <t>{396dcaea-66dd-47b9-b52d-f4d3f6823eaa}</t>
  </si>
  <si>
    <t>KRYCÍ LIST SOUPISU PRACÍ</t>
  </si>
  <si>
    <t>Objekt:</t>
  </si>
  <si>
    <t>SO-01 - Oprava úpravy ř. km 5,180-5,715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</si>
  <si>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</si>
  <si>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</si>
  <si>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</si>
  <si>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</si>
  <si>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</si>
  <si>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</si>
  <si>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</si>
  <si>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</si>
  <si>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</si>
  <si>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</si>
  <si>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</si>
  <si>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</si>
  <si>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</si>
  <si>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</si>
  <si>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</si>
  <si>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</si>
  <si>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</si>
  <si>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</si>
  <si>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</si>
  <si>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</si>
  <si>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</si>
  <si>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</si>
  <si>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</si>
  <si>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</si>
  <si>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</si>
  <si>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</si>
  <si>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</si>
  <si>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</si>
  <si>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</si>
  <si>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</si>
  <si>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</si>
  <si>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</si>
  <si>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</si>
  <si>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113151111</t>
  </si>
  <si>
    <t>Rozebrání zpevněných ploch ze silničních dílců</t>
  </si>
  <si>
    <t>m2</t>
  </si>
  <si>
    <t>CS ÚRS 2024 01</t>
  </si>
  <si>
    <t>4</t>
  </si>
  <si>
    <t>-961878997</t>
  </si>
  <si>
    <t>PP</t>
  </si>
  <si>
    <t>Rozebírání zpevněných ploch s přemístěním na skládku na vzdálenost do 20 m nebo s naložením na dopravní prostředek ze silničních panelů</t>
  </si>
  <si>
    <t>Online PSC</t>
  </si>
  <si>
    <t>https://podminky.urs.cz/item/CS_URS_2024_01/113151111</t>
  </si>
  <si>
    <t>VV</t>
  </si>
  <si>
    <t>"opevnění z panelů - viz. B.2.g) + C.2. + D.1.1.3.2. (9 ks)" 13,0*2,0</t>
  </si>
  <si>
    <t>114203103</t>
  </si>
  <si>
    <t>Rozebrání dlažeb z lomového kamene nebo betonových tvárnic do cementové malty</t>
  </si>
  <si>
    <t>m3</t>
  </si>
  <si>
    <t>761346751</t>
  </si>
  <si>
    <t>Rozebrání dlažeb nebo záhozů s naložením na dopravní prostředek dlažeb z lomového kamene nebo betonových tvárnic do cementové malty se spárami zalitými cementovou maltou</t>
  </si>
  <si>
    <t>https://podminky.urs.cz/item/CS_URS_2024_01/114203103</t>
  </si>
  <si>
    <t>"oprava beton. patky - viz. D.1.1.3.2." 13,0*1,0*0,2</t>
  </si>
  <si>
    <t>"přerovnání profilu kynety ř. km 5,416-5,451 - viz. D.1.1.3.1." 35,0*1,0*0,2</t>
  </si>
  <si>
    <t>3</t>
  </si>
  <si>
    <t>114203202</t>
  </si>
  <si>
    <t>Očištění lomového kamene nebo betonových tvárnic od malty</t>
  </si>
  <si>
    <t>1512964581</t>
  </si>
  <si>
    <t>Očištění lomového kamene nebo betonových tvárnic získaných při rozebrání dlažeb, záhozů, rovnanin a soustřeďovacích staveb od malty</t>
  </si>
  <si>
    <t>https://podminky.urs.cz/item/CS_URS_2024_01/114203202</t>
  </si>
  <si>
    <t>"zpětné uložení dlažby (oprava beton. patky) - viz. D.1.1.3.2." 13,0*0,7*0,2</t>
  </si>
  <si>
    <t>115999002-R</t>
  </si>
  <si>
    <t xml:space="preserve">Zřízení a odstranění zajímkování </t>
  </si>
  <si>
    <t>soubor</t>
  </si>
  <si>
    <t>318889113</t>
  </si>
  <si>
    <t>P</t>
  </si>
  <si>
    <t>Poznámka k položce:
Převedení vody např. potrubím vč. hrázkování - zřízení a odstranění, vč. čerpání vody po dobu provádění stavby</t>
  </si>
  <si>
    <t>5</t>
  </si>
  <si>
    <t>131213701</t>
  </si>
  <si>
    <t>Hloubení nezapažených jam v soudržných horninách třídy těžitelnosti I skupiny 3 ručně</t>
  </si>
  <si>
    <t>447642766</t>
  </si>
  <si>
    <t>Hloubení nezapažených jam ručně s urovnáním dna do předepsaného profilu a spádu v hornině třídy těžitelnosti I skupiny 3 soudržných</t>
  </si>
  <si>
    <t>https://podminky.urs.cz/item/CS_URS_2024_01/131213701</t>
  </si>
  <si>
    <t>"pro beton. podklad zpětně uložených panelů - viz. D.1.1.3.2. (9 ks)" 13,0*2,2*0,25</t>
  </si>
  <si>
    <t>6</t>
  </si>
  <si>
    <t>132251251</t>
  </si>
  <si>
    <t>Hloubení rýh nezapažených š do 2000 mm v hornině třídy těžitelnosti I skupiny 3 objem do 20 m3 strojně</t>
  </si>
  <si>
    <t>-1409379944</t>
  </si>
  <si>
    <t>Hloubení nezapažených rýh šířky přes 800 do 2 000 mm strojně s urovnáním dna do předepsaného profilu a spádu v hornině třídy těžitelnosti I skupiny 3 do 20 m3</t>
  </si>
  <si>
    <t>https://podminky.urs.cz/item/CS_URS_2024_01/132251251</t>
  </si>
  <si>
    <t>"oprava beton. patky - viz. B.2.g) + D.1.1.3.2." 13,0*1,15*0,4</t>
  </si>
  <si>
    <t>7</t>
  </si>
  <si>
    <t>139001101</t>
  </si>
  <si>
    <t>Příplatek za ztížení vykopávky v blízkosti podzemního vedení</t>
  </si>
  <si>
    <t>-983759087</t>
  </si>
  <si>
    <t>Příplatek k cenám hloubených vykopávek za ztížení vykopávky v blízkosti podzemního vedení nebo výbušnin pro jakoukoliv třídu horniny</t>
  </si>
  <si>
    <t>https://podminky.urs.cz/item/CS_URS_2024_01/139001101</t>
  </si>
  <si>
    <t>"křížení s plynovodem - viz. D.1.1.1." 1,2*1,1*0,5</t>
  </si>
  <si>
    <t>"křížení se sdělovacím vedením - viz. D.1.1.1." 1,2*1,1*0,5</t>
  </si>
  <si>
    <t>"křížení s kanalizací - viz. D.1.1.1." 1,2*1,3*0,5</t>
  </si>
  <si>
    <t>8</t>
  </si>
  <si>
    <t>162751137</t>
  </si>
  <si>
    <t>Vodorovné přemístění přes 9 000 do 10000 m výkopku/sypaniny z horniny třídy těžitelnosti II skupiny 4 a 5</t>
  </si>
  <si>
    <t>-1980783874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</si>
  <si>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</si>
  <si>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https://podminky.urs.cz/item/CS_URS_2024_01/162751137</t>
  </si>
  <si>
    <t>"přebytečná zemina" 7,15+6,0</t>
  </si>
  <si>
    <t>9</t>
  </si>
  <si>
    <t>162751139</t>
  </si>
  <si>
    <t>Příplatek k vodorovnému přemístění výkopku/sypaniny z horniny třídy těžitelnosti II skupiny 4 a 5 ZKD 1000 m přes 10000 m</t>
  </si>
  <si>
    <t>-822335631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</si>
  <si>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</si>
  <si>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https://podminky.urs.cz/item/CS_URS_2024_01/162751139</t>
  </si>
  <si>
    <t>"přebytečná zemina" 5*13,15</t>
  </si>
  <si>
    <t>10</t>
  </si>
  <si>
    <t>167151101</t>
  </si>
  <si>
    <t>Nakládání výkopku z hornin třídy těžitelnosti I skupiny 1 až 3 do 100 m3</t>
  </si>
  <si>
    <t>-1820398582</t>
  </si>
  <si>
    <t>Nakládání, skládání a překládání neulehlého výkopku nebo sypaniny strojně nakládání, množství do 100 m3, z horniny třídy těžitelnosti I, skupiny 1 až 3</t>
  </si>
  <si>
    <t>https://podminky.urs.cz/item/CS_URS_2024_01/167151101</t>
  </si>
  <si>
    <t>11</t>
  </si>
  <si>
    <t>171201221</t>
  </si>
  <si>
    <t>Poplatek za uložení na skládce (skládkovné) zeminy a kamení kód odpadu 17 05 04</t>
  </si>
  <si>
    <t>t</t>
  </si>
  <si>
    <t>-1943877277</t>
  </si>
  <si>
    <t>Poplatek za uložení stavebního odpadu na skládce (skládkovné) zeminy a kamení zatříděného do Katalogu odpadů pod kódem 17 05 04</t>
  </si>
  <si>
    <t>https://podminky.urs.cz/item/CS_URS_2024_01/171201221</t>
  </si>
  <si>
    <t>"přebytečná zemina" 13,15*1,8</t>
  </si>
  <si>
    <t>171251201</t>
  </si>
  <si>
    <t>Uložení sypaniny na skládky nebo meziskládky</t>
  </si>
  <si>
    <t>-877066582</t>
  </si>
  <si>
    <t>Uložení sypaniny na skládky nebo meziskládky bez hutnění s upravením uložené sypaniny do předepsaného tvaru</t>
  </si>
  <si>
    <t>https://podminky.urs.cz/item/CS_URS_2024_01/171251201</t>
  </si>
  <si>
    <t>"přebytečná zemina" 13,15</t>
  </si>
  <si>
    <t>Zakládání</t>
  </si>
  <si>
    <t>13</t>
  </si>
  <si>
    <t>274313911</t>
  </si>
  <si>
    <t>Základové pásy z betonu tř. C 30/37</t>
  </si>
  <si>
    <t>-883732864</t>
  </si>
  <si>
    <t>Základy z betonu prostého pasy betonu kamenem neprokládaného tř. C 30/37</t>
  </si>
  <si>
    <t>https://podminky.urs.cz/item/CS_URS_2024_01/274313911</t>
  </si>
  <si>
    <t>Poznámka k položce:
Betonáž přímo do výkopu bez bednění.</t>
  </si>
  <si>
    <t>"oprava beton. patky + lože pod dlažbu - viz. D.1.1.3.2." 13,0*(0,65*0,55+0,5*0,35)</t>
  </si>
  <si>
    <t>Svislé a kompletní konstrukce</t>
  </si>
  <si>
    <t>14</t>
  </si>
  <si>
    <t>321212345</t>
  </si>
  <si>
    <t>Oprava zdiva vodních staveb do 3 m3 z lomového kamene obkladního včetně jeho dodání</t>
  </si>
  <si>
    <t>408844798</t>
  </si>
  <si>
    <t>Oprava zdiva nadzákladového z lomového kamene vodních staveb přehrad, jezů a plavebních komor, spodní stavby vodních elektráren, jader přehrad, odběrných věží a výpustných zařízení, opěrných zdí, šachet, šachtic a ostatních konstrukcí objemu opravovaných míst do 3 m3 jednotlivě, na maltu cementovou včetně dodání kamene z kamene lomařsky upraveného s vyspárováním cementovou maltou, zdiva obkladního</t>
  </si>
  <si>
    <t>https://podminky.urs.cz/item/CS_URS_2024_01/321212345</t>
  </si>
  <si>
    <t>"doplnění chybějícího kamene ve zdi - viz. B.2.g) + C.2." (6,0+4,0)*0,25</t>
  </si>
  <si>
    <t>Vodorovné konstrukce</t>
  </si>
  <si>
    <t>15</t>
  </si>
  <si>
    <t>451316124</t>
  </si>
  <si>
    <t>Podklad pod dlažbu z betonu prostého se zvýšenými nároky na prostředí C 30/37 tl přes 200 do 250 mm</t>
  </si>
  <si>
    <t>-497999158</t>
  </si>
  <si>
    <t>Podklad pod dlažbu z betonu prostého se zvýšenými nároky na prostředí tř. C 30/37 tl. přes 200 do 250 mm</t>
  </si>
  <si>
    <t>https://podminky.urs.cz/item/CS_URS_2024_01/451316124</t>
  </si>
  <si>
    <t>"zpětné uložení rozebraných panelů - viz. B.2.g) + C.2. + D.1.1.3.2. (9 ks)" 13,0*2,2</t>
  </si>
  <si>
    <t>"doplnění chybějící dlažby - viz. B.2.g) + C.2. + D.1.1.3.1. (5 m3) - odpočet zrealizovaného podkladu 1,25 m2/m2 dlažby" 5,0/0,25-12,8*1,25</t>
  </si>
  <si>
    <t>"přerovnání profilu kynety ř. km 5,416-5,451 - viz. D.1.1.3.1." 35,0*1,0</t>
  </si>
  <si>
    <t>16</t>
  </si>
  <si>
    <t>465513127</t>
  </si>
  <si>
    <t>Dlažba z lomového kamene na cementovou maltu s vyspárováním tl 200 mm</t>
  </si>
  <si>
    <t>-1492104845</t>
  </si>
  <si>
    <t>Dlažba z lomového kamene lomařsky upraveného na cementovou maltu, s vyspárováním cementovou maltou, tl. kamene 200 mm</t>
  </si>
  <si>
    <t>https://podminky.urs.cz/item/CS_URS_2024_01/465513127</t>
  </si>
  <si>
    <t>"doplnění chybějící dlažby - viz. B.2.g) + C.2. + D.1.1.3.1." 16,0</t>
  </si>
  <si>
    <t>"zrealizováno" -12,8</t>
  </si>
  <si>
    <t>17</t>
  </si>
  <si>
    <t>465518117</t>
  </si>
  <si>
    <t>Oprava dlažeb z lomového kamene na maltu s vyspárováním do 20 m2 bez dodání kamene tl 200 mm</t>
  </si>
  <si>
    <t>1440425119</t>
  </si>
  <si>
    <t>Oprava dlažeb z lomového kamene lomařsky upraveného pro dlažbu o ploše opravovaných míst do 20 m2 jednotlivě bez dodání kamene na cementovou maltu, s vyspárováním cementovou maltou, tl. kamene 200 mm</t>
  </si>
  <si>
    <t>https://podminky.urs.cz/item/CS_URS_2024_01/465518117</t>
  </si>
  <si>
    <t>"zpětné uložení dlažby (oprava beton. patky) - viz. D.1.1.3.2." 13,0*0,7</t>
  </si>
  <si>
    <t>Komunikace pozemní</t>
  </si>
  <si>
    <t>18</t>
  </si>
  <si>
    <t>584121109</t>
  </si>
  <si>
    <t>Osazení silničních dílců z ŽB do lože z kameniva těženého tl 40 mm plochy do 50 m2</t>
  </si>
  <si>
    <t>-639552832</t>
  </si>
  <si>
    <t>Osazení silničních dílců ze železového betonu s podkladem z kameniva těženého do tl. 40 mm jakéhokoliv druhu a velikosti, na plochu jednotlivě přes 15 do 50 m2</t>
  </si>
  <si>
    <t>https://podminky.urs.cz/item/CS_URS_2024_01/584121109</t>
  </si>
  <si>
    <t>"zpětné uložení rozebraných panelů - viz. B.2.g) + C.2. + D.1.1.3.2. (9 ks)" 13,0*2,0</t>
  </si>
  <si>
    <t>Úpravy povrchů, podlahy a osazování výplní</t>
  </si>
  <si>
    <t>19</t>
  </si>
  <si>
    <t>628631111</t>
  </si>
  <si>
    <t>Stěrka z těsnící malty dvouvrstvá vnějších rovinných ploch konstrukcí ČOV nebo nádrží</t>
  </si>
  <si>
    <t>-1249780316</t>
  </si>
  <si>
    <t>Vnější úprava povrchu betonových konstrukcí čistíren odpadních vod, nádrží, vodojemů, kanálů stěrkou z těsnící cementové malty dvouvrstvou, ploch rovinných</t>
  </si>
  <si>
    <t>https://podminky.urs.cz/item/CS_URS_2024_01/628631111</t>
  </si>
  <si>
    <t>"panely - viz. B.2.g) + C.2." 5+3</t>
  </si>
  <si>
    <t>"beton. zeď - viz. B.2.g) + C.2." 5</t>
  </si>
  <si>
    <t>"parapet - viz. B.2.g) + C.2." 4</t>
  </si>
  <si>
    <t>20</t>
  </si>
  <si>
    <t>628635552</t>
  </si>
  <si>
    <t>Vyplnění spár zdiva z lomového kamene maltou cementovou na hl přes 70 do 120 mm s vyspárováním</t>
  </si>
  <si>
    <t>-463037656</t>
  </si>
  <si>
    <t>Vyplnění spár dosavadních konstrukcí zdiva cementovou maltou s vyčištěním spár hloubky přes 70 do 120 mm, zdiva z lomového kamene s vyspárováním</t>
  </si>
  <si>
    <t>https://podminky.urs.cz/item/CS_URS_2024_01/628635552</t>
  </si>
  <si>
    <t>"přespárování zdi - viz. B.2.g) + C.2." 15+15</t>
  </si>
  <si>
    <t>629995101</t>
  </si>
  <si>
    <t>Očištění vnějších ploch tlakovou vodou</t>
  </si>
  <si>
    <t>91758066</t>
  </si>
  <si>
    <t>Očištění vnějších ploch tlakovou vodou omytím</t>
  </si>
  <si>
    <t>https://podminky.urs.cz/item/CS_URS_2024_01/629995101</t>
  </si>
  <si>
    <t>22</t>
  </si>
  <si>
    <t>636195212</t>
  </si>
  <si>
    <t>Vyplnění spár dlažby z lomového kamene maltou cementovou na hl do 70 mm s vyspárováním</t>
  </si>
  <si>
    <t>1397667210</t>
  </si>
  <si>
    <t>Vyplnění spár dosavadních dlažeb cementovou maltou s vyčištěním spár na hloubky do 70 mm dlažby z lomového kamene s vyspárováním</t>
  </si>
  <si>
    <t>https://podminky.urs.cz/item/CS_URS_2024_01/636195212</t>
  </si>
  <si>
    <t>Poznámka k položce:
- hl. min. 70 mm!</t>
  </si>
  <si>
    <t>"přespárování dlažby - viz. B.2.g) + C.2." 251,0</t>
  </si>
  <si>
    <t>"zrealizováno" -(4,0+17,0)</t>
  </si>
  <si>
    <t>Trubní vedení</t>
  </si>
  <si>
    <t>23</t>
  </si>
  <si>
    <t>871373121</t>
  </si>
  <si>
    <t>Montáž kanalizačního potrubí hladkého plnostěnného SN 8 z PVC-U DN 315</t>
  </si>
  <si>
    <t>m</t>
  </si>
  <si>
    <t>1067869099</t>
  </si>
  <si>
    <t>Montáž kanalizačního potrubí z tvrdého PVC-U hladkého plnostěnného tuhost SN 8 DN 315</t>
  </si>
  <si>
    <t>https://podminky.urs.cz/item/CS_URS_2024_01/871373121</t>
  </si>
  <si>
    <t>Poznámka k položce:
Trubka bude podélně rozříznuta, 3 ks půltrubek budou použity jako žlaby v parapetu.</t>
  </si>
  <si>
    <t>"odvodňovací žlab v parapetu - viz. D.1.1.3.2." 2*0,6</t>
  </si>
  <si>
    <t>24</t>
  </si>
  <si>
    <t>M</t>
  </si>
  <si>
    <t>28611143</t>
  </si>
  <si>
    <t>trubka kanalizační PVC DN 315x1000mm SN4</t>
  </si>
  <si>
    <t>1110400158</t>
  </si>
  <si>
    <t>Ostatní konstrukce a práce, bourání</t>
  </si>
  <si>
    <t>25</t>
  </si>
  <si>
    <t>935112311</t>
  </si>
  <si>
    <t>Osazení příkopového žlabu do betonu tl 100 mm z betonových tvárnic š 1200 mm</t>
  </si>
  <si>
    <t>2103562205</t>
  </si>
  <si>
    <t>Osazení betonového příkopového žlabu s vyplněním a zatřením spár cementovou maltou s ložem tl. 100 mm z betonu prostého z betonových příkopových tvárnic šířky přes 800 do 1200 mm</t>
  </si>
  <si>
    <t>https://podminky.urs.cz/item/CS_URS_2024_01/935112311</t>
  </si>
  <si>
    <t>"doplnění a výměna žlabovek - viz. B.2.g) + C.2. + D.1.1.3.2." 242,0</t>
  </si>
  <si>
    <t>"zrealizováno" -147*0,3</t>
  </si>
  <si>
    <t>26</t>
  </si>
  <si>
    <t>59227023</t>
  </si>
  <si>
    <t>žlabovka příkopová betonová 300x1125x350mm</t>
  </si>
  <si>
    <t>347208106</t>
  </si>
  <si>
    <t>"žlabovky nutné k realizaci" 242,0</t>
  </si>
  <si>
    <t>"nakoupeno 538 ks" -538*0,3</t>
  </si>
  <si>
    <t>27</t>
  </si>
  <si>
    <t>936457113</t>
  </si>
  <si>
    <t>Zálivka kotevních šroubů betonem objemu přes 0,25 do 1 m3</t>
  </si>
  <si>
    <t>1683248232</t>
  </si>
  <si>
    <t>Zálivka kotevních šroubů, ocelových konstrukcí a dutin betonem se zvýšenými nároky na prostředí objemu jednotlivě přes 0,25 do 1,00 m3</t>
  </si>
  <si>
    <t>https://podminky.urs.cz/item/CS_URS_2024_01/936457113</t>
  </si>
  <si>
    <t>Poznámka k položce:
C 30/37</t>
  </si>
  <si>
    <t>"doplnění chybějícího kamene ve zdi - viz. B.2.g) + C.2. + D.1.1.3.1." 4,0*0,25</t>
  </si>
  <si>
    <t>28</t>
  </si>
  <si>
    <t>936457124</t>
  </si>
  <si>
    <t>Zálivka kotevních šroubů betonem objemu přes 1 do 3 m3</t>
  </si>
  <si>
    <t>1915169704</t>
  </si>
  <si>
    <t>Zálivka kotevních šroubů, ocelových konstrukcí a dutin betonem se zvýšenými nároky na prostředí objemu jednotlivě přes 1,00 do 3,00 m3</t>
  </si>
  <si>
    <t>https://podminky.urs.cz/item/CS_URS_2024_01/936457124</t>
  </si>
  <si>
    <t>"doplnění chybějícího kamene ve zdi - viz. B.2.g) + C.2. + D.1.1.3.1." 6,0*0,25</t>
  </si>
  <si>
    <t>29</t>
  </si>
  <si>
    <t>938901101</t>
  </si>
  <si>
    <t>Očištění dlažby z lomového kamene nebo z betonových desek od porostu</t>
  </si>
  <si>
    <t>391151206</t>
  </si>
  <si>
    <t>Dokončovací práce na dosavadních konstrukcích očištění dlažby od travního a divokého porostu, s vytrháním kořenů ze spár, s naložením odstraněného porostu na dopravní prostředek nebo s odklizením na hromady do vzdálenosti 50 m z lomového kamene nebo betonových desek</t>
  </si>
  <si>
    <t>https://podminky.urs.cz/item/CS_URS_2024_01/938901101</t>
  </si>
  <si>
    <t>30</t>
  </si>
  <si>
    <t>938903111</t>
  </si>
  <si>
    <t>Vysekání spár hl do 70 mm v dlažbě z lomového kamene</t>
  </si>
  <si>
    <t>-1175649191</t>
  </si>
  <si>
    <t>Dokončovací práce na dosavadních konstrukcích vysekání spár s očištěním zdiva nebo dlažby, s naložením suti na dopravní prostředek nebo s odklizením na hromady do vzdálenosti 50 m při hloubce spáry do 70 mm v dlažbě z lomového kamene</t>
  </si>
  <si>
    <t>https://podminky.urs.cz/item/CS_URS_2024_01/938903111</t>
  </si>
  <si>
    <t>31</t>
  </si>
  <si>
    <t>938903211</t>
  </si>
  <si>
    <t>Vysekání spár hl přes 70 do 120 mm ve zdivu z lomového kamene</t>
  </si>
  <si>
    <t>300364450</t>
  </si>
  <si>
    <t>Dokončovací práce na dosavadních konstrukcích vysekání spár s očištěním zdiva nebo dlažby, s naložením suti na dopravní prostředek nebo s odklizením na hromady do vzdálenosti 50 m při hloubce spáry přes 70 do 120 mm ve zdivu z lomového kamene</t>
  </si>
  <si>
    <t>https://podminky.urs.cz/item/CS_URS_2024_01/938903211</t>
  </si>
  <si>
    <t>32</t>
  </si>
  <si>
    <t>961055111</t>
  </si>
  <si>
    <t>Bourání základů ze ŽB</t>
  </si>
  <si>
    <t>-1112053371</t>
  </si>
  <si>
    <t>Bourání základů z betonu železového</t>
  </si>
  <si>
    <t>https://podminky.urs.cz/item/CS_URS_2024_01/961055111</t>
  </si>
  <si>
    <t>"ubourání parapetu pro odvodňovací žlab - viz. D.1.1.3.2." 3*0,45*0,3*0,2</t>
  </si>
  <si>
    <t>33</t>
  </si>
  <si>
    <t>965042241</t>
  </si>
  <si>
    <t>Bourání podkladů pod dlažby nebo mazanin betonových nebo z litého asfaltu tl přes 100 mm pl přes 4 m2</t>
  </si>
  <si>
    <t>-1403356686</t>
  </si>
  <si>
    <t>Bourání mazanin betonových nebo z litého asfaltu tl. přes 100 mm, plochy přes 4 m2</t>
  </si>
  <si>
    <t>https://podminky.urs.cz/item/CS_URS_2024_01/965042241</t>
  </si>
  <si>
    <t>"přerovnání profilu kynety ř. km 5,416-5,451 - viz. D.1.1.3.1." 35,0*1,0*0,25</t>
  </si>
  <si>
    <t>34</t>
  </si>
  <si>
    <t>966008213</t>
  </si>
  <si>
    <t>Bourání odvodňovacího žlabu z betonových příkopových tvárnic š přes 800 do 1 200 mm</t>
  </si>
  <si>
    <t>60971868</t>
  </si>
  <si>
    <t>Bourání odvodňovacího žlabu s odklizením a uložením vybouraného materiálu na skládku na vzdálenost do 10 m nebo s naložením na dopravní prostředek z betonových příkopových tvárnic nebo desek šířky přes 800 do 1 200 mm</t>
  </si>
  <si>
    <t>https://podminky.urs.cz/item/CS_URS_2024_01/966008213</t>
  </si>
  <si>
    <t>Poznámka k položce:
 V cenách jsou započteny i náklady na bourání obetonování žlabu a případné bourání betonového lože.</t>
  </si>
  <si>
    <t>"výměna žlabovek - viz. B.2.g) + C.2. + D.1.1.3.2." 223,0</t>
  </si>
  <si>
    <t>35</t>
  </si>
  <si>
    <t>977312114</t>
  </si>
  <si>
    <t>Řezání stávajících betonových mazanin vyztužených hl do 200 mm</t>
  </si>
  <si>
    <t>1340754092</t>
  </si>
  <si>
    <t>Řezání stávajících betonových mazanin s vyztužením hloubky přes 150 do 200 mm</t>
  </si>
  <si>
    <t>https://podminky.urs.cz/item/CS_URS_2024_01/977312114</t>
  </si>
  <si>
    <t>"odvodňovací žlab v parapetu - viz. D.1.1.3.2." 3*0,45*2</t>
  </si>
  <si>
    <t>36</t>
  </si>
  <si>
    <t>985311115</t>
  </si>
  <si>
    <t>Reprofilace stěn cementovou sanační maltou tl přes 40 do 50 mm</t>
  </si>
  <si>
    <t>-1358240469</t>
  </si>
  <si>
    <t>Reprofilace betonu sanačními maltami na cementové bázi ručně stěn, tloušťky přes 40 do 50 mm</t>
  </si>
  <si>
    <t>https://podminky.urs.cz/item/CS_URS_2024_01/985311115</t>
  </si>
  <si>
    <t>997</t>
  </si>
  <si>
    <t>Přesun sutě</t>
  </si>
  <si>
    <t>37</t>
  </si>
  <si>
    <t>997006511</t>
  </si>
  <si>
    <t>Vodorovná doprava suti s naložením a složením na skládku do 100 m</t>
  </si>
  <si>
    <t>-10171818</t>
  </si>
  <si>
    <t>Vodorovná doprava suti na skládku s naložením na dopravní prostředek a složením do 100 m</t>
  </si>
  <si>
    <t>https://podminky.urs.cz/item/CS_URS_2024_01/997006511</t>
  </si>
  <si>
    <t>"rozebrané panely (9 ks) z meziskládky na místo zabudování" 9,230</t>
  </si>
  <si>
    <t>38</t>
  </si>
  <si>
    <t>997009991-R</t>
  </si>
  <si>
    <t>Vodorovná doprava suti s naložením a složením na skládku do 100 m ručně</t>
  </si>
  <si>
    <t>-1598208556</t>
  </si>
  <si>
    <t>Vodorovná doprava suti na skládku s naložením na dopravní prostředek a složením do 100 m ručně</t>
  </si>
  <si>
    <t>"KM 5,180-5,272"</t>
  </si>
  <si>
    <t>"suť ze spár dlažby" 50,0*0,018</t>
  </si>
  <si>
    <t>"žlabovky" 45,0*0,600</t>
  </si>
  <si>
    <t>39</t>
  </si>
  <si>
    <t>997321511</t>
  </si>
  <si>
    <t>Vodorovná doprava suti a vybouraných hmot po suchu do 1 km</t>
  </si>
  <si>
    <t>-654809560</t>
  </si>
  <si>
    <t>Vodorovná doprava suti a vybouraných hmot bez naložení, s vyložením a hrubým urovnáním po suchu, na vzdálenost do 1 km</t>
  </si>
  <si>
    <t>https://podminky.urs.cz/item/CS_URS_2024_01/997321511</t>
  </si>
  <si>
    <t>"suť ze spár dlažby a zdiva" 4,414+0,690</t>
  </si>
  <si>
    <t>"suť z parapetu" 0,194</t>
  </si>
  <si>
    <t>"přebytečná dlažba v místě beton. patky" 13,0*0,3*0,2*1,9</t>
  </si>
  <si>
    <t>"beton. podklad kam. dlažby" 19,250</t>
  </si>
  <si>
    <t>"žlabovky" 121,2</t>
  </si>
  <si>
    <t>"odpočet ručního přesunu v KM 5,180-5,272" -27,9</t>
  </si>
  <si>
    <t>40</t>
  </si>
  <si>
    <t>997321519</t>
  </si>
  <si>
    <t>Příplatek ZKD 1 km vodorovné dopravy suti a vybouraných hmot po suchu</t>
  </si>
  <si>
    <t>-1974366505</t>
  </si>
  <si>
    <t>Vodorovná doprava suti a vybouraných hmot bez naložení, s vyložením a hrubým urovnáním po suchu, na vzdálenost Příplatek k cenám za každý další započatý 1 km přes 1 km</t>
  </si>
  <si>
    <t>https://podminky.urs.cz/item/CS_URS_2024_01/997321519</t>
  </si>
  <si>
    <t>14*119,330</t>
  </si>
  <si>
    <t>41</t>
  </si>
  <si>
    <t>997013601</t>
  </si>
  <si>
    <t>Poplatek za uložení na skládce (skládkovné) stavebního odpadu betonového kód odpadu 17 01 01</t>
  </si>
  <si>
    <t>1843421715</t>
  </si>
  <si>
    <t>Poplatek za uložení stavebního odpadu na skládce (skládkovné) z prostého betonu zatříděného do Katalogu odpadů pod kódem 17 01 01</t>
  </si>
  <si>
    <t>https://podminky.urs.cz/item/CS_URS_2024_01/997013601</t>
  </si>
  <si>
    <t>42</t>
  </si>
  <si>
    <t>997013655</t>
  </si>
  <si>
    <t>-164957415</t>
  </si>
  <si>
    <t>https://podminky.urs.cz/item/CS_URS_2024_01/997013655</t>
  </si>
  <si>
    <t>998</t>
  </si>
  <si>
    <t>Přesun hmot</t>
  </si>
  <si>
    <t>43</t>
  </si>
  <si>
    <t>998339991-R</t>
  </si>
  <si>
    <t>Ruční přesun hmot pro úpravy vodních toků a kanály do 100 m</t>
  </si>
  <si>
    <t>-19771112</t>
  </si>
  <si>
    <t>Přesun hmot pro úpravy vodních toků a kanály - ručně bez užití mechanizace vodorovná dopravní vzdálenost do 100 m</t>
  </si>
  <si>
    <t>"stěrka na panely" 5,0*0,008</t>
  </si>
  <si>
    <t>"reprofilace panelů" 5,0*0,10007</t>
  </si>
  <si>
    <t>"přespárování dlažby" 50,0*0,05506</t>
  </si>
  <si>
    <t>"výměna žlabovek" 45,0*(0,32253+0,170)</t>
  </si>
  <si>
    <t>44</t>
  </si>
  <si>
    <t>998332011</t>
  </si>
  <si>
    <t>Přesun hmot pro úpravy vodních toků a kanály</t>
  </si>
  <si>
    <t>-964667290</t>
  </si>
  <si>
    <t>Přesun hmot pro úpravy vodních toků a kanály, hráze rybníků apod. dopravní vzdálenost do 500 m</t>
  </si>
  <si>
    <t>https://podminky.urs.cz/item/CS_URS_2024_01/998332011</t>
  </si>
  <si>
    <t>192,552-25,457</t>
  </si>
  <si>
    <t>45</t>
  </si>
  <si>
    <t>998332091</t>
  </si>
  <si>
    <t>Příplatek k přesunu hmot pro úpravy vodních toků za zvětšený přesun do 1000 m</t>
  </si>
  <si>
    <t>-1683376903</t>
  </si>
  <si>
    <t>Přesun hmot pro úpravy vodních toků a kanály, hráze rybníků apod. Příplatek k ceně za zvětšený přesun přes vymezenou dopravní vzdálenost do 1 000 m</t>
  </si>
  <si>
    <t>https://podminky.urs.cz/item/CS_URS_2024_01/998332091</t>
  </si>
  <si>
    <t>VON - Vedlejší a ostatní náklady</t>
  </si>
  <si>
    <t>VRN - Vedlejší rozpočtové náklady</t>
  </si>
  <si>
    <t xml:space="preserve">    VRN2 - Vedlejší náklady</t>
  </si>
  <si>
    <t xml:space="preserve">    VRN9 - Ostatní náklady</t>
  </si>
  <si>
    <t>VRN</t>
  </si>
  <si>
    <t>Vedlejší rozpočtové náklady</t>
  </si>
  <si>
    <t>VRN2</t>
  </si>
  <si>
    <t>Vedlejší náklady</t>
  </si>
  <si>
    <t>031002000</t>
  </si>
  <si>
    <t>Zařízení staveniště</t>
  </si>
  <si>
    <t>1024</t>
  </si>
  <si>
    <t>-1886255009</t>
  </si>
  <si>
    <t xml:space="preserve">Poznámka k položce:
Zřízení zařízení staveniště, jeho připojení na sítě, oplocení prostoru a jejich následné odstranění. Zajištění přístupu k jednotlivým úsekům stavby za účelem provádění a uvedení do původního stavu po ukončení stavby vč. osetí ploch a případné opravy asfaltových krytů. Náhrada za dočasné zábory ploch. Zřízení a odstranění dočasných sjezdů, nájezdů a lávek přes výkopy. Zajištění výkopů zábradlím. Zřízení čistících zón před výjezdem z obvodu staveniště. Zajištění bezpečnosti práce a ochrany životního prostředí.
</t>
  </si>
  <si>
    <t>031004000</t>
  </si>
  <si>
    <t>Dopravní značení na staveništi</t>
  </si>
  <si>
    <t>-1203304241</t>
  </si>
  <si>
    <t>Poznámka k položce:
Projednání a zajištění zvláštního užívání komunikací a veřejných ploch, zajištění dopravního značení
 k dopravním omezením, řízení provozu vč. případné světelné signalizace, jejich údržba, přemisťování a následné odstranění, a to v rozsahu nezbytném pro řádné a bezpečné provádění stavby (částečná uzavírka komunikace III/31610).</t>
  </si>
  <si>
    <t>031005000</t>
  </si>
  <si>
    <t xml:space="preserve">Práce v ochranném pásmu </t>
  </si>
  <si>
    <t>-998786140</t>
  </si>
  <si>
    <t>Práce v ochranném pásmu</t>
  </si>
  <si>
    <t>Poznámka k položce:
Práce v ochranném pásmu: nadzemního vedení NN.</t>
  </si>
  <si>
    <t>031006000</t>
  </si>
  <si>
    <t>Zajištění parapetu během rozebrání a podbetonování panelů</t>
  </si>
  <si>
    <t>12656774</t>
  </si>
  <si>
    <t>VRN9</t>
  </si>
  <si>
    <t>Ostatní náklady</t>
  </si>
  <si>
    <t>090002000</t>
  </si>
  <si>
    <t xml:space="preserve">Zajištění ochrany a vytýčení podzemních inženýrských sítí </t>
  </si>
  <si>
    <t>-1861984572</t>
  </si>
  <si>
    <t>Poznámka k položce:
Zajištění ochrany a vytýčení podzemních inženýrských sítí uvedených v projektové dokumentaci dle podmínek z dokladové části projektu (např. STL plynovod, sdělovací vedení, kanalizace)
.</t>
  </si>
  <si>
    <t>091204000</t>
  </si>
  <si>
    <t>Dokumentace skutečného provedení stavby</t>
  </si>
  <si>
    <t>-1309848591</t>
  </si>
  <si>
    <t xml:space="preserve">Poznámka k položce:
Vypracování projektové dokumentace skutečného provedení díla 3x v grafické (tištěné) podobě a 1x v digitálním vyhotovení
.
</t>
  </si>
  <si>
    <t>091704000</t>
  </si>
  <si>
    <t>Vypracování Plánu opatření pro případ havárie</t>
  </si>
  <si>
    <t>ks</t>
  </si>
  <si>
    <t>262144</t>
  </si>
  <si>
    <t>996217575</t>
  </si>
  <si>
    <t>Poznámka k položce:
Zhotovitelem vypracovaný Plán opatření pro případ úniku závadných látek (např. ropné produkty, cementové výluhy, odpadní vody z těsnících clon,atd.)</t>
  </si>
  <si>
    <t>091804000</t>
  </si>
  <si>
    <t>Zpracování povodňového plánu stavby dle §71 zákona č. 254/2001 Sb. včetně zajištění schválení příslušnými orgány správy a Povodím Labe, státní podnik</t>
  </si>
  <si>
    <t>-586971367</t>
  </si>
  <si>
    <t>091904001</t>
  </si>
  <si>
    <t>Provedení pasportizace stávajících nemovitostí (vč. pozemků) a jejich příslušenství, zajištění fotodokumentace stávajícho stavu přístupových komunikací</t>
  </si>
  <si>
    <t>1387120064</t>
  </si>
  <si>
    <t>092004002.1</t>
  </si>
  <si>
    <t>Zajištění fotodokumentace veškerých konstrukcí, které budou v průběhu výstavby skryty nebo zakryty</t>
  </si>
  <si>
    <t>711868214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</si>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</sst>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51111" TargetMode="External" /><Relationship Id="rId2" Type="http://schemas.openxmlformats.org/officeDocument/2006/relationships/hyperlink" Target="https://podminky.urs.cz/item/CS_URS_2024_01/114203103" TargetMode="External" /><Relationship Id="rId3" Type="http://schemas.openxmlformats.org/officeDocument/2006/relationships/hyperlink" Target="https://podminky.urs.cz/item/CS_URS_2024_01/114203202" TargetMode="External" /><Relationship Id="rId4" Type="http://schemas.openxmlformats.org/officeDocument/2006/relationships/hyperlink" Target="https://podminky.urs.cz/item/CS_URS_2024_01/131213701" TargetMode="External" /><Relationship Id="rId5" Type="http://schemas.openxmlformats.org/officeDocument/2006/relationships/hyperlink" Target="https://podminky.urs.cz/item/CS_URS_2024_01/132251251" TargetMode="External" /><Relationship Id="rId6" Type="http://schemas.openxmlformats.org/officeDocument/2006/relationships/hyperlink" Target="https://podminky.urs.cz/item/CS_URS_2024_01/139001101" TargetMode="External" /><Relationship Id="rId7" Type="http://schemas.openxmlformats.org/officeDocument/2006/relationships/hyperlink" Target="https://podminky.urs.cz/item/CS_URS_2024_01/162751137" TargetMode="External" /><Relationship Id="rId8" Type="http://schemas.openxmlformats.org/officeDocument/2006/relationships/hyperlink" Target="https://podminky.urs.cz/item/CS_URS_2024_01/162751139" TargetMode="External" /><Relationship Id="rId9" Type="http://schemas.openxmlformats.org/officeDocument/2006/relationships/hyperlink" Target="https://podminky.urs.cz/item/CS_URS_2024_01/167151101" TargetMode="External" /><Relationship Id="rId10" Type="http://schemas.openxmlformats.org/officeDocument/2006/relationships/hyperlink" Target="https://podminky.urs.cz/item/CS_URS_2024_01/171201221" TargetMode="External" /><Relationship Id="rId11" Type="http://schemas.openxmlformats.org/officeDocument/2006/relationships/hyperlink" Target="https://podminky.urs.cz/item/CS_URS_2024_01/171251201" TargetMode="External" /><Relationship Id="rId12" Type="http://schemas.openxmlformats.org/officeDocument/2006/relationships/hyperlink" Target="https://podminky.urs.cz/item/CS_URS_2024_01/274313911" TargetMode="External" /><Relationship Id="rId13" Type="http://schemas.openxmlformats.org/officeDocument/2006/relationships/hyperlink" Target="https://podminky.urs.cz/item/CS_URS_2024_01/321212345" TargetMode="External" /><Relationship Id="rId14" Type="http://schemas.openxmlformats.org/officeDocument/2006/relationships/hyperlink" Target="https://podminky.urs.cz/item/CS_URS_2024_01/451316124" TargetMode="External" /><Relationship Id="rId15" Type="http://schemas.openxmlformats.org/officeDocument/2006/relationships/hyperlink" Target="https://podminky.urs.cz/item/CS_URS_2024_01/465513127" TargetMode="External" /><Relationship Id="rId16" Type="http://schemas.openxmlformats.org/officeDocument/2006/relationships/hyperlink" Target="https://podminky.urs.cz/item/CS_URS_2024_01/465518117" TargetMode="External" /><Relationship Id="rId17" Type="http://schemas.openxmlformats.org/officeDocument/2006/relationships/hyperlink" Target="https://podminky.urs.cz/item/CS_URS_2024_01/584121109" TargetMode="External" /><Relationship Id="rId18" Type="http://schemas.openxmlformats.org/officeDocument/2006/relationships/hyperlink" Target="https://podminky.urs.cz/item/CS_URS_2024_01/628631111" TargetMode="External" /><Relationship Id="rId19" Type="http://schemas.openxmlformats.org/officeDocument/2006/relationships/hyperlink" Target="https://podminky.urs.cz/item/CS_URS_2024_01/628635552" TargetMode="External" /><Relationship Id="rId20" Type="http://schemas.openxmlformats.org/officeDocument/2006/relationships/hyperlink" Target="https://podminky.urs.cz/item/CS_URS_2024_01/629995101" TargetMode="External" /><Relationship Id="rId21" Type="http://schemas.openxmlformats.org/officeDocument/2006/relationships/hyperlink" Target="https://podminky.urs.cz/item/CS_URS_2024_01/636195212" TargetMode="External" /><Relationship Id="rId22" Type="http://schemas.openxmlformats.org/officeDocument/2006/relationships/hyperlink" Target="https://podminky.urs.cz/item/CS_URS_2024_01/871373121" TargetMode="External" /><Relationship Id="rId23" Type="http://schemas.openxmlformats.org/officeDocument/2006/relationships/hyperlink" Target="https://podminky.urs.cz/item/CS_URS_2024_01/935112311" TargetMode="External" /><Relationship Id="rId24" Type="http://schemas.openxmlformats.org/officeDocument/2006/relationships/hyperlink" Target="https://podminky.urs.cz/item/CS_URS_2024_01/936457113" TargetMode="External" /><Relationship Id="rId25" Type="http://schemas.openxmlformats.org/officeDocument/2006/relationships/hyperlink" Target="https://podminky.urs.cz/item/CS_URS_2024_01/936457124" TargetMode="External" /><Relationship Id="rId26" Type="http://schemas.openxmlformats.org/officeDocument/2006/relationships/hyperlink" Target="https://podminky.urs.cz/item/CS_URS_2024_01/938901101" TargetMode="External" /><Relationship Id="rId27" Type="http://schemas.openxmlformats.org/officeDocument/2006/relationships/hyperlink" Target="https://podminky.urs.cz/item/CS_URS_2024_01/938903111" TargetMode="External" /><Relationship Id="rId28" Type="http://schemas.openxmlformats.org/officeDocument/2006/relationships/hyperlink" Target="https://podminky.urs.cz/item/CS_URS_2024_01/938903211" TargetMode="External" /><Relationship Id="rId29" Type="http://schemas.openxmlformats.org/officeDocument/2006/relationships/hyperlink" Target="https://podminky.urs.cz/item/CS_URS_2024_01/961055111" TargetMode="External" /><Relationship Id="rId30" Type="http://schemas.openxmlformats.org/officeDocument/2006/relationships/hyperlink" Target="https://podminky.urs.cz/item/CS_URS_2024_01/965042241" TargetMode="External" /><Relationship Id="rId31" Type="http://schemas.openxmlformats.org/officeDocument/2006/relationships/hyperlink" Target="https://podminky.urs.cz/item/CS_URS_2024_01/966008213" TargetMode="External" /><Relationship Id="rId32" Type="http://schemas.openxmlformats.org/officeDocument/2006/relationships/hyperlink" Target="https://podminky.urs.cz/item/CS_URS_2024_01/977312114" TargetMode="External" /><Relationship Id="rId33" Type="http://schemas.openxmlformats.org/officeDocument/2006/relationships/hyperlink" Target="https://podminky.urs.cz/item/CS_URS_2024_01/985311115" TargetMode="External" /><Relationship Id="rId34" Type="http://schemas.openxmlformats.org/officeDocument/2006/relationships/hyperlink" Target="https://podminky.urs.cz/item/CS_URS_2024_01/997006511" TargetMode="External" /><Relationship Id="rId35" Type="http://schemas.openxmlformats.org/officeDocument/2006/relationships/hyperlink" Target="https://podminky.urs.cz/item/CS_URS_2024_01/997321511" TargetMode="External" /><Relationship Id="rId36" Type="http://schemas.openxmlformats.org/officeDocument/2006/relationships/hyperlink" Target="https://podminky.urs.cz/item/CS_URS_2024_01/997321519" TargetMode="External" /><Relationship Id="rId37" Type="http://schemas.openxmlformats.org/officeDocument/2006/relationships/hyperlink" Target="https://podminky.urs.cz/item/CS_URS_2024_01/997013601" TargetMode="External" /><Relationship Id="rId38" Type="http://schemas.openxmlformats.org/officeDocument/2006/relationships/hyperlink" Target="https://podminky.urs.cz/item/CS_URS_2024_01/997013655" TargetMode="External" /><Relationship Id="rId39" Type="http://schemas.openxmlformats.org/officeDocument/2006/relationships/hyperlink" Target="https://podminky.urs.cz/item/CS_URS_2024_01/998332011" TargetMode="External" /><Relationship Id="rId40" Type="http://schemas.openxmlformats.org/officeDocument/2006/relationships/hyperlink" Target="https://podminky.urs.cz/item/CS_URS_2024_01/998332091" TargetMode="External" /><Relationship Id="rId4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1" t="s">
        <v>14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23"/>
      <c r="AQ5" s="23"/>
      <c r="AR5" s="21"/>
      <c r="BE5" s="318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3" t="s">
        <v>17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23"/>
      <c r="AQ6" s="23"/>
      <c r="AR6" s="21"/>
      <c r="BE6" s="319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19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19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9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19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19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9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19"/>
      <c r="BS13" s="18" t="s">
        <v>6</v>
      </c>
    </row>
    <row r="14" spans="2:71" ht="12.75">
      <c r="B14" s="22"/>
      <c r="C14" s="23"/>
      <c r="D14" s="23"/>
      <c r="E14" s="324" t="s">
        <v>30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19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9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19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19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9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19"/>
      <c r="BS19" s="18" t="s">
        <v>6</v>
      </c>
    </row>
    <row r="20" spans="2:71" s="1" customFormat="1" ht="18.4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19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9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9"/>
    </row>
    <row r="23" spans="2:57" s="1" customFormat="1" ht="47.25" customHeight="1">
      <c r="B23" s="22"/>
      <c r="C23" s="23"/>
      <c r="D23" s="23"/>
      <c r="E23" s="326" t="s">
        <v>36</v>
      </c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23"/>
      <c r="AP23" s="23"/>
      <c r="AQ23" s="23"/>
      <c r="AR23" s="21"/>
      <c r="BE23" s="319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9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9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7">
        <f>ROUND(AG54,2)</f>
        <v>0</v>
      </c>
      <c r="AL26" s="328"/>
      <c r="AM26" s="328"/>
      <c r="AN26" s="328"/>
      <c r="AO26" s="328"/>
      <c r="AP26" s="37"/>
      <c r="AQ26" s="37"/>
      <c r="AR26" s="40"/>
      <c r="BE26" s="319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9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9" t="s">
        <v>38</v>
      </c>
      <c r="M28" s="329"/>
      <c r="N28" s="329"/>
      <c r="O28" s="329"/>
      <c r="P28" s="329"/>
      <c r="Q28" s="37"/>
      <c r="R28" s="37"/>
      <c r="S28" s="37"/>
      <c r="T28" s="37"/>
      <c r="U28" s="37"/>
      <c r="V28" s="37"/>
      <c r="W28" s="329" t="s">
        <v>39</v>
      </c>
      <c r="X28" s="329"/>
      <c r="Y28" s="329"/>
      <c r="Z28" s="329"/>
      <c r="AA28" s="329"/>
      <c r="AB28" s="329"/>
      <c r="AC28" s="329"/>
      <c r="AD28" s="329"/>
      <c r="AE28" s="329"/>
      <c r="AF28" s="37"/>
      <c r="AG28" s="37"/>
      <c r="AH28" s="37"/>
      <c r="AI28" s="37"/>
      <c r="AJ28" s="37"/>
      <c r="AK28" s="329" t="s">
        <v>40</v>
      </c>
      <c r="AL28" s="329"/>
      <c r="AM28" s="329"/>
      <c r="AN28" s="329"/>
      <c r="AO28" s="329"/>
      <c r="AP28" s="37"/>
      <c r="AQ28" s="37"/>
      <c r="AR28" s="40"/>
      <c r="BE28" s="319"/>
    </row>
    <row r="29" spans="2:57" s="3" customFormat="1" ht="14.45" customHeight="1">
      <c r="B29" s="41"/>
      <c r="C29" s="42"/>
      <c r="D29" s="30" t="s">
        <v>41</v>
      </c>
      <c r="E29" s="42"/>
      <c r="F29" s="30" t="s">
        <v>42</v>
      </c>
      <c r="G29" s="42"/>
      <c r="H29" s="42"/>
      <c r="I29" s="42"/>
      <c r="J29" s="42"/>
      <c r="K29" s="42"/>
      <c r="L29" s="332">
        <v>0.21</v>
      </c>
      <c r="M29" s="331"/>
      <c r="N29" s="331"/>
      <c r="O29" s="331"/>
      <c r="P29" s="331"/>
      <c r="Q29" s="42"/>
      <c r="R29" s="42"/>
      <c r="S29" s="42"/>
      <c r="T29" s="42"/>
      <c r="U29" s="42"/>
      <c r="V29" s="42"/>
      <c r="W29" s="330">
        <f>ROUND(AZ54,2)</f>
        <v>0</v>
      </c>
      <c r="X29" s="331"/>
      <c r="Y29" s="331"/>
      <c r="Z29" s="331"/>
      <c r="AA29" s="331"/>
      <c r="AB29" s="331"/>
      <c r="AC29" s="331"/>
      <c r="AD29" s="331"/>
      <c r="AE29" s="331"/>
      <c r="AF29" s="42"/>
      <c r="AG29" s="42"/>
      <c r="AH29" s="42"/>
      <c r="AI29" s="42"/>
      <c r="AJ29" s="42"/>
      <c r="AK29" s="330">
        <f>ROUND(AV54,2)</f>
        <v>0</v>
      </c>
      <c r="AL29" s="331"/>
      <c r="AM29" s="331"/>
      <c r="AN29" s="331"/>
      <c r="AO29" s="331"/>
      <c r="AP29" s="42"/>
      <c r="AQ29" s="42"/>
      <c r="AR29" s="43"/>
      <c r="BE29" s="320"/>
    </row>
    <row r="30" spans="2:57" s="3" customFormat="1" ht="14.45" customHeight="1">
      <c r="B30" s="41"/>
      <c r="C30" s="42"/>
      <c r="D30" s="42"/>
      <c r="E30" s="42"/>
      <c r="F30" s="30" t="s">
        <v>43</v>
      </c>
      <c r="G30" s="42"/>
      <c r="H30" s="42"/>
      <c r="I30" s="42"/>
      <c r="J30" s="42"/>
      <c r="K30" s="42"/>
      <c r="L30" s="332">
        <v>0.12</v>
      </c>
      <c r="M30" s="331"/>
      <c r="N30" s="331"/>
      <c r="O30" s="331"/>
      <c r="P30" s="331"/>
      <c r="Q30" s="42"/>
      <c r="R30" s="42"/>
      <c r="S30" s="42"/>
      <c r="T30" s="42"/>
      <c r="U30" s="42"/>
      <c r="V30" s="42"/>
      <c r="W30" s="330">
        <f>ROUND(BA54,2)</f>
        <v>0</v>
      </c>
      <c r="X30" s="331"/>
      <c r="Y30" s="331"/>
      <c r="Z30" s="331"/>
      <c r="AA30" s="331"/>
      <c r="AB30" s="331"/>
      <c r="AC30" s="331"/>
      <c r="AD30" s="331"/>
      <c r="AE30" s="331"/>
      <c r="AF30" s="42"/>
      <c r="AG30" s="42"/>
      <c r="AH30" s="42"/>
      <c r="AI30" s="42"/>
      <c r="AJ30" s="42"/>
      <c r="AK30" s="330">
        <f>ROUND(AW54,2)</f>
        <v>0</v>
      </c>
      <c r="AL30" s="331"/>
      <c r="AM30" s="331"/>
      <c r="AN30" s="331"/>
      <c r="AO30" s="331"/>
      <c r="AP30" s="42"/>
      <c r="AQ30" s="42"/>
      <c r="AR30" s="43"/>
      <c r="BE30" s="320"/>
    </row>
    <row r="31" spans="2:57" s="3" customFormat="1" ht="14.45" customHeight="1" hidden="1">
      <c r="B31" s="41"/>
      <c r="C31" s="42"/>
      <c r="D31" s="42"/>
      <c r="E31" s="42"/>
      <c r="F31" s="30" t="s">
        <v>44</v>
      </c>
      <c r="G31" s="42"/>
      <c r="H31" s="42"/>
      <c r="I31" s="42"/>
      <c r="J31" s="42"/>
      <c r="K31" s="42"/>
      <c r="L31" s="332">
        <v>0.21</v>
      </c>
      <c r="M31" s="331"/>
      <c r="N31" s="331"/>
      <c r="O31" s="331"/>
      <c r="P31" s="331"/>
      <c r="Q31" s="42"/>
      <c r="R31" s="42"/>
      <c r="S31" s="42"/>
      <c r="T31" s="42"/>
      <c r="U31" s="42"/>
      <c r="V31" s="42"/>
      <c r="W31" s="330">
        <f>ROUND(BB54,2)</f>
        <v>0</v>
      </c>
      <c r="X31" s="331"/>
      <c r="Y31" s="331"/>
      <c r="Z31" s="331"/>
      <c r="AA31" s="331"/>
      <c r="AB31" s="331"/>
      <c r="AC31" s="331"/>
      <c r="AD31" s="331"/>
      <c r="AE31" s="331"/>
      <c r="AF31" s="42"/>
      <c r="AG31" s="42"/>
      <c r="AH31" s="42"/>
      <c r="AI31" s="42"/>
      <c r="AJ31" s="42"/>
      <c r="AK31" s="330">
        <v>0</v>
      </c>
      <c r="AL31" s="331"/>
      <c r="AM31" s="331"/>
      <c r="AN31" s="331"/>
      <c r="AO31" s="331"/>
      <c r="AP31" s="42"/>
      <c r="AQ31" s="42"/>
      <c r="AR31" s="43"/>
      <c r="BE31" s="320"/>
    </row>
    <row r="32" spans="2:57" s="3" customFormat="1" ht="14.45" customHeight="1" hidden="1">
      <c r="B32" s="41"/>
      <c r="C32" s="42"/>
      <c r="D32" s="42"/>
      <c r="E32" s="42"/>
      <c r="F32" s="30" t="s">
        <v>45</v>
      </c>
      <c r="G32" s="42"/>
      <c r="H32" s="42"/>
      <c r="I32" s="42"/>
      <c r="J32" s="42"/>
      <c r="K32" s="42"/>
      <c r="L32" s="332">
        <v>0.12</v>
      </c>
      <c r="M32" s="331"/>
      <c r="N32" s="331"/>
      <c r="O32" s="331"/>
      <c r="P32" s="331"/>
      <c r="Q32" s="42"/>
      <c r="R32" s="42"/>
      <c r="S32" s="42"/>
      <c r="T32" s="42"/>
      <c r="U32" s="42"/>
      <c r="V32" s="42"/>
      <c r="W32" s="330">
        <f>ROUND(BC54,2)</f>
        <v>0</v>
      </c>
      <c r="X32" s="331"/>
      <c r="Y32" s="331"/>
      <c r="Z32" s="331"/>
      <c r="AA32" s="331"/>
      <c r="AB32" s="331"/>
      <c r="AC32" s="331"/>
      <c r="AD32" s="331"/>
      <c r="AE32" s="331"/>
      <c r="AF32" s="42"/>
      <c r="AG32" s="42"/>
      <c r="AH32" s="42"/>
      <c r="AI32" s="42"/>
      <c r="AJ32" s="42"/>
      <c r="AK32" s="330">
        <v>0</v>
      </c>
      <c r="AL32" s="331"/>
      <c r="AM32" s="331"/>
      <c r="AN32" s="331"/>
      <c r="AO32" s="331"/>
      <c r="AP32" s="42"/>
      <c r="AQ32" s="42"/>
      <c r="AR32" s="43"/>
      <c r="BE32" s="320"/>
    </row>
    <row r="33" spans="2:44" s="3" customFormat="1" ht="14.45" customHeight="1" hidden="1">
      <c r="B33" s="41"/>
      <c r="C33" s="42"/>
      <c r="D33" s="42"/>
      <c r="E33" s="42"/>
      <c r="F33" s="30" t="s">
        <v>46</v>
      </c>
      <c r="G33" s="42"/>
      <c r="H33" s="42"/>
      <c r="I33" s="42"/>
      <c r="J33" s="42"/>
      <c r="K33" s="42"/>
      <c r="L33" s="332">
        <v>0</v>
      </c>
      <c r="M33" s="331"/>
      <c r="N33" s="331"/>
      <c r="O33" s="331"/>
      <c r="P33" s="331"/>
      <c r="Q33" s="42"/>
      <c r="R33" s="42"/>
      <c r="S33" s="42"/>
      <c r="T33" s="42"/>
      <c r="U33" s="42"/>
      <c r="V33" s="42"/>
      <c r="W33" s="330">
        <f>ROUND(BD54,2)</f>
        <v>0</v>
      </c>
      <c r="X33" s="331"/>
      <c r="Y33" s="331"/>
      <c r="Z33" s="331"/>
      <c r="AA33" s="331"/>
      <c r="AB33" s="331"/>
      <c r="AC33" s="331"/>
      <c r="AD33" s="331"/>
      <c r="AE33" s="331"/>
      <c r="AF33" s="42"/>
      <c r="AG33" s="42"/>
      <c r="AH33" s="42"/>
      <c r="AI33" s="42"/>
      <c r="AJ33" s="42"/>
      <c r="AK33" s="330">
        <v>0</v>
      </c>
      <c r="AL33" s="331"/>
      <c r="AM33" s="331"/>
      <c r="AN33" s="331"/>
      <c r="AO33" s="331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333" t="s">
        <v>49</v>
      </c>
      <c r="Y35" s="334"/>
      <c r="Z35" s="334"/>
      <c r="AA35" s="334"/>
      <c r="AB35" s="334"/>
      <c r="AC35" s="46"/>
      <c r="AD35" s="46"/>
      <c r="AE35" s="46"/>
      <c r="AF35" s="46"/>
      <c r="AG35" s="46"/>
      <c r="AH35" s="46"/>
      <c r="AI35" s="46"/>
      <c r="AJ35" s="46"/>
      <c r="AK35" s="335">
        <f>SUM(AK26:AK33)</f>
        <v>0</v>
      </c>
      <c r="AL35" s="334"/>
      <c r="AM35" s="334"/>
      <c r="AN35" s="334"/>
      <c r="AO35" s="336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PAV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7" t="str">
        <f>K6</f>
        <v>Skořenický potok, Koldín, oprava úpravy, ř. km 5,180-5,715 - aktualizace</v>
      </c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9" t="str">
        <f>IF(AN8="","",AN8)</f>
        <v>9. 2. 2024</v>
      </c>
      <c r="AN47" s="339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25.7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Povodí Labe, státní podnik, Hradec Králové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40" t="str">
        <f>IF(E17="","",E17)</f>
        <v>Agroprojekce Litomyšl, s.r.o.</v>
      </c>
      <c r="AN49" s="341"/>
      <c r="AO49" s="341"/>
      <c r="AP49" s="341"/>
      <c r="AQ49" s="37"/>
      <c r="AR49" s="40"/>
      <c r="AS49" s="342" t="s">
        <v>51</v>
      </c>
      <c r="AT49" s="343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40" t="str">
        <f>IF(E20="","",E20)</f>
        <v xml:space="preserve"> </v>
      </c>
      <c r="AN50" s="341"/>
      <c r="AO50" s="341"/>
      <c r="AP50" s="341"/>
      <c r="AQ50" s="37"/>
      <c r="AR50" s="40"/>
      <c r="AS50" s="344"/>
      <c r="AT50" s="345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6"/>
      <c r="AT51" s="347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8" t="s">
        <v>52</v>
      </c>
      <c r="D52" s="349"/>
      <c r="E52" s="349"/>
      <c r="F52" s="349"/>
      <c r="G52" s="349"/>
      <c r="H52" s="67"/>
      <c r="I52" s="350" t="s">
        <v>53</v>
      </c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51" t="s">
        <v>54</v>
      </c>
      <c r="AH52" s="349"/>
      <c r="AI52" s="349"/>
      <c r="AJ52" s="349"/>
      <c r="AK52" s="349"/>
      <c r="AL52" s="349"/>
      <c r="AM52" s="349"/>
      <c r="AN52" s="350" t="s">
        <v>55</v>
      </c>
      <c r="AO52" s="349"/>
      <c r="AP52" s="349"/>
      <c r="AQ52" s="68" t="s">
        <v>56</v>
      </c>
      <c r="AR52" s="40"/>
      <c r="AS52" s="69" t="s">
        <v>57</v>
      </c>
      <c r="AT52" s="70" t="s">
        <v>58</v>
      </c>
      <c r="AU52" s="70" t="s">
        <v>59</v>
      </c>
      <c r="AV52" s="70" t="s">
        <v>60</v>
      </c>
      <c r="AW52" s="70" t="s">
        <v>61</v>
      </c>
      <c r="AX52" s="70" t="s">
        <v>62</v>
      </c>
      <c r="AY52" s="70" t="s">
        <v>63</v>
      </c>
      <c r="AZ52" s="70" t="s">
        <v>64</v>
      </c>
      <c r="BA52" s="70" t="s">
        <v>65</v>
      </c>
      <c r="BB52" s="70" t="s">
        <v>66</v>
      </c>
      <c r="BC52" s="70" t="s">
        <v>67</v>
      </c>
      <c r="BD52" s="71" t="s">
        <v>68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69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5">
        <f>ROUND(SUM(AG55:AG56),2)</f>
        <v>0</v>
      </c>
      <c r="AH54" s="355"/>
      <c r="AI54" s="355"/>
      <c r="AJ54" s="355"/>
      <c r="AK54" s="355"/>
      <c r="AL54" s="355"/>
      <c r="AM54" s="355"/>
      <c r="AN54" s="356">
        <f>SUM(AG54,AT54)</f>
        <v>0</v>
      </c>
      <c r="AO54" s="356"/>
      <c r="AP54" s="356"/>
      <c r="AQ54" s="79" t="s">
        <v>19</v>
      </c>
      <c r="AR54" s="80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70</v>
      </c>
      <c r="BT54" s="85" t="s">
        <v>71</v>
      </c>
      <c r="BU54" s="86" t="s">
        <v>72</v>
      </c>
      <c r="BV54" s="85" t="s">
        <v>73</v>
      </c>
      <c r="BW54" s="85" t="s">
        <v>5</v>
      </c>
      <c r="BX54" s="85" t="s">
        <v>74</v>
      </c>
      <c r="CL54" s="85" t="s">
        <v>19</v>
      </c>
    </row>
    <row r="55" spans="1:91" s="7" customFormat="1" ht="16.5" customHeight="1">
      <c r="A55" s="87" t="s">
        <v>75</v>
      </c>
      <c r="B55" s="88"/>
      <c r="C55" s="89"/>
      <c r="D55" s="354" t="s">
        <v>76</v>
      </c>
      <c r="E55" s="354"/>
      <c r="F55" s="354"/>
      <c r="G55" s="354"/>
      <c r="H55" s="354"/>
      <c r="I55" s="90"/>
      <c r="J55" s="354" t="s">
        <v>77</v>
      </c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2">
        <f>'SO-01 - Oprava úpravy ř. ...'!J30</f>
        <v>0</v>
      </c>
      <c r="AH55" s="353"/>
      <c r="AI55" s="353"/>
      <c r="AJ55" s="353"/>
      <c r="AK55" s="353"/>
      <c r="AL55" s="353"/>
      <c r="AM55" s="353"/>
      <c r="AN55" s="352">
        <f>SUM(AG55,AT55)</f>
        <v>0</v>
      </c>
      <c r="AO55" s="353"/>
      <c r="AP55" s="353"/>
      <c r="AQ55" s="91" t="s">
        <v>78</v>
      </c>
      <c r="AR55" s="92"/>
      <c r="AS55" s="93">
        <v>0</v>
      </c>
      <c r="AT55" s="94">
        <f>ROUND(SUM(AV55:AW55),2)</f>
        <v>0</v>
      </c>
      <c r="AU55" s="95">
        <f>'SO-01 - Oprava úpravy ř. ...'!P90</f>
        <v>0</v>
      </c>
      <c r="AV55" s="94">
        <f>'SO-01 - Oprava úpravy ř. ...'!J33</f>
        <v>0</v>
      </c>
      <c r="AW55" s="94">
        <f>'SO-01 - Oprava úpravy ř. ...'!J34</f>
        <v>0</v>
      </c>
      <c r="AX55" s="94">
        <f>'SO-01 - Oprava úpravy ř. ...'!J35</f>
        <v>0</v>
      </c>
      <c r="AY55" s="94">
        <f>'SO-01 - Oprava úpravy ř. ...'!J36</f>
        <v>0</v>
      </c>
      <c r="AZ55" s="94">
        <f>'SO-01 - Oprava úpravy ř. ...'!F33</f>
        <v>0</v>
      </c>
      <c r="BA55" s="94">
        <f>'SO-01 - Oprava úpravy ř. ...'!F34</f>
        <v>0</v>
      </c>
      <c r="BB55" s="94">
        <f>'SO-01 - Oprava úpravy ř. ...'!F35</f>
        <v>0</v>
      </c>
      <c r="BC55" s="94">
        <f>'SO-01 - Oprava úpravy ř. ...'!F36</f>
        <v>0</v>
      </c>
      <c r="BD55" s="96">
        <f>'SO-01 - Oprava úpravy ř. ...'!F37</f>
        <v>0</v>
      </c>
      <c r="BT55" s="97" t="s">
        <v>79</v>
      </c>
      <c r="BV55" s="97" t="s">
        <v>73</v>
      </c>
      <c r="BW55" s="97" t="s">
        <v>80</v>
      </c>
      <c r="BX55" s="97" t="s">
        <v>5</v>
      </c>
      <c r="CL55" s="97" t="s">
        <v>81</v>
      </c>
      <c r="CM55" s="97" t="s">
        <v>82</v>
      </c>
    </row>
    <row r="56" spans="1:91" s="7" customFormat="1" ht="16.5" customHeight="1">
      <c r="A56" s="87" t="s">
        <v>75</v>
      </c>
      <c r="B56" s="88"/>
      <c r="C56" s="89"/>
      <c r="D56" s="354" t="s">
        <v>83</v>
      </c>
      <c r="E56" s="354"/>
      <c r="F56" s="354"/>
      <c r="G56" s="354"/>
      <c r="H56" s="354"/>
      <c r="I56" s="90"/>
      <c r="J56" s="354" t="s">
        <v>84</v>
      </c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2">
        <f>'VON - Vedlejší a ostatní ...'!J30</f>
        <v>0</v>
      </c>
      <c r="AH56" s="353"/>
      <c r="AI56" s="353"/>
      <c r="AJ56" s="353"/>
      <c r="AK56" s="353"/>
      <c r="AL56" s="353"/>
      <c r="AM56" s="353"/>
      <c r="AN56" s="352">
        <f>SUM(AG56,AT56)</f>
        <v>0</v>
      </c>
      <c r="AO56" s="353"/>
      <c r="AP56" s="353"/>
      <c r="AQ56" s="91" t="s">
        <v>83</v>
      </c>
      <c r="AR56" s="92"/>
      <c r="AS56" s="98">
        <v>0</v>
      </c>
      <c r="AT56" s="99">
        <f>ROUND(SUM(AV56:AW56),2)</f>
        <v>0</v>
      </c>
      <c r="AU56" s="100">
        <f>'VON - Vedlejší a ostatní ...'!P82</f>
        <v>0</v>
      </c>
      <c r="AV56" s="99">
        <f>'VON - Vedlejší a ostatní ...'!J33</f>
        <v>0</v>
      </c>
      <c r="AW56" s="99">
        <f>'VON - Vedlejší a ostatní ...'!J34</f>
        <v>0</v>
      </c>
      <c r="AX56" s="99">
        <f>'VON - Vedlejší a ostatní ...'!J35</f>
        <v>0</v>
      </c>
      <c r="AY56" s="99">
        <f>'VON - Vedlejší a ostatní ...'!J36</f>
        <v>0</v>
      </c>
      <c r="AZ56" s="99">
        <f>'VON - Vedlejší a ostatní ...'!F33</f>
        <v>0</v>
      </c>
      <c r="BA56" s="99">
        <f>'VON - Vedlejší a ostatní ...'!F34</f>
        <v>0</v>
      </c>
      <c r="BB56" s="99">
        <f>'VON - Vedlejší a ostatní ...'!F35</f>
        <v>0</v>
      </c>
      <c r="BC56" s="99">
        <f>'VON - Vedlejší a ostatní ...'!F36</f>
        <v>0</v>
      </c>
      <c r="BD56" s="101">
        <f>'VON - Vedlejší a ostatní ...'!F37</f>
        <v>0</v>
      </c>
      <c r="BT56" s="97" t="s">
        <v>79</v>
      </c>
      <c r="BV56" s="97" t="s">
        <v>73</v>
      </c>
      <c r="BW56" s="97" t="s">
        <v>85</v>
      </c>
      <c r="BX56" s="97" t="s">
        <v>5</v>
      </c>
      <c r="CL56" s="97" t="s">
        <v>19</v>
      </c>
      <c r="CM56" s="97" t="s">
        <v>82</v>
      </c>
    </row>
    <row r="57" spans="1:57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2" customFormat="1" ht="6.95" customHeight="1">
      <c r="A58" s="35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algorithmName="SHA-512" hashValue="VhXw/vupDiyTASw3Q7jAMyELfv3sxsIxM2h6DhMb9SDoA07pjqEVtBnbGkZWUXPHXtOY6xHLwUU3Js7HmKRtag==" saltValue="3O/Wnbp2UYkR3ispg29veLb7mZVwnQUn4TrT5+rdi/uQJFo+KgyikhfBLDjZeKfBLY1nvBa0cWpe6GipyppsMA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-01 - Oprava úpravy ř. ...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80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86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8" t="str">
        <f>'Rekapitulace zakázky'!K6</f>
        <v>Skořenický potok, Koldín, oprava úpravy, ř. km 5,180-5,715 - aktualizace</v>
      </c>
      <c r="F7" s="359"/>
      <c r="G7" s="359"/>
      <c r="H7" s="359"/>
      <c r="L7" s="21"/>
    </row>
    <row r="8" spans="1:31" s="2" customFormat="1" ht="12" customHeight="1">
      <c r="A8" s="35"/>
      <c r="B8" s="40"/>
      <c r="C8" s="35"/>
      <c r="D8" s="106" t="s">
        <v>87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0" t="s">
        <v>88</v>
      </c>
      <c r="F9" s="361"/>
      <c r="G9" s="361"/>
      <c r="H9" s="36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81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zakázky'!AN8</f>
        <v>9. 2. 2024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zakázky'!AN13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2" t="str">
        <f>'Rekapitulace zakázky'!E14</f>
        <v>Vyplň údaj</v>
      </c>
      <c r="F18" s="363"/>
      <c r="G18" s="363"/>
      <c r="H18" s="363"/>
      <c r="I18" s="106" t="s">
        <v>28</v>
      </c>
      <c r="J18" s="31" t="str">
        <f>'Rekapitulace zakázky'!AN14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tr">
        <f>IF('Rekapitulace zakázky'!AN19="","",'Rekapitulace zakázky'!AN19)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zakázky'!E20="","",'Rekapitulace zakázky'!E20)</f>
        <v xml:space="preserve"> </v>
      </c>
      <c r="F24" s="35"/>
      <c r="G24" s="35"/>
      <c r="H24" s="35"/>
      <c r="I24" s="106" t="s">
        <v>28</v>
      </c>
      <c r="J24" s="108" t="str">
        <f>IF('Rekapitulace zakázky'!AN20="","",'Rekapitulace zakázky'!AN20)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4" t="s">
        <v>19</v>
      </c>
      <c r="F27" s="364"/>
      <c r="G27" s="364"/>
      <c r="H27" s="36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ROUND(J90,2)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ROUND((SUM(BE90:BE311)),2)</f>
        <v>0</v>
      </c>
      <c r="G33" s="35"/>
      <c r="H33" s="35"/>
      <c r="I33" s="119">
        <v>0.21</v>
      </c>
      <c r="J33" s="118">
        <f>ROUND(((SUM(BE90:BE311))*I33),2)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ROUND((SUM(BF90:BF311)),2)</f>
        <v>0</v>
      </c>
      <c r="G34" s="35"/>
      <c r="H34" s="35"/>
      <c r="I34" s="119">
        <v>0.12</v>
      </c>
      <c r="J34" s="118">
        <f>ROUND(((SUM(BF90:BF311))*I34),2)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ROUND((SUM(BG90:BG311)),2)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ROUND((SUM(BH90:BH311)),2)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ROUND((SUM(BI90:BI311)),2)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5" t="str">
        <f>E7</f>
        <v>Skořenický potok, Koldín, oprava úpravy, ř. km 5,180-5,715 - aktualizace</v>
      </c>
      <c r="F48" s="366"/>
      <c r="G48" s="366"/>
      <c r="H48" s="36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87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7" t="str">
        <f>E9</f>
        <v>SO-01 - Oprava úpravy ř. km 5,180-5,715</v>
      </c>
      <c r="F50" s="367"/>
      <c r="G50" s="367"/>
      <c r="H50" s="36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9. 2. 2024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Povodí Labe, státní podnik, Hradec Králové</v>
      </c>
      <c r="G54" s="37"/>
      <c r="H54" s="37"/>
      <c r="I54" s="30" t="s">
        <v>31</v>
      </c>
      <c r="J54" s="33" t="str">
        <f>E21</f>
        <v>Agroprojekce Litomyšl,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90</v>
      </c>
      <c r="D57" s="132"/>
      <c r="E57" s="132"/>
      <c r="F57" s="132"/>
      <c r="G57" s="132"/>
      <c r="H57" s="132"/>
      <c r="I57" s="132"/>
      <c r="J57" s="133" t="s">
        <v>91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J90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92</v>
      </c>
    </row>
    <row r="60" spans="2:12" s="9" customFormat="1" ht="24.95" customHeight="1">
      <c r="B60" s="135"/>
      <c r="C60" s="136"/>
      <c r="D60" s="137" t="s">
        <v>93</v>
      </c>
      <c r="E60" s="138"/>
      <c r="F60" s="138"/>
      <c r="G60" s="138"/>
      <c r="H60" s="138"/>
      <c r="I60" s="138"/>
      <c r="J60" s="139">
        <f>J91</f>
        <v>0</v>
      </c>
      <c r="K60" s="136"/>
      <c r="L60" s="140"/>
    </row>
    <row r="61" spans="2:12" s="10" customFormat="1" ht="19.9" customHeight="1">
      <c r="B61" s="141"/>
      <c r="C61" s="142"/>
      <c r="D61" s="143" t="s">
        <v>94</v>
      </c>
      <c r="E61" s="144"/>
      <c r="F61" s="144"/>
      <c r="G61" s="144"/>
      <c r="H61" s="144"/>
      <c r="I61" s="144"/>
      <c r="J61" s="145">
        <f>J92</f>
        <v>0</v>
      </c>
      <c r="K61" s="142"/>
      <c r="L61" s="146"/>
    </row>
    <row r="62" spans="2:12" s="10" customFormat="1" ht="19.9" customHeight="1">
      <c r="B62" s="141"/>
      <c r="C62" s="142"/>
      <c r="D62" s="143" t="s">
        <v>95</v>
      </c>
      <c r="E62" s="144"/>
      <c r="F62" s="144"/>
      <c r="G62" s="144"/>
      <c r="H62" s="144"/>
      <c r="I62" s="144"/>
      <c r="J62" s="145">
        <f>J144</f>
        <v>0</v>
      </c>
      <c r="K62" s="142"/>
      <c r="L62" s="146"/>
    </row>
    <row r="63" spans="2:12" s="10" customFormat="1" ht="19.9" customHeight="1">
      <c r="B63" s="141"/>
      <c r="C63" s="142"/>
      <c r="D63" s="143" t="s">
        <v>96</v>
      </c>
      <c r="E63" s="144"/>
      <c r="F63" s="144"/>
      <c r="G63" s="144"/>
      <c r="H63" s="144"/>
      <c r="I63" s="144"/>
      <c r="J63" s="145">
        <f>J150</f>
        <v>0</v>
      </c>
      <c r="K63" s="142"/>
      <c r="L63" s="146"/>
    </row>
    <row r="64" spans="2:12" s="10" customFormat="1" ht="19.9" customHeight="1">
      <c r="B64" s="141"/>
      <c r="C64" s="142"/>
      <c r="D64" s="143" t="s">
        <v>97</v>
      </c>
      <c r="E64" s="144"/>
      <c r="F64" s="144"/>
      <c r="G64" s="144"/>
      <c r="H64" s="144"/>
      <c r="I64" s="144"/>
      <c r="J64" s="145">
        <f>J155</f>
        <v>0</v>
      </c>
      <c r="K64" s="142"/>
      <c r="L64" s="146"/>
    </row>
    <row r="65" spans="2:12" s="10" customFormat="1" ht="19.9" customHeight="1">
      <c r="B65" s="141"/>
      <c r="C65" s="142"/>
      <c r="D65" s="143" t="s">
        <v>98</v>
      </c>
      <c r="E65" s="144"/>
      <c r="F65" s="144"/>
      <c r="G65" s="144"/>
      <c r="H65" s="144"/>
      <c r="I65" s="144"/>
      <c r="J65" s="145">
        <f>J172</f>
        <v>0</v>
      </c>
      <c r="K65" s="142"/>
      <c r="L65" s="146"/>
    </row>
    <row r="66" spans="2:12" s="10" customFormat="1" ht="19.9" customHeight="1">
      <c r="B66" s="141"/>
      <c r="C66" s="142"/>
      <c r="D66" s="143" t="s">
        <v>99</v>
      </c>
      <c r="E66" s="144"/>
      <c r="F66" s="144"/>
      <c r="G66" s="144"/>
      <c r="H66" s="144"/>
      <c r="I66" s="144"/>
      <c r="J66" s="145">
        <f>J177</f>
        <v>0</v>
      </c>
      <c r="K66" s="142"/>
      <c r="L66" s="146"/>
    </row>
    <row r="67" spans="2:12" s="10" customFormat="1" ht="19.9" customHeight="1">
      <c r="B67" s="141"/>
      <c r="C67" s="142"/>
      <c r="D67" s="143" t="s">
        <v>100</v>
      </c>
      <c r="E67" s="144"/>
      <c r="F67" s="144"/>
      <c r="G67" s="144"/>
      <c r="H67" s="144"/>
      <c r="I67" s="144"/>
      <c r="J67" s="145">
        <f>J200</f>
        <v>0</v>
      </c>
      <c r="K67" s="142"/>
      <c r="L67" s="146"/>
    </row>
    <row r="68" spans="2:12" s="10" customFormat="1" ht="19.9" customHeight="1">
      <c r="B68" s="141"/>
      <c r="C68" s="142"/>
      <c r="D68" s="143" t="s">
        <v>101</v>
      </c>
      <c r="E68" s="144"/>
      <c r="F68" s="144"/>
      <c r="G68" s="144"/>
      <c r="H68" s="144"/>
      <c r="I68" s="144"/>
      <c r="J68" s="145">
        <f>J208</f>
        <v>0</v>
      </c>
      <c r="K68" s="142"/>
      <c r="L68" s="146"/>
    </row>
    <row r="69" spans="2:12" s="10" customFormat="1" ht="19.9" customHeight="1">
      <c r="B69" s="141"/>
      <c r="C69" s="142"/>
      <c r="D69" s="143" t="s">
        <v>102</v>
      </c>
      <c r="E69" s="144"/>
      <c r="F69" s="144"/>
      <c r="G69" s="144"/>
      <c r="H69" s="144"/>
      <c r="I69" s="144"/>
      <c r="J69" s="145">
        <f>J263</f>
        <v>0</v>
      </c>
      <c r="K69" s="142"/>
      <c r="L69" s="146"/>
    </row>
    <row r="70" spans="2:12" s="10" customFormat="1" ht="19.9" customHeight="1">
      <c r="B70" s="141"/>
      <c r="C70" s="142"/>
      <c r="D70" s="143" t="s">
        <v>103</v>
      </c>
      <c r="E70" s="144"/>
      <c r="F70" s="144"/>
      <c r="G70" s="144"/>
      <c r="H70" s="144"/>
      <c r="I70" s="144"/>
      <c r="J70" s="145">
        <f>J297</f>
        <v>0</v>
      </c>
      <c r="K70" s="142"/>
      <c r="L70" s="146"/>
    </row>
    <row r="71" spans="1:31" s="2" customFormat="1" ht="21.7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6" spans="1:31" s="2" customFormat="1" ht="6.95" customHeight="1">
      <c r="A76" s="35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4.95" customHeight="1">
      <c r="A77" s="35"/>
      <c r="B77" s="36"/>
      <c r="C77" s="24" t="s">
        <v>104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16</v>
      </c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65" t="str">
        <f>E7</f>
        <v>Skořenický potok, Koldín, oprava úpravy, ř. km 5,180-5,715 - aktualizace</v>
      </c>
      <c r="F80" s="366"/>
      <c r="G80" s="366"/>
      <c r="H80" s="366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87</v>
      </c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7"/>
      <c r="D82" s="37"/>
      <c r="E82" s="337" t="str">
        <f>E9</f>
        <v>SO-01 - Oprava úpravy ř. km 5,180-5,715</v>
      </c>
      <c r="F82" s="367"/>
      <c r="G82" s="367"/>
      <c r="H82" s="36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21</v>
      </c>
      <c r="D84" s="37"/>
      <c r="E84" s="37"/>
      <c r="F84" s="28" t="str">
        <f>F12</f>
        <v xml:space="preserve"> </v>
      </c>
      <c r="G84" s="37"/>
      <c r="H84" s="37"/>
      <c r="I84" s="30" t="s">
        <v>23</v>
      </c>
      <c r="J84" s="60" t="str">
        <f>IF(J12="","",J12)</f>
        <v>9. 2. 2024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5.7" customHeight="1">
      <c r="A86" s="35"/>
      <c r="B86" s="36"/>
      <c r="C86" s="30" t="s">
        <v>25</v>
      </c>
      <c r="D86" s="37"/>
      <c r="E86" s="37"/>
      <c r="F86" s="28" t="str">
        <f>E15</f>
        <v>Povodí Labe, státní podnik, Hradec Králové</v>
      </c>
      <c r="G86" s="37"/>
      <c r="H86" s="37"/>
      <c r="I86" s="30" t="s">
        <v>31</v>
      </c>
      <c r="J86" s="33" t="str">
        <f>E21</f>
        <v>Agroprojekce Litomyšl, s.r.o.</v>
      </c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2" customHeight="1">
      <c r="A87" s="35"/>
      <c r="B87" s="36"/>
      <c r="C87" s="30" t="s">
        <v>29</v>
      </c>
      <c r="D87" s="37"/>
      <c r="E87" s="37"/>
      <c r="F87" s="28" t="str">
        <f>IF(E18="","",E18)</f>
        <v>Vyplň údaj</v>
      </c>
      <c r="G87" s="37"/>
      <c r="H87" s="37"/>
      <c r="I87" s="30" t="s">
        <v>34</v>
      </c>
      <c r="J87" s="33" t="str">
        <f>E24</f>
        <v xml:space="preserve"> </v>
      </c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0.3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1" customFormat="1" ht="29.25" customHeight="1">
      <c r="A89" s="147"/>
      <c r="B89" s="148"/>
      <c r="C89" s="149" t="s">
        <v>105</v>
      </c>
      <c r="D89" s="150" t="s">
        <v>56</v>
      </c>
      <c r="E89" s="150" t="s">
        <v>52</v>
      </c>
      <c r="F89" s="150" t="s">
        <v>53</v>
      </c>
      <c r="G89" s="150" t="s">
        <v>106</v>
      </c>
      <c r="H89" s="150" t="s">
        <v>107</v>
      </c>
      <c r="I89" s="150" t="s">
        <v>108</v>
      </c>
      <c r="J89" s="150" t="s">
        <v>91</v>
      </c>
      <c r="K89" s="151" t="s">
        <v>109</v>
      </c>
      <c r="L89" s="152"/>
      <c r="M89" s="69" t="s">
        <v>19</v>
      </c>
      <c r="N89" s="70" t="s">
        <v>41</v>
      </c>
      <c r="O89" s="70" t="s">
        <v>110</v>
      </c>
      <c r="P89" s="70" t="s">
        <v>111</v>
      </c>
      <c r="Q89" s="70" t="s">
        <v>112</v>
      </c>
      <c r="R89" s="70" t="s">
        <v>113</v>
      </c>
      <c r="S89" s="70" t="s">
        <v>114</v>
      </c>
      <c r="T89" s="71" t="s">
        <v>115</v>
      </c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</row>
    <row r="90" spans="1:63" s="2" customFormat="1" ht="22.9" customHeight="1">
      <c r="A90" s="35"/>
      <c r="B90" s="36"/>
      <c r="C90" s="76" t="s">
        <v>116</v>
      </c>
      <c r="D90" s="37"/>
      <c r="E90" s="37"/>
      <c r="F90" s="37"/>
      <c r="G90" s="37"/>
      <c r="H90" s="37"/>
      <c r="I90" s="37"/>
      <c r="J90" s="153">
        <f>BK90</f>
        <v>0</v>
      </c>
      <c r="K90" s="37"/>
      <c r="L90" s="40"/>
      <c r="M90" s="72"/>
      <c r="N90" s="154"/>
      <c r="O90" s="73"/>
      <c r="P90" s="155">
        <f>P91</f>
        <v>0</v>
      </c>
      <c r="Q90" s="73"/>
      <c r="R90" s="155">
        <f>R91</f>
        <v>192.51313401</v>
      </c>
      <c r="S90" s="73"/>
      <c r="T90" s="156">
        <f>T91</f>
        <v>172.9444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70</v>
      </c>
      <c r="AU90" s="18" t="s">
        <v>92</v>
      </c>
      <c r="BK90" s="157">
        <f>BK91</f>
        <v>0</v>
      </c>
    </row>
    <row r="91" spans="2:63" s="12" customFormat="1" ht="25.9" customHeight="1">
      <c r="B91" s="158"/>
      <c r="C91" s="159"/>
      <c r="D91" s="160" t="s">
        <v>70</v>
      </c>
      <c r="E91" s="161" t="s">
        <v>117</v>
      </c>
      <c r="F91" s="161" t="s">
        <v>118</v>
      </c>
      <c r="G91" s="159"/>
      <c r="H91" s="159"/>
      <c r="I91" s="162"/>
      <c r="J91" s="163">
        <f>BK91</f>
        <v>0</v>
      </c>
      <c r="K91" s="159"/>
      <c r="L91" s="164"/>
      <c r="M91" s="165"/>
      <c r="N91" s="166"/>
      <c r="O91" s="166"/>
      <c r="P91" s="167">
        <f>P92+P144+P150+P155+P172+P177+P200+P208+P263+P297</f>
        <v>0</v>
      </c>
      <c r="Q91" s="166"/>
      <c r="R91" s="167">
        <f>R92+R144+R150+R155+R172+R177+R200+R208+R263+R297</f>
        <v>192.51313401</v>
      </c>
      <c r="S91" s="166"/>
      <c r="T91" s="168">
        <f>T92+T144+T150+T155+T172+T177+T200+T208+T263+T297</f>
        <v>172.9444</v>
      </c>
      <c r="AR91" s="169" t="s">
        <v>79</v>
      </c>
      <c r="AT91" s="170" t="s">
        <v>70</v>
      </c>
      <c r="AU91" s="170" t="s">
        <v>71</v>
      </c>
      <c r="AY91" s="169" t="s">
        <v>119</v>
      </c>
      <c r="BK91" s="171">
        <f>BK92+BK144+BK150+BK155+BK172+BK177+BK200+BK208+BK263+BK297</f>
        <v>0</v>
      </c>
    </row>
    <row r="92" spans="2:63" s="12" customFormat="1" ht="22.9" customHeight="1">
      <c r="B92" s="158"/>
      <c r="C92" s="159"/>
      <c r="D92" s="160" t="s">
        <v>70</v>
      </c>
      <c r="E92" s="172" t="s">
        <v>79</v>
      </c>
      <c r="F92" s="172" t="s">
        <v>120</v>
      </c>
      <c r="G92" s="159"/>
      <c r="H92" s="159"/>
      <c r="I92" s="162"/>
      <c r="J92" s="173">
        <f>BK92</f>
        <v>0</v>
      </c>
      <c r="K92" s="159"/>
      <c r="L92" s="164"/>
      <c r="M92" s="165"/>
      <c r="N92" s="166"/>
      <c r="O92" s="166"/>
      <c r="P92" s="167">
        <f>SUM(P93:P143)</f>
        <v>0</v>
      </c>
      <c r="Q92" s="166"/>
      <c r="R92" s="167">
        <f>SUM(R93:R143)</f>
        <v>0</v>
      </c>
      <c r="S92" s="166"/>
      <c r="T92" s="168">
        <f>SUM(T93:T143)</f>
        <v>27.47</v>
      </c>
      <c r="AR92" s="169" t="s">
        <v>79</v>
      </c>
      <c r="AT92" s="170" t="s">
        <v>70</v>
      </c>
      <c r="AU92" s="170" t="s">
        <v>79</v>
      </c>
      <c r="AY92" s="169" t="s">
        <v>119</v>
      </c>
      <c r="BK92" s="171">
        <f>SUM(BK93:BK143)</f>
        <v>0</v>
      </c>
    </row>
    <row r="93" spans="1:65" s="2" customFormat="1" ht="16.5" customHeight="1">
      <c r="A93" s="35"/>
      <c r="B93" s="36"/>
      <c r="C93" s="174" t="s">
        <v>79</v>
      </c>
      <c r="D93" s="174" t="s">
        <v>121</v>
      </c>
      <c r="E93" s="175" t="s">
        <v>122</v>
      </c>
      <c r="F93" s="176" t="s">
        <v>123</v>
      </c>
      <c r="G93" s="177" t="s">
        <v>124</v>
      </c>
      <c r="H93" s="178">
        <v>26</v>
      </c>
      <c r="I93" s="179"/>
      <c r="J93" s="180">
        <f>ROUND(I93*H93,2)</f>
        <v>0</v>
      </c>
      <c r="K93" s="176" t="s">
        <v>125</v>
      </c>
      <c r="L93" s="40"/>
      <c r="M93" s="181" t="s">
        <v>19</v>
      </c>
      <c r="N93" s="182" t="s">
        <v>42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0.355</v>
      </c>
      <c r="T93" s="184">
        <f>S93*H93</f>
        <v>9.23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126</v>
      </c>
      <c r="AT93" s="185" t="s">
        <v>121</v>
      </c>
      <c r="AU93" s="185" t="s">
        <v>82</v>
      </c>
      <c r="AY93" s="18" t="s">
        <v>119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79</v>
      </c>
      <c r="BK93" s="186">
        <f>ROUND(I93*H93,2)</f>
        <v>0</v>
      </c>
      <c r="BL93" s="18" t="s">
        <v>126</v>
      </c>
      <c r="BM93" s="185" t="s">
        <v>127</v>
      </c>
    </row>
    <row r="94" spans="1:47" s="2" customFormat="1" ht="19.5">
      <c r="A94" s="35"/>
      <c r="B94" s="36"/>
      <c r="C94" s="37"/>
      <c r="D94" s="187" t="s">
        <v>128</v>
      </c>
      <c r="E94" s="37"/>
      <c r="F94" s="188" t="s">
        <v>129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128</v>
      </c>
      <c r="AU94" s="18" t="s">
        <v>82</v>
      </c>
    </row>
    <row r="95" spans="1:47" s="2" customFormat="1" ht="11.25">
      <c r="A95" s="35"/>
      <c r="B95" s="36"/>
      <c r="C95" s="37"/>
      <c r="D95" s="192" t="s">
        <v>130</v>
      </c>
      <c r="E95" s="37"/>
      <c r="F95" s="193" t="s">
        <v>131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130</v>
      </c>
      <c r="AU95" s="18" t="s">
        <v>82</v>
      </c>
    </row>
    <row r="96" spans="2:51" s="13" customFormat="1" ht="11.25">
      <c r="B96" s="194"/>
      <c r="C96" s="195"/>
      <c r="D96" s="187" t="s">
        <v>132</v>
      </c>
      <c r="E96" s="196" t="s">
        <v>19</v>
      </c>
      <c r="F96" s="197" t="s">
        <v>133</v>
      </c>
      <c r="G96" s="195"/>
      <c r="H96" s="198">
        <v>26</v>
      </c>
      <c r="I96" s="199"/>
      <c r="J96" s="195"/>
      <c r="K96" s="195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132</v>
      </c>
      <c r="AU96" s="204" t="s">
        <v>82</v>
      </c>
      <c r="AV96" s="13" t="s">
        <v>82</v>
      </c>
      <c r="AW96" s="13" t="s">
        <v>33</v>
      </c>
      <c r="AX96" s="13" t="s">
        <v>79</v>
      </c>
      <c r="AY96" s="204" t="s">
        <v>119</v>
      </c>
    </row>
    <row r="97" spans="1:65" s="2" customFormat="1" ht="16.5" customHeight="1">
      <c r="A97" s="35"/>
      <c r="B97" s="36"/>
      <c r="C97" s="174" t="s">
        <v>82</v>
      </c>
      <c r="D97" s="174" t="s">
        <v>121</v>
      </c>
      <c r="E97" s="175" t="s">
        <v>134</v>
      </c>
      <c r="F97" s="176" t="s">
        <v>135</v>
      </c>
      <c r="G97" s="177" t="s">
        <v>136</v>
      </c>
      <c r="H97" s="178">
        <v>9.6</v>
      </c>
      <c r="I97" s="179"/>
      <c r="J97" s="180">
        <f>ROUND(I97*H97,2)</f>
        <v>0</v>
      </c>
      <c r="K97" s="176" t="s">
        <v>125</v>
      </c>
      <c r="L97" s="40"/>
      <c r="M97" s="181" t="s">
        <v>19</v>
      </c>
      <c r="N97" s="182" t="s">
        <v>42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1.9</v>
      </c>
      <c r="T97" s="184">
        <f>S97*H97</f>
        <v>18.24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126</v>
      </c>
      <c r="AT97" s="185" t="s">
        <v>121</v>
      </c>
      <c r="AU97" s="185" t="s">
        <v>82</v>
      </c>
      <c r="AY97" s="18" t="s">
        <v>119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79</v>
      </c>
      <c r="BK97" s="186">
        <f>ROUND(I97*H97,2)</f>
        <v>0</v>
      </c>
      <c r="BL97" s="18" t="s">
        <v>126</v>
      </c>
      <c r="BM97" s="185" t="s">
        <v>137</v>
      </c>
    </row>
    <row r="98" spans="1:47" s="2" customFormat="1" ht="19.5">
      <c r="A98" s="35"/>
      <c r="B98" s="36"/>
      <c r="C98" s="37"/>
      <c r="D98" s="187" t="s">
        <v>128</v>
      </c>
      <c r="E98" s="37"/>
      <c r="F98" s="188" t="s">
        <v>138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128</v>
      </c>
      <c r="AU98" s="18" t="s">
        <v>82</v>
      </c>
    </row>
    <row r="99" spans="1:47" s="2" customFormat="1" ht="11.25">
      <c r="A99" s="35"/>
      <c r="B99" s="36"/>
      <c r="C99" s="37"/>
      <c r="D99" s="192" t="s">
        <v>130</v>
      </c>
      <c r="E99" s="37"/>
      <c r="F99" s="193" t="s">
        <v>139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130</v>
      </c>
      <c r="AU99" s="18" t="s">
        <v>82</v>
      </c>
    </row>
    <row r="100" spans="2:51" s="13" customFormat="1" ht="11.25">
      <c r="B100" s="194"/>
      <c r="C100" s="195"/>
      <c r="D100" s="187" t="s">
        <v>132</v>
      </c>
      <c r="E100" s="196" t="s">
        <v>19</v>
      </c>
      <c r="F100" s="197" t="s">
        <v>140</v>
      </c>
      <c r="G100" s="195"/>
      <c r="H100" s="198">
        <v>2.6</v>
      </c>
      <c r="I100" s="199"/>
      <c r="J100" s="195"/>
      <c r="K100" s="195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132</v>
      </c>
      <c r="AU100" s="204" t="s">
        <v>82</v>
      </c>
      <c r="AV100" s="13" t="s">
        <v>82</v>
      </c>
      <c r="AW100" s="13" t="s">
        <v>33</v>
      </c>
      <c r="AX100" s="13" t="s">
        <v>71</v>
      </c>
      <c r="AY100" s="204" t="s">
        <v>119</v>
      </c>
    </row>
    <row r="101" spans="2:51" s="13" customFormat="1" ht="11.25">
      <c r="B101" s="194"/>
      <c r="C101" s="195"/>
      <c r="D101" s="187" t="s">
        <v>132</v>
      </c>
      <c r="E101" s="196" t="s">
        <v>19</v>
      </c>
      <c r="F101" s="197" t="s">
        <v>141</v>
      </c>
      <c r="G101" s="195"/>
      <c r="H101" s="198">
        <v>7</v>
      </c>
      <c r="I101" s="199"/>
      <c r="J101" s="195"/>
      <c r="K101" s="195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132</v>
      </c>
      <c r="AU101" s="204" t="s">
        <v>82</v>
      </c>
      <c r="AV101" s="13" t="s">
        <v>82</v>
      </c>
      <c r="AW101" s="13" t="s">
        <v>33</v>
      </c>
      <c r="AX101" s="13" t="s">
        <v>71</v>
      </c>
      <c r="AY101" s="204" t="s">
        <v>119</v>
      </c>
    </row>
    <row r="102" spans="1:65" s="2" customFormat="1" ht="16.5" customHeight="1">
      <c r="A102" s="35"/>
      <c r="B102" s="36"/>
      <c r="C102" s="174" t="s">
        <v>142</v>
      </c>
      <c r="D102" s="174" t="s">
        <v>121</v>
      </c>
      <c r="E102" s="175" t="s">
        <v>143</v>
      </c>
      <c r="F102" s="176" t="s">
        <v>144</v>
      </c>
      <c r="G102" s="177" t="s">
        <v>136</v>
      </c>
      <c r="H102" s="178">
        <v>8.82</v>
      </c>
      <c r="I102" s="179"/>
      <c r="J102" s="180">
        <f>ROUND(I102*H102,2)</f>
        <v>0</v>
      </c>
      <c r="K102" s="176" t="s">
        <v>125</v>
      </c>
      <c r="L102" s="40"/>
      <c r="M102" s="181" t="s">
        <v>19</v>
      </c>
      <c r="N102" s="182" t="s">
        <v>42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126</v>
      </c>
      <c r="AT102" s="185" t="s">
        <v>121</v>
      </c>
      <c r="AU102" s="185" t="s">
        <v>82</v>
      </c>
      <c r="AY102" s="18" t="s">
        <v>119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79</v>
      </c>
      <c r="BK102" s="186">
        <f>ROUND(I102*H102,2)</f>
        <v>0</v>
      </c>
      <c r="BL102" s="18" t="s">
        <v>126</v>
      </c>
      <c r="BM102" s="185" t="s">
        <v>145</v>
      </c>
    </row>
    <row r="103" spans="1:47" s="2" customFormat="1" ht="19.5">
      <c r="A103" s="35"/>
      <c r="B103" s="36"/>
      <c r="C103" s="37"/>
      <c r="D103" s="187" t="s">
        <v>128</v>
      </c>
      <c r="E103" s="37"/>
      <c r="F103" s="188" t="s">
        <v>146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128</v>
      </c>
      <c r="AU103" s="18" t="s">
        <v>82</v>
      </c>
    </row>
    <row r="104" spans="1:47" s="2" customFormat="1" ht="11.25">
      <c r="A104" s="35"/>
      <c r="B104" s="36"/>
      <c r="C104" s="37"/>
      <c r="D104" s="192" t="s">
        <v>130</v>
      </c>
      <c r="E104" s="37"/>
      <c r="F104" s="193" t="s">
        <v>147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130</v>
      </c>
      <c r="AU104" s="18" t="s">
        <v>82</v>
      </c>
    </row>
    <row r="105" spans="2:51" s="13" customFormat="1" ht="11.25">
      <c r="B105" s="194"/>
      <c r="C105" s="195"/>
      <c r="D105" s="187" t="s">
        <v>132</v>
      </c>
      <c r="E105" s="196" t="s">
        <v>19</v>
      </c>
      <c r="F105" s="197" t="s">
        <v>148</v>
      </c>
      <c r="G105" s="195"/>
      <c r="H105" s="198">
        <v>1.82</v>
      </c>
      <c r="I105" s="199"/>
      <c r="J105" s="195"/>
      <c r="K105" s="195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132</v>
      </c>
      <c r="AU105" s="204" t="s">
        <v>82</v>
      </c>
      <c r="AV105" s="13" t="s">
        <v>82</v>
      </c>
      <c r="AW105" s="13" t="s">
        <v>33</v>
      </c>
      <c r="AX105" s="13" t="s">
        <v>71</v>
      </c>
      <c r="AY105" s="204" t="s">
        <v>119</v>
      </c>
    </row>
    <row r="106" spans="2:51" s="13" customFormat="1" ht="11.25">
      <c r="B106" s="194"/>
      <c r="C106" s="195"/>
      <c r="D106" s="187" t="s">
        <v>132</v>
      </c>
      <c r="E106" s="196" t="s">
        <v>19</v>
      </c>
      <c r="F106" s="197" t="s">
        <v>141</v>
      </c>
      <c r="G106" s="195"/>
      <c r="H106" s="198">
        <v>7</v>
      </c>
      <c r="I106" s="199"/>
      <c r="J106" s="195"/>
      <c r="K106" s="195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132</v>
      </c>
      <c r="AU106" s="204" t="s">
        <v>82</v>
      </c>
      <c r="AV106" s="13" t="s">
        <v>82</v>
      </c>
      <c r="AW106" s="13" t="s">
        <v>33</v>
      </c>
      <c r="AX106" s="13" t="s">
        <v>71</v>
      </c>
      <c r="AY106" s="204" t="s">
        <v>119</v>
      </c>
    </row>
    <row r="107" spans="1:65" s="2" customFormat="1" ht="16.5" customHeight="1">
      <c r="A107" s="35"/>
      <c r="B107" s="36"/>
      <c r="C107" s="174" t="s">
        <v>126</v>
      </c>
      <c r="D107" s="174" t="s">
        <v>121</v>
      </c>
      <c r="E107" s="175" t="s">
        <v>149</v>
      </c>
      <c r="F107" s="176" t="s">
        <v>150</v>
      </c>
      <c r="G107" s="177" t="s">
        <v>151</v>
      </c>
      <c r="H107" s="178">
        <v>1</v>
      </c>
      <c r="I107" s="179"/>
      <c r="J107" s="180">
        <f>ROUND(I107*H107,2)</f>
        <v>0</v>
      </c>
      <c r="K107" s="176" t="s">
        <v>19</v>
      </c>
      <c r="L107" s="40"/>
      <c r="M107" s="181" t="s">
        <v>19</v>
      </c>
      <c r="N107" s="182" t="s">
        <v>42</v>
      </c>
      <c r="O107" s="65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126</v>
      </c>
      <c r="AT107" s="185" t="s">
        <v>121</v>
      </c>
      <c r="AU107" s="185" t="s">
        <v>82</v>
      </c>
      <c r="AY107" s="18" t="s">
        <v>119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79</v>
      </c>
      <c r="BK107" s="186">
        <f>ROUND(I107*H107,2)</f>
        <v>0</v>
      </c>
      <c r="BL107" s="18" t="s">
        <v>126</v>
      </c>
      <c r="BM107" s="185" t="s">
        <v>152</v>
      </c>
    </row>
    <row r="108" spans="1:47" s="2" customFormat="1" ht="11.25">
      <c r="A108" s="35"/>
      <c r="B108" s="36"/>
      <c r="C108" s="37"/>
      <c r="D108" s="187" t="s">
        <v>128</v>
      </c>
      <c r="E108" s="37"/>
      <c r="F108" s="188" t="s">
        <v>150</v>
      </c>
      <c r="G108" s="37"/>
      <c r="H108" s="37"/>
      <c r="I108" s="189"/>
      <c r="J108" s="37"/>
      <c r="K108" s="37"/>
      <c r="L108" s="40"/>
      <c r="M108" s="190"/>
      <c r="N108" s="19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128</v>
      </c>
      <c r="AU108" s="18" t="s">
        <v>82</v>
      </c>
    </row>
    <row r="109" spans="1:47" s="2" customFormat="1" ht="19.5">
      <c r="A109" s="35"/>
      <c r="B109" s="36"/>
      <c r="C109" s="37"/>
      <c r="D109" s="187" t="s">
        <v>153</v>
      </c>
      <c r="E109" s="37"/>
      <c r="F109" s="205" t="s">
        <v>154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153</v>
      </c>
      <c r="AU109" s="18" t="s">
        <v>82</v>
      </c>
    </row>
    <row r="110" spans="1:65" s="2" customFormat="1" ht="16.5" customHeight="1">
      <c r="A110" s="35"/>
      <c r="B110" s="36"/>
      <c r="C110" s="174" t="s">
        <v>155</v>
      </c>
      <c r="D110" s="174" t="s">
        <v>121</v>
      </c>
      <c r="E110" s="175" t="s">
        <v>156</v>
      </c>
      <c r="F110" s="176" t="s">
        <v>157</v>
      </c>
      <c r="G110" s="177" t="s">
        <v>136</v>
      </c>
      <c r="H110" s="178">
        <v>7.15</v>
      </c>
      <c r="I110" s="179"/>
      <c r="J110" s="180">
        <f>ROUND(I110*H110,2)</f>
        <v>0</v>
      </c>
      <c r="K110" s="176" t="s">
        <v>125</v>
      </c>
      <c r="L110" s="40"/>
      <c r="M110" s="181" t="s">
        <v>19</v>
      </c>
      <c r="N110" s="182" t="s">
        <v>42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126</v>
      </c>
      <c r="AT110" s="185" t="s">
        <v>121</v>
      </c>
      <c r="AU110" s="185" t="s">
        <v>82</v>
      </c>
      <c r="AY110" s="18" t="s">
        <v>119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79</v>
      </c>
      <c r="BK110" s="186">
        <f>ROUND(I110*H110,2)</f>
        <v>0</v>
      </c>
      <c r="BL110" s="18" t="s">
        <v>126</v>
      </c>
      <c r="BM110" s="185" t="s">
        <v>158</v>
      </c>
    </row>
    <row r="111" spans="1:47" s="2" customFormat="1" ht="11.25">
      <c r="A111" s="35"/>
      <c r="B111" s="36"/>
      <c r="C111" s="37"/>
      <c r="D111" s="187" t="s">
        <v>128</v>
      </c>
      <c r="E111" s="37"/>
      <c r="F111" s="188" t="s">
        <v>159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128</v>
      </c>
      <c r="AU111" s="18" t="s">
        <v>82</v>
      </c>
    </row>
    <row r="112" spans="1:47" s="2" customFormat="1" ht="11.25">
      <c r="A112" s="35"/>
      <c r="B112" s="36"/>
      <c r="C112" s="37"/>
      <c r="D112" s="192" t="s">
        <v>130</v>
      </c>
      <c r="E112" s="37"/>
      <c r="F112" s="193" t="s">
        <v>160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130</v>
      </c>
      <c r="AU112" s="18" t="s">
        <v>82</v>
      </c>
    </row>
    <row r="113" spans="2:51" s="13" customFormat="1" ht="11.25">
      <c r="B113" s="194"/>
      <c r="C113" s="195"/>
      <c r="D113" s="187" t="s">
        <v>132</v>
      </c>
      <c r="E113" s="196" t="s">
        <v>19</v>
      </c>
      <c r="F113" s="197" t="s">
        <v>161</v>
      </c>
      <c r="G113" s="195"/>
      <c r="H113" s="198">
        <v>7.15</v>
      </c>
      <c r="I113" s="199"/>
      <c r="J113" s="195"/>
      <c r="K113" s="195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132</v>
      </c>
      <c r="AU113" s="204" t="s">
        <v>82</v>
      </c>
      <c r="AV113" s="13" t="s">
        <v>82</v>
      </c>
      <c r="AW113" s="13" t="s">
        <v>33</v>
      </c>
      <c r="AX113" s="13" t="s">
        <v>79</v>
      </c>
      <c r="AY113" s="204" t="s">
        <v>119</v>
      </c>
    </row>
    <row r="114" spans="1:65" s="2" customFormat="1" ht="21.75" customHeight="1">
      <c r="A114" s="35"/>
      <c r="B114" s="36"/>
      <c r="C114" s="174" t="s">
        <v>162</v>
      </c>
      <c r="D114" s="174" t="s">
        <v>121</v>
      </c>
      <c r="E114" s="175" t="s">
        <v>163</v>
      </c>
      <c r="F114" s="176" t="s">
        <v>164</v>
      </c>
      <c r="G114" s="177" t="s">
        <v>136</v>
      </c>
      <c r="H114" s="178">
        <v>5.98</v>
      </c>
      <c r="I114" s="179"/>
      <c r="J114" s="180">
        <f>ROUND(I114*H114,2)</f>
        <v>0</v>
      </c>
      <c r="K114" s="176" t="s">
        <v>125</v>
      </c>
      <c r="L114" s="40"/>
      <c r="M114" s="181" t="s">
        <v>19</v>
      </c>
      <c r="N114" s="182" t="s">
        <v>42</v>
      </c>
      <c r="O114" s="65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126</v>
      </c>
      <c r="AT114" s="185" t="s">
        <v>121</v>
      </c>
      <c r="AU114" s="185" t="s">
        <v>82</v>
      </c>
      <c r="AY114" s="18" t="s">
        <v>119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79</v>
      </c>
      <c r="BK114" s="186">
        <f>ROUND(I114*H114,2)</f>
        <v>0</v>
      </c>
      <c r="BL114" s="18" t="s">
        <v>126</v>
      </c>
      <c r="BM114" s="185" t="s">
        <v>165</v>
      </c>
    </row>
    <row r="115" spans="1:47" s="2" customFormat="1" ht="19.5">
      <c r="A115" s="35"/>
      <c r="B115" s="36"/>
      <c r="C115" s="37"/>
      <c r="D115" s="187" t="s">
        <v>128</v>
      </c>
      <c r="E115" s="37"/>
      <c r="F115" s="188" t="s">
        <v>166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128</v>
      </c>
      <c r="AU115" s="18" t="s">
        <v>82</v>
      </c>
    </row>
    <row r="116" spans="1:47" s="2" customFormat="1" ht="11.25">
      <c r="A116" s="35"/>
      <c r="B116" s="36"/>
      <c r="C116" s="37"/>
      <c r="D116" s="192" t="s">
        <v>130</v>
      </c>
      <c r="E116" s="37"/>
      <c r="F116" s="193" t="s">
        <v>167</v>
      </c>
      <c r="G116" s="37"/>
      <c r="H116" s="37"/>
      <c r="I116" s="189"/>
      <c r="J116" s="37"/>
      <c r="K116" s="37"/>
      <c r="L116" s="40"/>
      <c r="M116" s="190"/>
      <c r="N116" s="191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130</v>
      </c>
      <c r="AU116" s="18" t="s">
        <v>82</v>
      </c>
    </row>
    <row r="117" spans="2:51" s="13" customFormat="1" ht="11.25">
      <c r="B117" s="194"/>
      <c r="C117" s="195"/>
      <c r="D117" s="187" t="s">
        <v>132</v>
      </c>
      <c r="E117" s="196" t="s">
        <v>19</v>
      </c>
      <c r="F117" s="197" t="s">
        <v>168</v>
      </c>
      <c r="G117" s="195"/>
      <c r="H117" s="198">
        <v>5.98</v>
      </c>
      <c r="I117" s="199"/>
      <c r="J117" s="195"/>
      <c r="K117" s="195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132</v>
      </c>
      <c r="AU117" s="204" t="s">
        <v>82</v>
      </c>
      <c r="AV117" s="13" t="s">
        <v>82</v>
      </c>
      <c r="AW117" s="13" t="s">
        <v>33</v>
      </c>
      <c r="AX117" s="13" t="s">
        <v>79</v>
      </c>
      <c r="AY117" s="204" t="s">
        <v>119</v>
      </c>
    </row>
    <row r="118" spans="1:65" s="2" customFormat="1" ht="16.5" customHeight="1">
      <c r="A118" s="35"/>
      <c r="B118" s="36"/>
      <c r="C118" s="174" t="s">
        <v>169</v>
      </c>
      <c r="D118" s="174" t="s">
        <v>121</v>
      </c>
      <c r="E118" s="175" t="s">
        <v>170</v>
      </c>
      <c r="F118" s="176" t="s">
        <v>171</v>
      </c>
      <c r="G118" s="177" t="s">
        <v>136</v>
      </c>
      <c r="H118" s="178">
        <v>2.1</v>
      </c>
      <c r="I118" s="179"/>
      <c r="J118" s="180">
        <f>ROUND(I118*H118,2)</f>
        <v>0</v>
      </c>
      <c r="K118" s="176" t="s">
        <v>125</v>
      </c>
      <c r="L118" s="40"/>
      <c r="M118" s="181" t="s">
        <v>19</v>
      </c>
      <c r="N118" s="182" t="s">
        <v>42</v>
      </c>
      <c r="O118" s="65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126</v>
      </c>
      <c r="AT118" s="185" t="s">
        <v>121</v>
      </c>
      <c r="AU118" s="185" t="s">
        <v>82</v>
      </c>
      <c r="AY118" s="18" t="s">
        <v>119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8" t="s">
        <v>79</v>
      </c>
      <c r="BK118" s="186">
        <f>ROUND(I118*H118,2)</f>
        <v>0</v>
      </c>
      <c r="BL118" s="18" t="s">
        <v>126</v>
      </c>
      <c r="BM118" s="185" t="s">
        <v>172</v>
      </c>
    </row>
    <row r="119" spans="1:47" s="2" customFormat="1" ht="19.5">
      <c r="A119" s="35"/>
      <c r="B119" s="36"/>
      <c r="C119" s="37"/>
      <c r="D119" s="187" t="s">
        <v>128</v>
      </c>
      <c r="E119" s="37"/>
      <c r="F119" s="188" t="s">
        <v>173</v>
      </c>
      <c r="G119" s="37"/>
      <c r="H119" s="37"/>
      <c r="I119" s="189"/>
      <c r="J119" s="37"/>
      <c r="K119" s="37"/>
      <c r="L119" s="40"/>
      <c r="M119" s="190"/>
      <c r="N119" s="191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128</v>
      </c>
      <c r="AU119" s="18" t="s">
        <v>82</v>
      </c>
    </row>
    <row r="120" spans="1:47" s="2" customFormat="1" ht="11.25">
      <c r="A120" s="35"/>
      <c r="B120" s="36"/>
      <c r="C120" s="37"/>
      <c r="D120" s="192" t="s">
        <v>130</v>
      </c>
      <c r="E120" s="37"/>
      <c r="F120" s="193" t="s">
        <v>174</v>
      </c>
      <c r="G120" s="37"/>
      <c r="H120" s="37"/>
      <c r="I120" s="189"/>
      <c r="J120" s="37"/>
      <c r="K120" s="37"/>
      <c r="L120" s="40"/>
      <c r="M120" s="190"/>
      <c r="N120" s="19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130</v>
      </c>
      <c r="AU120" s="18" t="s">
        <v>82</v>
      </c>
    </row>
    <row r="121" spans="2:51" s="13" customFormat="1" ht="11.25">
      <c r="B121" s="194"/>
      <c r="C121" s="195"/>
      <c r="D121" s="187" t="s">
        <v>132</v>
      </c>
      <c r="E121" s="196" t="s">
        <v>19</v>
      </c>
      <c r="F121" s="197" t="s">
        <v>175</v>
      </c>
      <c r="G121" s="195"/>
      <c r="H121" s="198">
        <v>0.66</v>
      </c>
      <c r="I121" s="199"/>
      <c r="J121" s="195"/>
      <c r="K121" s="195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132</v>
      </c>
      <c r="AU121" s="204" t="s">
        <v>82</v>
      </c>
      <c r="AV121" s="13" t="s">
        <v>82</v>
      </c>
      <c r="AW121" s="13" t="s">
        <v>33</v>
      </c>
      <c r="AX121" s="13" t="s">
        <v>71</v>
      </c>
      <c r="AY121" s="204" t="s">
        <v>119</v>
      </c>
    </row>
    <row r="122" spans="2:51" s="13" customFormat="1" ht="11.25">
      <c r="B122" s="194"/>
      <c r="C122" s="195"/>
      <c r="D122" s="187" t="s">
        <v>132</v>
      </c>
      <c r="E122" s="196" t="s">
        <v>19</v>
      </c>
      <c r="F122" s="197" t="s">
        <v>176</v>
      </c>
      <c r="G122" s="195"/>
      <c r="H122" s="198">
        <v>0.66</v>
      </c>
      <c r="I122" s="199"/>
      <c r="J122" s="195"/>
      <c r="K122" s="195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132</v>
      </c>
      <c r="AU122" s="204" t="s">
        <v>82</v>
      </c>
      <c r="AV122" s="13" t="s">
        <v>82</v>
      </c>
      <c r="AW122" s="13" t="s">
        <v>33</v>
      </c>
      <c r="AX122" s="13" t="s">
        <v>71</v>
      </c>
      <c r="AY122" s="204" t="s">
        <v>119</v>
      </c>
    </row>
    <row r="123" spans="2:51" s="13" customFormat="1" ht="11.25">
      <c r="B123" s="194"/>
      <c r="C123" s="195"/>
      <c r="D123" s="187" t="s">
        <v>132</v>
      </c>
      <c r="E123" s="196" t="s">
        <v>19</v>
      </c>
      <c r="F123" s="197" t="s">
        <v>177</v>
      </c>
      <c r="G123" s="195"/>
      <c r="H123" s="198">
        <v>0.78</v>
      </c>
      <c r="I123" s="199"/>
      <c r="J123" s="195"/>
      <c r="K123" s="195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132</v>
      </c>
      <c r="AU123" s="204" t="s">
        <v>82</v>
      </c>
      <c r="AV123" s="13" t="s">
        <v>82</v>
      </c>
      <c r="AW123" s="13" t="s">
        <v>33</v>
      </c>
      <c r="AX123" s="13" t="s">
        <v>71</v>
      </c>
      <c r="AY123" s="204" t="s">
        <v>119</v>
      </c>
    </row>
    <row r="124" spans="1:65" s="2" customFormat="1" ht="21.75" customHeight="1">
      <c r="A124" s="35"/>
      <c r="B124" s="36"/>
      <c r="C124" s="174" t="s">
        <v>178</v>
      </c>
      <c r="D124" s="174" t="s">
        <v>121</v>
      </c>
      <c r="E124" s="175" t="s">
        <v>179</v>
      </c>
      <c r="F124" s="176" t="s">
        <v>180</v>
      </c>
      <c r="G124" s="177" t="s">
        <v>136</v>
      </c>
      <c r="H124" s="178">
        <v>13.15</v>
      </c>
      <c r="I124" s="179"/>
      <c r="J124" s="180">
        <f>ROUND(I124*H124,2)</f>
        <v>0</v>
      </c>
      <c r="K124" s="176" t="s">
        <v>125</v>
      </c>
      <c r="L124" s="40"/>
      <c r="M124" s="181" t="s">
        <v>19</v>
      </c>
      <c r="N124" s="182" t="s">
        <v>42</v>
      </c>
      <c r="O124" s="65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126</v>
      </c>
      <c r="AT124" s="185" t="s">
        <v>121</v>
      </c>
      <c r="AU124" s="185" t="s">
        <v>82</v>
      </c>
      <c r="AY124" s="18" t="s">
        <v>119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79</v>
      </c>
      <c r="BK124" s="186">
        <f>ROUND(I124*H124,2)</f>
        <v>0</v>
      </c>
      <c r="BL124" s="18" t="s">
        <v>126</v>
      </c>
      <c r="BM124" s="185" t="s">
        <v>181</v>
      </c>
    </row>
    <row r="125" spans="1:47" s="2" customFormat="1" ht="19.5">
      <c r="A125" s="35"/>
      <c r="B125" s="36"/>
      <c r="C125" s="37"/>
      <c r="D125" s="187" t="s">
        <v>128</v>
      </c>
      <c r="E125" s="37"/>
      <c r="F125" s="188" t="s">
        <v>182</v>
      </c>
      <c r="G125" s="37"/>
      <c r="H125" s="37"/>
      <c r="I125" s="189"/>
      <c r="J125" s="37"/>
      <c r="K125" s="37"/>
      <c r="L125" s="40"/>
      <c r="M125" s="190"/>
      <c r="N125" s="191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128</v>
      </c>
      <c r="AU125" s="18" t="s">
        <v>82</v>
      </c>
    </row>
    <row r="126" spans="1:47" s="2" customFormat="1" ht="11.25">
      <c r="A126" s="35"/>
      <c r="B126" s="36"/>
      <c r="C126" s="37"/>
      <c r="D126" s="192" t="s">
        <v>130</v>
      </c>
      <c r="E126" s="37"/>
      <c r="F126" s="193" t="s">
        <v>183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130</v>
      </c>
      <c r="AU126" s="18" t="s">
        <v>82</v>
      </c>
    </row>
    <row r="127" spans="2:51" s="13" customFormat="1" ht="11.25">
      <c r="B127" s="194"/>
      <c r="C127" s="195"/>
      <c r="D127" s="187" t="s">
        <v>132</v>
      </c>
      <c r="E127" s="196" t="s">
        <v>19</v>
      </c>
      <c r="F127" s="197" t="s">
        <v>184</v>
      </c>
      <c r="G127" s="195"/>
      <c r="H127" s="198">
        <v>13.15</v>
      </c>
      <c r="I127" s="199"/>
      <c r="J127" s="195"/>
      <c r="K127" s="195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132</v>
      </c>
      <c r="AU127" s="204" t="s">
        <v>82</v>
      </c>
      <c r="AV127" s="13" t="s">
        <v>82</v>
      </c>
      <c r="AW127" s="13" t="s">
        <v>33</v>
      </c>
      <c r="AX127" s="13" t="s">
        <v>79</v>
      </c>
      <c r="AY127" s="204" t="s">
        <v>119</v>
      </c>
    </row>
    <row r="128" spans="1:65" s="2" customFormat="1" ht="24.2" customHeight="1">
      <c r="A128" s="35"/>
      <c r="B128" s="36"/>
      <c r="C128" s="174" t="s">
        <v>185</v>
      </c>
      <c r="D128" s="174" t="s">
        <v>121</v>
      </c>
      <c r="E128" s="175" t="s">
        <v>186</v>
      </c>
      <c r="F128" s="176" t="s">
        <v>187</v>
      </c>
      <c r="G128" s="177" t="s">
        <v>136</v>
      </c>
      <c r="H128" s="178">
        <v>65.75</v>
      </c>
      <c r="I128" s="179"/>
      <c r="J128" s="180">
        <f>ROUND(I128*H128,2)</f>
        <v>0</v>
      </c>
      <c r="K128" s="176" t="s">
        <v>125</v>
      </c>
      <c r="L128" s="40"/>
      <c r="M128" s="181" t="s">
        <v>19</v>
      </c>
      <c r="N128" s="182" t="s">
        <v>42</v>
      </c>
      <c r="O128" s="65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126</v>
      </c>
      <c r="AT128" s="185" t="s">
        <v>121</v>
      </c>
      <c r="AU128" s="185" t="s">
        <v>82</v>
      </c>
      <c r="AY128" s="18" t="s">
        <v>119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79</v>
      </c>
      <c r="BK128" s="186">
        <f>ROUND(I128*H128,2)</f>
        <v>0</v>
      </c>
      <c r="BL128" s="18" t="s">
        <v>126</v>
      </c>
      <c r="BM128" s="185" t="s">
        <v>188</v>
      </c>
    </row>
    <row r="129" spans="1:47" s="2" customFormat="1" ht="19.5">
      <c r="A129" s="35"/>
      <c r="B129" s="36"/>
      <c r="C129" s="37"/>
      <c r="D129" s="187" t="s">
        <v>128</v>
      </c>
      <c r="E129" s="37"/>
      <c r="F129" s="188" t="s">
        <v>189</v>
      </c>
      <c r="G129" s="37"/>
      <c r="H129" s="37"/>
      <c r="I129" s="189"/>
      <c r="J129" s="37"/>
      <c r="K129" s="37"/>
      <c r="L129" s="40"/>
      <c r="M129" s="190"/>
      <c r="N129" s="191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128</v>
      </c>
      <c r="AU129" s="18" t="s">
        <v>82</v>
      </c>
    </row>
    <row r="130" spans="1:47" s="2" customFormat="1" ht="11.25">
      <c r="A130" s="35"/>
      <c r="B130" s="36"/>
      <c r="C130" s="37"/>
      <c r="D130" s="192" t="s">
        <v>130</v>
      </c>
      <c r="E130" s="37"/>
      <c r="F130" s="193" t="s">
        <v>190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130</v>
      </c>
      <c r="AU130" s="18" t="s">
        <v>82</v>
      </c>
    </row>
    <row r="131" spans="2:51" s="13" customFormat="1" ht="11.25">
      <c r="B131" s="194"/>
      <c r="C131" s="195"/>
      <c r="D131" s="187" t="s">
        <v>132</v>
      </c>
      <c r="E131" s="196" t="s">
        <v>19</v>
      </c>
      <c r="F131" s="197" t="s">
        <v>191</v>
      </c>
      <c r="G131" s="195"/>
      <c r="H131" s="198">
        <v>65.75</v>
      </c>
      <c r="I131" s="199"/>
      <c r="J131" s="195"/>
      <c r="K131" s="195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132</v>
      </c>
      <c r="AU131" s="204" t="s">
        <v>82</v>
      </c>
      <c r="AV131" s="13" t="s">
        <v>82</v>
      </c>
      <c r="AW131" s="13" t="s">
        <v>33</v>
      </c>
      <c r="AX131" s="13" t="s">
        <v>79</v>
      </c>
      <c r="AY131" s="204" t="s">
        <v>119</v>
      </c>
    </row>
    <row r="132" spans="1:65" s="2" customFormat="1" ht="16.5" customHeight="1">
      <c r="A132" s="35"/>
      <c r="B132" s="36"/>
      <c r="C132" s="174" t="s">
        <v>192</v>
      </c>
      <c r="D132" s="174" t="s">
        <v>121</v>
      </c>
      <c r="E132" s="175" t="s">
        <v>193</v>
      </c>
      <c r="F132" s="176" t="s">
        <v>194</v>
      </c>
      <c r="G132" s="177" t="s">
        <v>136</v>
      </c>
      <c r="H132" s="178">
        <v>13.15</v>
      </c>
      <c r="I132" s="179"/>
      <c r="J132" s="180">
        <f>ROUND(I132*H132,2)</f>
        <v>0</v>
      </c>
      <c r="K132" s="176" t="s">
        <v>125</v>
      </c>
      <c r="L132" s="40"/>
      <c r="M132" s="181" t="s">
        <v>19</v>
      </c>
      <c r="N132" s="182" t="s">
        <v>42</v>
      </c>
      <c r="O132" s="65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126</v>
      </c>
      <c r="AT132" s="185" t="s">
        <v>121</v>
      </c>
      <c r="AU132" s="185" t="s">
        <v>82</v>
      </c>
      <c r="AY132" s="18" t="s">
        <v>119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79</v>
      </c>
      <c r="BK132" s="186">
        <f>ROUND(I132*H132,2)</f>
        <v>0</v>
      </c>
      <c r="BL132" s="18" t="s">
        <v>126</v>
      </c>
      <c r="BM132" s="185" t="s">
        <v>195</v>
      </c>
    </row>
    <row r="133" spans="1:47" s="2" customFormat="1" ht="19.5">
      <c r="A133" s="35"/>
      <c r="B133" s="36"/>
      <c r="C133" s="37"/>
      <c r="D133" s="187" t="s">
        <v>128</v>
      </c>
      <c r="E133" s="37"/>
      <c r="F133" s="188" t="s">
        <v>196</v>
      </c>
      <c r="G133" s="37"/>
      <c r="H133" s="37"/>
      <c r="I133" s="189"/>
      <c r="J133" s="37"/>
      <c r="K133" s="37"/>
      <c r="L133" s="40"/>
      <c r="M133" s="190"/>
      <c r="N133" s="191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128</v>
      </c>
      <c r="AU133" s="18" t="s">
        <v>82</v>
      </c>
    </row>
    <row r="134" spans="1:47" s="2" customFormat="1" ht="11.25">
      <c r="A134" s="35"/>
      <c r="B134" s="36"/>
      <c r="C134" s="37"/>
      <c r="D134" s="192" t="s">
        <v>130</v>
      </c>
      <c r="E134" s="37"/>
      <c r="F134" s="193" t="s">
        <v>197</v>
      </c>
      <c r="G134" s="37"/>
      <c r="H134" s="37"/>
      <c r="I134" s="189"/>
      <c r="J134" s="37"/>
      <c r="K134" s="37"/>
      <c r="L134" s="40"/>
      <c r="M134" s="190"/>
      <c r="N134" s="191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130</v>
      </c>
      <c r="AU134" s="18" t="s">
        <v>82</v>
      </c>
    </row>
    <row r="135" spans="2:51" s="13" customFormat="1" ht="11.25">
      <c r="B135" s="194"/>
      <c r="C135" s="195"/>
      <c r="D135" s="187" t="s">
        <v>132</v>
      </c>
      <c r="E135" s="196" t="s">
        <v>19</v>
      </c>
      <c r="F135" s="197" t="s">
        <v>184</v>
      </c>
      <c r="G135" s="195"/>
      <c r="H135" s="198">
        <v>13.15</v>
      </c>
      <c r="I135" s="199"/>
      <c r="J135" s="195"/>
      <c r="K135" s="195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132</v>
      </c>
      <c r="AU135" s="204" t="s">
        <v>82</v>
      </c>
      <c r="AV135" s="13" t="s">
        <v>82</v>
      </c>
      <c r="AW135" s="13" t="s">
        <v>33</v>
      </c>
      <c r="AX135" s="13" t="s">
        <v>79</v>
      </c>
      <c r="AY135" s="204" t="s">
        <v>119</v>
      </c>
    </row>
    <row r="136" spans="1:65" s="2" customFormat="1" ht="16.5" customHeight="1">
      <c r="A136" s="35"/>
      <c r="B136" s="36"/>
      <c r="C136" s="174" t="s">
        <v>198</v>
      </c>
      <c r="D136" s="174" t="s">
        <v>121</v>
      </c>
      <c r="E136" s="175" t="s">
        <v>199</v>
      </c>
      <c r="F136" s="176" t="s">
        <v>200</v>
      </c>
      <c r="G136" s="177" t="s">
        <v>201</v>
      </c>
      <c r="H136" s="178">
        <v>23.67</v>
      </c>
      <c r="I136" s="179"/>
      <c r="J136" s="180">
        <f>ROUND(I136*H136,2)</f>
        <v>0</v>
      </c>
      <c r="K136" s="176" t="s">
        <v>125</v>
      </c>
      <c r="L136" s="40"/>
      <c r="M136" s="181" t="s">
        <v>19</v>
      </c>
      <c r="N136" s="182" t="s">
        <v>42</v>
      </c>
      <c r="O136" s="65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126</v>
      </c>
      <c r="AT136" s="185" t="s">
        <v>121</v>
      </c>
      <c r="AU136" s="185" t="s">
        <v>82</v>
      </c>
      <c r="AY136" s="18" t="s">
        <v>119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79</v>
      </c>
      <c r="BK136" s="186">
        <f>ROUND(I136*H136,2)</f>
        <v>0</v>
      </c>
      <c r="BL136" s="18" t="s">
        <v>126</v>
      </c>
      <c r="BM136" s="185" t="s">
        <v>202</v>
      </c>
    </row>
    <row r="137" spans="1:47" s="2" customFormat="1" ht="11.25">
      <c r="A137" s="35"/>
      <c r="B137" s="36"/>
      <c r="C137" s="37"/>
      <c r="D137" s="187" t="s">
        <v>128</v>
      </c>
      <c r="E137" s="37"/>
      <c r="F137" s="188" t="s">
        <v>203</v>
      </c>
      <c r="G137" s="37"/>
      <c r="H137" s="37"/>
      <c r="I137" s="189"/>
      <c r="J137" s="37"/>
      <c r="K137" s="37"/>
      <c r="L137" s="40"/>
      <c r="M137" s="190"/>
      <c r="N137" s="191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128</v>
      </c>
      <c r="AU137" s="18" t="s">
        <v>82</v>
      </c>
    </row>
    <row r="138" spans="1:47" s="2" customFormat="1" ht="11.25">
      <c r="A138" s="35"/>
      <c r="B138" s="36"/>
      <c r="C138" s="37"/>
      <c r="D138" s="192" t="s">
        <v>130</v>
      </c>
      <c r="E138" s="37"/>
      <c r="F138" s="193" t="s">
        <v>204</v>
      </c>
      <c r="G138" s="37"/>
      <c r="H138" s="37"/>
      <c r="I138" s="189"/>
      <c r="J138" s="37"/>
      <c r="K138" s="37"/>
      <c r="L138" s="40"/>
      <c r="M138" s="190"/>
      <c r="N138" s="191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130</v>
      </c>
      <c r="AU138" s="18" t="s">
        <v>82</v>
      </c>
    </row>
    <row r="139" spans="2:51" s="13" customFormat="1" ht="11.25">
      <c r="B139" s="194"/>
      <c r="C139" s="195"/>
      <c r="D139" s="187" t="s">
        <v>132</v>
      </c>
      <c r="E139" s="196" t="s">
        <v>19</v>
      </c>
      <c r="F139" s="197" t="s">
        <v>205</v>
      </c>
      <c r="G139" s="195"/>
      <c r="H139" s="198">
        <v>23.67</v>
      </c>
      <c r="I139" s="199"/>
      <c r="J139" s="195"/>
      <c r="K139" s="195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132</v>
      </c>
      <c r="AU139" s="204" t="s">
        <v>82</v>
      </c>
      <c r="AV139" s="13" t="s">
        <v>82</v>
      </c>
      <c r="AW139" s="13" t="s">
        <v>33</v>
      </c>
      <c r="AX139" s="13" t="s">
        <v>79</v>
      </c>
      <c r="AY139" s="204" t="s">
        <v>119</v>
      </c>
    </row>
    <row r="140" spans="1:65" s="2" customFormat="1" ht="16.5" customHeight="1">
      <c r="A140" s="35"/>
      <c r="B140" s="36"/>
      <c r="C140" s="174" t="s">
        <v>8</v>
      </c>
      <c r="D140" s="174" t="s">
        <v>121</v>
      </c>
      <c r="E140" s="175" t="s">
        <v>206</v>
      </c>
      <c r="F140" s="176" t="s">
        <v>207</v>
      </c>
      <c r="G140" s="177" t="s">
        <v>136</v>
      </c>
      <c r="H140" s="178">
        <v>13.15</v>
      </c>
      <c r="I140" s="179"/>
      <c r="J140" s="180">
        <f>ROUND(I140*H140,2)</f>
        <v>0</v>
      </c>
      <c r="K140" s="176" t="s">
        <v>125</v>
      </c>
      <c r="L140" s="40"/>
      <c r="M140" s="181" t="s">
        <v>19</v>
      </c>
      <c r="N140" s="182" t="s">
        <v>42</v>
      </c>
      <c r="O140" s="65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126</v>
      </c>
      <c r="AT140" s="185" t="s">
        <v>121</v>
      </c>
      <c r="AU140" s="185" t="s">
        <v>82</v>
      </c>
      <c r="AY140" s="18" t="s">
        <v>119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79</v>
      </c>
      <c r="BK140" s="186">
        <f>ROUND(I140*H140,2)</f>
        <v>0</v>
      </c>
      <c r="BL140" s="18" t="s">
        <v>126</v>
      </c>
      <c r="BM140" s="185" t="s">
        <v>208</v>
      </c>
    </row>
    <row r="141" spans="1:47" s="2" customFormat="1" ht="11.25">
      <c r="A141" s="35"/>
      <c r="B141" s="36"/>
      <c r="C141" s="37"/>
      <c r="D141" s="187" t="s">
        <v>128</v>
      </c>
      <c r="E141" s="37"/>
      <c r="F141" s="188" t="s">
        <v>209</v>
      </c>
      <c r="G141" s="37"/>
      <c r="H141" s="37"/>
      <c r="I141" s="189"/>
      <c r="J141" s="37"/>
      <c r="K141" s="37"/>
      <c r="L141" s="40"/>
      <c r="M141" s="190"/>
      <c r="N141" s="191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128</v>
      </c>
      <c r="AU141" s="18" t="s">
        <v>82</v>
      </c>
    </row>
    <row r="142" spans="1:47" s="2" customFormat="1" ht="11.25">
      <c r="A142" s="35"/>
      <c r="B142" s="36"/>
      <c r="C142" s="37"/>
      <c r="D142" s="192" t="s">
        <v>130</v>
      </c>
      <c r="E142" s="37"/>
      <c r="F142" s="193" t="s">
        <v>210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130</v>
      </c>
      <c r="AU142" s="18" t="s">
        <v>82</v>
      </c>
    </row>
    <row r="143" spans="2:51" s="13" customFormat="1" ht="11.25">
      <c r="B143" s="194"/>
      <c r="C143" s="195"/>
      <c r="D143" s="187" t="s">
        <v>132</v>
      </c>
      <c r="E143" s="196" t="s">
        <v>19</v>
      </c>
      <c r="F143" s="197" t="s">
        <v>211</v>
      </c>
      <c r="G143" s="195"/>
      <c r="H143" s="198">
        <v>13.15</v>
      </c>
      <c r="I143" s="199"/>
      <c r="J143" s="195"/>
      <c r="K143" s="195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132</v>
      </c>
      <c r="AU143" s="204" t="s">
        <v>82</v>
      </c>
      <c r="AV143" s="13" t="s">
        <v>82</v>
      </c>
      <c r="AW143" s="13" t="s">
        <v>33</v>
      </c>
      <c r="AX143" s="13" t="s">
        <v>79</v>
      </c>
      <c r="AY143" s="204" t="s">
        <v>119</v>
      </c>
    </row>
    <row r="144" spans="2:63" s="12" customFormat="1" ht="22.9" customHeight="1">
      <c r="B144" s="158"/>
      <c r="C144" s="159"/>
      <c r="D144" s="160" t="s">
        <v>70</v>
      </c>
      <c r="E144" s="172" t="s">
        <v>82</v>
      </c>
      <c r="F144" s="172" t="s">
        <v>212</v>
      </c>
      <c r="G144" s="159"/>
      <c r="H144" s="159"/>
      <c r="I144" s="162"/>
      <c r="J144" s="173">
        <f>BK144</f>
        <v>0</v>
      </c>
      <c r="K144" s="159"/>
      <c r="L144" s="164"/>
      <c r="M144" s="165"/>
      <c r="N144" s="166"/>
      <c r="O144" s="166"/>
      <c r="P144" s="167">
        <f>SUM(P145:P149)</f>
        <v>0</v>
      </c>
      <c r="Q144" s="166"/>
      <c r="R144" s="167">
        <f>SUM(R145:R149)</f>
        <v>17.320446009999998</v>
      </c>
      <c r="S144" s="166"/>
      <c r="T144" s="168">
        <f>SUM(T145:T149)</f>
        <v>0</v>
      </c>
      <c r="AR144" s="169" t="s">
        <v>79</v>
      </c>
      <c r="AT144" s="170" t="s">
        <v>70</v>
      </c>
      <c r="AU144" s="170" t="s">
        <v>79</v>
      </c>
      <c r="AY144" s="169" t="s">
        <v>119</v>
      </c>
      <c r="BK144" s="171">
        <f>SUM(BK145:BK149)</f>
        <v>0</v>
      </c>
    </row>
    <row r="145" spans="1:65" s="2" customFormat="1" ht="16.5" customHeight="1">
      <c r="A145" s="35"/>
      <c r="B145" s="36"/>
      <c r="C145" s="174" t="s">
        <v>213</v>
      </c>
      <c r="D145" s="174" t="s">
        <v>121</v>
      </c>
      <c r="E145" s="175" t="s">
        <v>214</v>
      </c>
      <c r="F145" s="176" t="s">
        <v>215</v>
      </c>
      <c r="G145" s="177" t="s">
        <v>136</v>
      </c>
      <c r="H145" s="178">
        <v>6.923</v>
      </c>
      <c r="I145" s="179"/>
      <c r="J145" s="180">
        <f>ROUND(I145*H145,2)</f>
        <v>0</v>
      </c>
      <c r="K145" s="176" t="s">
        <v>125</v>
      </c>
      <c r="L145" s="40"/>
      <c r="M145" s="181" t="s">
        <v>19</v>
      </c>
      <c r="N145" s="182" t="s">
        <v>42</v>
      </c>
      <c r="O145" s="65"/>
      <c r="P145" s="183">
        <f>O145*H145</f>
        <v>0</v>
      </c>
      <c r="Q145" s="183">
        <v>2.50187</v>
      </c>
      <c r="R145" s="183">
        <f>Q145*H145</f>
        <v>17.320446009999998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126</v>
      </c>
      <c r="AT145" s="185" t="s">
        <v>121</v>
      </c>
      <c r="AU145" s="185" t="s">
        <v>82</v>
      </c>
      <c r="AY145" s="18" t="s">
        <v>119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79</v>
      </c>
      <c r="BK145" s="186">
        <f>ROUND(I145*H145,2)</f>
        <v>0</v>
      </c>
      <c r="BL145" s="18" t="s">
        <v>126</v>
      </c>
      <c r="BM145" s="185" t="s">
        <v>216</v>
      </c>
    </row>
    <row r="146" spans="1:47" s="2" customFormat="1" ht="11.25">
      <c r="A146" s="35"/>
      <c r="B146" s="36"/>
      <c r="C146" s="37"/>
      <c r="D146" s="187" t="s">
        <v>128</v>
      </c>
      <c r="E146" s="37"/>
      <c r="F146" s="188" t="s">
        <v>217</v>
      </c>
      <c r="G146" s="37"/>
      <c r="H146" s="37"/>
      <c r="I146" s="189"/>
      <c r="J146" s="37"/>
      <c r="K146" s="37"/>
      <c r="L146" s="40"/>
      <c r="M146" s="190"/>
      <c r="N146" s="19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128</v>
      </c>
      <c r="AU146" s="18" t="s">
        <v>82</v>
      </c>
    </row>
    <row r="147" spans="1:47" s="2" customFormat="1" ht="11.25">
      <c r="A147" s="35"/>
      <c r="B147" s="36"/>
      <c r="C147" s="37"/>
      <c r="D147" s="192" t="s">
        <v>130</v>
      </c>
      <c r="E147" s="37"/>
      <c r="F147" s="193" t="s">
        <v>218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130</v>
      </c>
      <c r="AU147" s="18" t="s">
        <v>82</v>
      </c>
    </row>
    <row r="148" spans="1:47" s="2" customFormat="1" ht="19.5">
      <c r="A148" s="35"/>
      <c r="B148" s="36"/>
      <c r="C148" s="37"/>
      <c r="D148" s="187" t="s">
        <v>153</v>
      </c>
      <c r="E148" s="37"/>
      <c r="F148" s="205" t="s">
        <v>219</v>
      </c>
      <c r="G148" s="37"/>
      <c r="H148" s="37"/>
      <c r="I148" s="189"/>
      <c r="J148" s="37"/>
      <c r="K148" s="37"/>
      <c r="L148" s="40"/>
      <c r="M148" s="190"/>
      <c r="N148" s="19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153</v>
      </c>
      <c r="AU148" s="18" t="s">
        <v>82</v>
      </c>
    </row>
    <row r="149" spans="2:51" s="13" customFormat="1" ht="11.25">
      <c r="B149" s="194"/>
      <c r="C149" s="195"/>
      <c r="D149" s="187" t="s">
        <v>132</v>
      </c>
      <c r="E149" s="196" t="s">
        <v>19</v>
      </c>
      <c r="F149" s="197" t="s">
        <v>220</v>
      </c>
      <c r="G149" s="195"/>
      <c r="H149" s="198">
        <v>6.923</v>
      </c>
      <c r="I149" s="199"/>
      <c r="J149" s="195"/>
      <c r="K149" s="195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132</v>
      </c>
      <c r="AU149" s="204" t="s">
        <v>82</v>
      </c>
      <c r="AV149" s="13" t="s">
        <v>82</v>
      </c>
      <c r="AW149" s="13" t="s">
        <v>33</v>
      </c>
      <c r="AX149" s="13" t="s">
        <v>79</v>
      </c>
      <c r="AY149" s="204" t="s">
        <v>119</v>
      </c>
    </row>
    <row r="150" spans="2:63" s="12" customFormat="1" ht="22.9" customHeight="1">
      <c r="B150" s="158"/>
      <c r="C150" s="159"/>
      <c r="D150" s="160" t="s">
        <v>70</v>
      </c>
      <c r="E150" s="172" t="s">
        <v>142</v>
      </c>
      <c r="F150" s="172" t="s">
        <v>221</v>
      </c>
      <c r="G150" s="159"/>
      <c r="H150" s="159"/>
      <c r="I150" s="162"/>
      <c r="J150" s="173">
        <f>BK150</f>
        <v>0</v>
      </c>
      <c r="K150" s="159"/>
      <c r="L150" s="164"/>
      <c r="M150" s="165"/>
      <c r="N150" s="166"/>
      <c r="O150" s="166"/>
      <c r="P150" s="167">
        <f>SUM(P151:P154)</f>
        <v>0</v>
      </c>
      <c r="Q150" s="166"/>
      <c r="R150" s="167">
        <f>SUM(R151:R154)</f>
        <v>7.6480999999999995</v>
      </c>
      <c r="S150" s="166"/>
      <c r="T150" s="168">
        <f>SUM(T151:T154)</f>
        <v>0</v>
      </c>
      <c r="AR150" s="169" t="s">
        <v>79</v>
      </c>
      <c r="AT150" s="170" t="s">
        <v>70</v>
      </c>
      <c r="AU150" s="170" t="s">
        <v>79</v>
      </c>
      <c r="AY150" s="169" t="s">
        <v>119</v>
      </c>
      <c r="BK150" s="171">
        <f>SUM(BK151:BK154)</f>
        <v>0</v>
      </c>
    </row>
    <row r="151" spans="1:65" s="2" customFormat="1" ht="16.5" customHeight="1">
      <c r="A151" s="35"/>
      <c r="B151" s="36"/>
      <c r="C151" s="174" t="s">
        <v>222</v>
      </c>
      <c r="D151" s="174" t="s">
        <v>121</v>
      </c>
      <c r="E151" s="175" t="s">
        <v>223</v>
      </c>
      <c r="F151" s="176" t="s">
        <v>224</v>
      </c>
      <c r="G151" s="177" t="s">
        <v>136</v>
      </c>
      <c r="H151" s="178">
        <v>2.5</v>
      </c>
      <c r="I151" s="179"/>
      <c r="J151" s="180">
        <f>ROUND(I151*H151,2)</f>
        <v>0</v>
      </c>
      <c r="K151" s="176" t="s">
        <v>125</v>
      </c>
      <c r="L151" s="40"/>
      <c r="M151" s="181" t="s">
        <v>19</v>
      </c>
      <c r="N151" s="182" t="s">
        <v>42</v>
      </c>
      <c r="O151" s="65"/>
      <c r="P151" s="183">
        <f>O151*H151</f>
        <v>0</v>
      </c>
      <c r="Q151" s="183">
        <v>3.05924</v>
      </c>
      <c r="R151" s="183">
        <f>Q151*H151</f>
        <v>7.6480999999999995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126</v>
      </c>
      <c r="AT151" s="185" t="s">
        <v>121</v>
      </c>
      <c r="AU151" s="185" t="s">
        <v>82</v>
      </c>
      <c r="AY151" s="18" t="s">
        <v>119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79</v>
      </c>
      <c r="BK151" s="186">
        <f>ROUND(I151*H151,2)</f>
        <v>0</v>
      </c>
      <c r="BL151" s="18" t="s">
        <v>126</v>
      </c>
      <c r="BM151" s="185" t="s">
        <v>225</v>
      </c>
    </row>
    <row r="152" spans="1:47" s="2" customFormat="1" ht="39">
      <c r="A152" s="35"/>
      <c r="B152" s="36"/>
      <c r="C152" s="37"/>
      <c r="D152" s="187" t="s">
        <v>128</v>
      </c>
      <c r="E152" s="37"/>
      <c r="F152" s="188" t="s">
        <v>226</v>
      </c>
      <c r="G152" s="37"/>
      <c r="H152" s="37"/>
      <c r="I152" s="189"/>
      <c r="J152" s="37"/>
      <c r="K152" s="37"/>
      <c r="L152" s="40"/>
      <c r="M152" s="190"/>
      <c r="N152" s="19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128</v>
      </c>
      <c r="AU152" s="18" t="s">
        <v>82</v>
      </c>
    </row>
    <row r="153" spans="1:47" s="2" customFormat="1" ht="11.25">
      <c r="A153" s="35"/>
      <c r="B153" s="36"/>
      <c r="C153" s="37"/>
      <c r="D153" s="192" t="s">
        <v>130</v>
      </c>
      <c r="E153" s="37"/>
      <c r="F153" s="193" t="s">
        <v>227</v>
      </c>
      <c r="G153" s="37"/>
      <c r="H153" s="37"/>
      <c r="I153" s="189"/>
      <c r="J153" s="37"/>
      <c r="K153" s="37"/>
      <c r="L153" s="40"/>
      <c r="M153" s="190"/>
      <c r="N153" s="191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130</v>
      </c>
      <c r="AU153" s="18" t="s">
        <v>82</v>
      </c>
    </row>
    <row r="154" spans="2:51" s="13" customFormat="1" ht="11.25">
      <c r="B154" s="194"/>
      <c r="C154" s="195"/>
      <c r="D154" s="187" t="s">
        <v>132</v>
      </c>
      <c r="E154" s="196" t="s">
        <v>19</v>
      </c>
      <c r="F154" s="197" t="s">
        <v>228</v>
      </c>
      <c r="G154" s="195"/>
      <c r="H154" s="198">
        <v>2.5</v>
      </c>
      <c r="I154" s="199"/>
      <c r="J154" s="195"/>
      <c r="K154" s="195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132</v>
      </c>
      <c r="AU154" s="204" t="s">
        <v>82</v>
      </c>
      <c r="AV154" s="13" t="s">
        <v>82</v>
      </c>
      <c r="AW154" s="13" t="s">
        <v>33</v>
      </c>
      <c r="AX154" s="13" t="s">
        <v>79</v>
      </c>
      <c r="AY154" s="204" t="s">
        <v>119</v>
      </c>
    </row>
    <row r="155" spans="2:63" s="12" customFormat="1" ht="22.9" customHeight="1">
      <c r="B155" s="158"/>
      <c r="C155" s="159"/>
      <c r="D155" s="160" t="s">
        <v>70</v>
      </c>
      <c r="E155" s="172" t="s">
        <v>126</v>
      </c>
      <c r="F155" s="172" t="s">
        <v>229</v>
      </c>
      <c r="G155" s="159"/>
      <c r="H155" s="159"/>
      <c r="I155" s="162"/>
      <c r="J155" s="173">
        <f>BK155</f>
        <v>0</v>
      </c>
      <c r="K155" s="159"/>
      <c r="L155" s="164"/>
      <c r="M155" s="165"/>
      <c r="N155" s="166"/>
      <c r="O155" s="166"/>
      <c r="P155" s="167">
        <f>SUM(P156:P171)</f>
        <v>0</v>
      </c>
      <c r="Q155" s="166"/>
      <c r="R155" s="167">
        <f>SUM(R156:R171)</f>
        <v>64.049283</v>
      </c>
      <c r="S155" s="166"/>
      <c r="T155" s="168">
        <f>SUM(T156:T171)</f>
        <v>0</v>
      </c>
      <c r="AR155" s="169" t="s">
        <v>79</v>
      </c>
      <c r="AT155" s="170" t="s">
        <v>70</v>
      </c>
      <c r="AU155" s="170" t="s">
        <v>79</v>
      </c>
      <c r="AY155" s="169" t="s">
        <v>119</v>
      </c>
      <c r="BK155" s="171">
        <f>SUM(BK156:BK171)</f>
        <v>0</v>
      </c>
    </row>
    <row r="156" spans="1:65" s="2" customFormat="1" ht="21.75" customHeight="1">
      <c r="A156" s="35"/>
      <c r="B156" s="36"/>
      <c r="C156" s="174" t="s">
        <v>230</v>
      </c>
      <c r="D156" s="174" t="s">
        <v>121</v>
      </c>
      <c r="E156" s="175" t="s">
        <v>231</v>
      </c>
      <c r="F156" s="176" t="s">
        <v>232</v>
      </c>
      <c r="G156" s="177" t="s">
        <v>124</v>
      </c>
      <c r="H156" s="178">
        <v>67.6</v>
      </c>
      <c r="I156" s="179"/>
      <c r="J156" s="180">
        <f>ROUND(I156*H156,2)</f>
        <v>0</v>
      </c>
      <c r="K156" s="176" t="s">
        <v>125</v>
      </c>
      <c r="L156" s="40"/>
      <c r="M156" s="181" t="s">
        <v>19</v>
      </c>
      <c r="N156" s="182" t="s">
        <v>42</v>
      </c>
      <c r="O156" s="65"/>
      <c r="P156" s="183">
        <f>O156*H156</f>
        <v>0</v>
      </c>
      <c r="Q156" s="183">
        <v>0.60725</v>
      </c>
      <c r="R156" s="183">
        <f>Q156*H156</f>
        <v>41.05009999999999</v>
      </c>
      <c r="S156" s="183">
        <v>0</v>
      </c>
      <c r="T156" s="18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126</v>
      </c>
      <c r="AT156" s="185" t="s">
        <v>121</v>
      </c>
      <c r="AU156" s="185" t="s">
        <v>82</v>
      </c>
      <c r="AY156" s="18" t="s">
        <v>119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18" t="s">
        <v>79</v>
      </c>
      <c r="BK156" s="186">
        <f>ROUND(I156*H156,2)</f>
        <v>0</v>
      </c>
      <c r="BL156" s="18" t="s">
        <v>126</v>
      </c>
      <c r="BM156" s="185" t="s">
        <v>233</v>
      </c>
    </row>
    <row r="157" spans="1:47" s="2" customFormat="1" ht="11.25">
      <c r="A157" s="35"/>
      <c r="B157" s="36"/>
      <c r="C157" s="37"/>
      <c r="D157" s="187" t="s">
        <v>128</v>
      </c>
      <c r="E157" s="37"/>
      <c r="F157" s="188" t="s">
        <v>234</v>
      </c>
      <c r="G157" s="37"/>
      <c r="H157" s="37"/>
      <c r="I157" s="189"/>
      <c r="J157" s="37"/>
      <c r="K157" s="37"/>
      <c r="L157" s="40"/>
      <c r="M157" s="190"/>
      <c r="N157" s="191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128</v>
      </c>
      <c r="AU157" s="18" t="s">
        <v>82</v>
      </c>
    </row>
    <row r="158" spans="1:47" s="2" customFormat="1" ht="11.25">
      <c r="A158" s="35"/>
      <c r="B158" s="36"/>
      <c r="C158" s="37"/>
      <c r="D158" s="192" t="s">
        <v>130</v>
      </c>
      <c r="E158" s="37"/>
      <c r="F158" s="193" t="s">
        <v>235</v>
      </c>
      <c r="G158" s="37"/>
      <c r="H158" s="37"/>
      <c r="I158" s="189"/>
      <c r="J158" s="37"/>
      <c r="K158" s="37"/>
      <c r="L158" s="40"/>
      <c r="M158" s="190"/>
      <c r="N158" s="191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130</v>
      </c>
      <c r="AU158" s="18" t="s">
        <v>82</v>
      </c>
    </row>
    <row r="159" spans="2:51" s="13" customFormat="1" ht="11.25">
      <c r="B159" s="194"/>
      <c r="C159" s="195"/>
      <c r="D159" s="187" t="s">
        <v>132</v>
      </c>
      <c r="E159" s="196" t="s">
        <v>19</v>
      </c>
      <c r="F159" s="197" t="s">
        <v>236</v>
      </c>
      <c r="G159" s="195"/>
      <c r="H159" s="198">
        <v>28.6</v>
      </c>
      <c r="I159" s="199"/>
      <c r="J159" s="195"/>
      <c r="K159" s="195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132</v>
      </c>
      <c r="AU159" s="204" t="s">
        <v>82</v>
      </c>
      <c r="AV159" s="13" t="s">
        <v>82</v>
      </c>
      <c r="AW159" s="13" t="s">
        <v>33</v>
      </c>
      <c r="AX159" s="13" t="s">
        <v>71</v>
      </c>
      <c r="AY159" s="204" t="s">
        <v>119</v>
      </c>
    </row>
    <row r="160" spans="2:51" s="13" customFormat="1" ht="22.5">
      <c r="B160" s="194"/>
      <c r="C160" s="195"/>
      <c r="D160" s="187" t="s">
        <v>132</v>
      </c>
      <c r="E160" s="196" t="s">
        <v>19</v>
      </c>
      <c r="F160" s="197" t="s">
        <v>237</v>
      </c>
      <c r="G160" s="195"/>
      <c r="H160" s="198">
        <v>4</v>
      </c>
      <c r="I160" s="199"/>
      <c r="J160" s="195"/>
      <c r="K160" s="195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132</v>
      </c>
      <c r="AU160" s="204" t="s">
        <v>82</v>
      </c>
      <c r="AV160" s="13" t="s">
        <v>82</v>
      </c>
      <c r="AW160" s="13" t="s">
        <v>33</v>
      </c>
      <c r="AX160" s="13" t="s">
        <v>71</v>
      </c>
      <c r="AY160" s="204" t="s">
        <v>119</v>
      </c>
    </row>
    <row r="161" spans="2:51" s="13" customFormat="1" ht="11.25">
      <c r="B161" s="194"/>
      <c r="C161" s="195"/>
      <c r="D161" s="187" t="s">
        <v>132</v>
      </c>
      <c r="E161" s="196" t="s">
        <v>19</v>
      </c>
      <c r="F161" s="197" t="s">
        <v>238</v>
      </c>
      <c r="G161" s="195"/>
      <c r="H161" s="198">
        <v>35</v>
      </c>
      <c r="I161" s="199"/>
      <c r="J161" s="195"/>
      <c r="K161" s="195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132</v>
      </c>
      <c r="AU161" s="204" t="s">
        <v>82</v>
      </c>
      <c r="AV161" s="13" t="s">
        <v>82</v>
      </c>
      <c r="AW161" s="13" t="s">
        <v>33</v>
      </c>
      <c r="AX161" s="13" t="s">
        <v>71</v>
      </c>
      <c r="AY161" s="204" t="s">
        <v>119</v>
      </c>
    </row>
    <row r="162" spans="1:65" s="2" customFormat="1" ht="16.5" customHeight="1">
      <c r="A162" s="35"/>
      <c r="B162" s="36"/>
      <c r="C162" s="174" t="s">
        <v>239</v>
      </c>
      <c r="D162" s="174" t="s">
        <v>121</v>
      </c>
      <c r="E162" s="175" t="s">
        <v>240</v>
      </c>
      <c r="F162" s="176" t="s">
        <v>241</v>
      </c>
      <c r="G162" s="177" t="s">
        <v>124</v>
      </c>
      <c r="H162" s="178">
        <v>3.2</v>
      </c>
      <c r="I162" s="179"/>
      <c r="J162" s="180">
        <f>ROUND(I162*H162,2)</f>
        <v>0</v>
      </c>
      <c r="K162" s="176" t="s">
        <v>125</v>
      </c>
      <c r="L162" s="40"/>
      <c r="M162" s="181" t="s">
        <v>19</v>
      </c>
      <c r="N162" s="182" t="s">
        <v>42</v>
      </c>
      <c r="O162" s="65"/>
      <c r="P162" s="183">
        <f>O162*H162</f>
        <v>0</v>
      </c>
      <c r="Q162" s="183">
        <v>0.74327</v>
      </c>
      <c r="R162" s="183">
        <f>Q162*H162</f>
        <v>2.378464</v>
      </c>
      <c r="S162" s="183">
        <v>0</v>
      </c>
      <c r="T162" s="18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126</v>
      </c>
      <c r="AT162" s="185" t="s">
        <v>121</v>
      </c>
      <c r="AU162" s="185" t="s">
        <v>82</v>
      </c>
      <c r="AY162" s="18" t="s">
        <v>119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8" t="s">
        <v>79</v>
      </c>
      <c r="BK162" s="186">
        <f>ROUND(I162*H162,2)</f>
        <v>0</v>
      </c>
      <c r="BL162" s="18" t="s">
        <v>126</v>
      </c>
      <c r="BM162" s="185" t="s">
        <v>242</v>
      </c>
    </row>
    <row r="163" spans="1:47" s="2" customFormat="1" ht="11.25">
      <c r="A163" s="35"/>
      <c r="B163" s="36"/>
      <c r="C163" s="37"/>
      <c r="D163" s="187" t="s">
        <v>128</v>
      </c>
      <c r="E163" s="37"/>
      <c r="F163" s="188" t="s">
        <v>243</v>
      </c>
      <c r="G163" s="37"/>
      <c r="H163" s="37"/>
      <c r="I163" s="189"/>
      <c r="J163" s="37"/>
      <c r="K163" s="37"/>
      <c r="L163" s="40"/>
      <c r="M163" s="190"/>
      <c r="N163" s="191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128</v>
      </c>
      <c r="AU163" s="18" t="s">
        <v>82</v>
      </c>
    </row>
    <row r="164" spans="1:47" s="2" customFormat="1" ht="11.25">
      <c r="A164" s="35"/>
      <c r="B164" s="36"/>
      <c r="C164" s="37"/>
      <c r="D164" s="192" t="s">
        <v>130</v>
      </c>
      <c r="E164" s="37"/>
      <c r="F164" s="193" t="s">
        <v>244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130</v>
      </c>
      <c r="AU164" s="18" t="s">
        <v>82</v>
      </c>
    </row>
    <row r="165" spans="2:51" s="13" customFormat="1" ht="11.25">
      <c r="B165" s="194"/>
      <c r="C165" s="195"/>
      <c r="D165" s="187" t="s">
        <v>132</v>
      </c>
      <c r="E165" s="196" t="s">
        <v>19</v>
      </c>
      <c r="F165" s="197" t="s">
        <v>245</v>
      </c>
      <c r="G165" s="195"/>
      <c r="H165" s="198">
        <v>16</v>
      </c>
      <c r="I165" s="199"/>
      <c r="J165" s="195"/>
      <c r="K165" s="195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132</v>
      </c>
      <c r="AU165" s="204" t="s">
        <v>82</v>
      </c>
      <c r="AV165" s="13" t="s">
        <v>82</v>
      </c>
      <c r="AW165" s="13" t="s">
        <v>33</v>
      </c>
      <c r="AX165" s="13" t="s">
        <v>71</v>
      </c>
      <c r="AY165" s="204" t="s">
        <v>119</v>
      </c>
    </row>
    <row r="166" spans="2:51" s="13" customFormat="1" ht="11.25">
      <c r="B166" s="194"/>
      <c r="C166" s="195"/>
      <c r="D166" s="187" t="s">
        <v>132</v>
      </c>
      <c r="E166" s="196" t="s">
        <v>19</v>
      </c>
      <c r="F166" s="197" t="s">
        <v>246</v>
      </c>
      <c r="G166" s="195"/>
      <c r="H166" s="198">
        <v>-12.8</v>
      </c>
      <c r="I166" s="199"/>
      <c r="J166" s="195"/>
      <c r="K166" s="195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132</v>
      </c>
      <c r="AU166" s="204" t="s">
        <v>82</v>
      </c>
      <c r="AV166" s="13" t="s">
        <v>82</v>
      </c>
      <c r="AW166" s="13" t="s">
        <v>33</v>
      </c>
      <c r="AX166" s="13" t="s">
        <v>71</v>
      </c>
      <c r="AY166" s="204" t="s">
        <v>119</v>
      </c>
    </row>
    <row r="167" spans="1:65" s="2" customFormat="1" ht="21.75" customHeight="1">
      <c r="A167" s="35"/>
      <c r="B167" s="36"/>
      <c r="C167" s="174" t="s">
        <v>247</v>
      </c>
      <c r="D167" s="174" t="s">
        <v>121</v>
      </c>
      <c r="E167" s="175" t="s">
        <v>248</v>
      </c>
      <c r="F167" s="176" t="s">
        <v>249</v>
      </c>
      <c r="G167" s="177" t="s">
        <v>124</v>
      </c>
      <c r="H167" s="178">
        <v>44.1</v>
      </c>
      <c r="I167" s="179"/>
      <c r="J167" s="180">
        <f>ROUND(I167*H167,2)</f>
        <v>0</v>
      </c>
      <c r="K167" s="176" t="s">
        <v>125</v>
      </c>
      <c r="L167" s="40"/>
      <c r="M167" s="181" t="s">
        <v>19</v>
      </c>
      <c r="N167" s="182" t="s">
        <v>42</v>
      </c>
      <c r="O167" s="65"/>
      <c r="P167" s="183">
        <f>O167*H167</f>
        <v>0</v>
      </c>
      <c r="Q167" s="183">
        <v>0.46759</v>
      </c>
      <c r="R167" s="183">
        <f>Q167*H167</f>
        <v>20.620719</v>
      </c>
      <c r="S167" s="183">
        <v>0</v>
      </c>
      <c r="T167" s="18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126</v>
      </c>
      <c r="AT167" s="185" t="s">
        <v>121</v>
      </c>
      <c r="AU167" s="185" t="s">
        <v>82</v>
      </c>
      <c r="AY167" s="18" t="s">
        <v>119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8" t="s">
        <v>79</v>
      </c>
      <c r="BK167" s="186">
        <f>ROUND(I167*H167,2)</f>
        <v>0</v>
      </c>
      <c r="BL167" s="18" t="s">
        <v>126</v>
      </c>
      <c r="BM167" s="185" t="s">
        <v>250</v>
      </c>
    </row>
    <row r="168" spans="1:47" s="2" customFormat="1" ht="19.5">
      <c r="A168" s="35"/>
      <c r="B168" s="36"/>
      <c r="C168" s="37"/>
      <c r="D168" s="187" t="s">
        <v>128</v>
      </c>
      <c r="E168" s="37"/>
      <c r="F168" s="188" t="s">
        <v>251</v>
      </c>
      <c r="G168" s="37"/>
      <c r="H168" s="37"/>
      <c r="I168" s="189"/>
      <c r="J168" s="37"/>
      <c r="K168" s="37"/>
      <c r="L168" s="40"/>
      <c r="M168" s="190"/>
      <c r="N168" s="191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128</v>
      </c>
      <c r="AU168" s="18" t="s">
        <v>82</v>
      </c>
    </row>
    <row r="169" spans="1:47" s="2" customFormat="1" ht="11.25">
      <c r="A169" s="35"/>
      <c r="B169" s="36"/>
      <c r="C169" s="37"/>
      <c r="D169" s="192" t="s">
        <v>130</v>
      </c>
      <c r="E169" s="37"/>
      <c r="F169" s="193" t="s">
        <v>252</v>
      </c>
      <c r="G169" s="37"/>
      <c r="H169" s="37"/>
      <c r="I169" s="189"/>
      <c r="J169" s="37"/>
      <c r="K169" s="37"/>
      <c r="L169" s="40"/>
      <c r="M169" s="190"/>
      <c r="N169" s="191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130</v>
      </c>
      <c r="AU169" s="18" t="s">
        <v>82</v>
      </c>
    </row>
    <row r="170" spans="2:51" s="13" customFormat="1" ht="11.25">
      <c r="B170" s="194"/>
      <c r="C170" s="195"/>
      <c r="D170" s="187" t="s">
        <v>132</v>
      </c>
      <c r="E170" s="196" t="s">
        <v>19</v>
      </c>
      <c r="F170" s="197" t="s">
        <v>253</v>
      </c>
      <c r="G170" s="195"/>
      <c r="H170" s="198">
        <v>9.1</v>
      </c>
      <c r="I170" s="199"/>
      <c r="J170" s="195"/>
      <c r="K170" s="195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132</v>
      </c>
      <c r="AU170" s="204" t="s">
        <v>82</v>
      </c>
      <c r="AV170" s="13" t="s">
        <v>82</v>
      </c>
      <c r="AW170" s="13" t="s">
        <v>33</v>
      </c>
      <c r="AX170" s="13" t="s">
        <v>71</v>
      </c>
      <c r="AY170" s="204" t="s">
        <v>119</v>
      </c>
    </row>
    <row r="171" spans="2:51" s="13" customFormat="1" ht="11.25">
      <c r="B171" s="194"/>
      <c r="C171" s="195"/>
      <c r="D171" s="187" t="s">
        <v>132</v>
      </c>
      <c r="E171" s="196" t="s">
        <v>19</v>
      </c>
      <c r="F171" s="197" t="s">
        <v>238</v>
      </c>
      <c r="G171" s="195"/>
      <c r="H171" s="198">
        <v>35</v>
      </c>
      <c r="I171" s="199"/>
      <c r="J171" s="195"/>
      <c r="K171" s="195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132</v>
      </c>
      <c r="AU171" s="204" t="s">
        <v>82</v>
      </c>
      <c r="AV171" s="13" t="s">
        <v>82</v>
      </c>
      <c r="AW171" s="13" t="s">
        <v>33</v>
      </c>
      <c r="AX171" s="13" t="s">
        <v>71</v>
      </c>
      <c r="AY171" s="204" t="s">
        <v>119</v>
      </c>
    </row>
    <row r="172" spans="2:63" s="12" customFormat="1" ht="22.9" customHeight="1">
      <c r="B172" s="158"/>
      <c r="C172" s="159"/>
      <c r="D172" s="160" t="s">
        <v>70</v>
      </c>
      <c r="E172" s="172" t="s">
        <v>155</v>
      </c>
      <c r="F172" s="172" t="s">
        <v>254</v>
      </c>
      <c r="G172" s="159"/>
      <c r="H172" s="159"/>
      <c r="I172" s="162"/>
      <c r="J172" s="173">
        <f>BK172</f>
        <v>0</v>
      </c>
      <c r="K172" s="159"/>
      <c r="L172" s="164"/>
      <c r="M172" s="165"/>
      <c r="N172" s="166"/>
      <c r="O172" s="166"/>
      <c r="P172" s="167">
        <f>SUM(P173:P176)</f>
        <v>0</v>
      </c>
      <c r="Q172" s="166"/>
      <c r="R172" s="167">
        <f>SUM(R173:R176)</f>
        <v>2.1710000000000003</v>
      </c>
      <c r="S172" s="166"/>
      <c r="T172" s="168">
        <f>SUM(T173:T176)</f>
        <v>0</v>
      </c>
      <c r="AR172" s="169" t="s">
        <v>79</v>
      </c>
      <c r="AT172" s="170" t="s">
        <v>70</v>
      </c>
      <c r="AU172" s="170" t="s">
        <v>79</v>
      </c>
      <c r="AY172" s="169" t="s">
        <v>119</v>
      </c>
      <c r="BK172" s="171">
        <f>SUM(BK173:BK176)</f>
        <v>0</v>
      </c>
    </row>
    <row r="173" spans="1:65" s="2" customFormat="1" ht="16.5" customHeight="1">
      <c r="A173" s="35"/>
      <c r="B173" s="36"/>
      <c r="C173" s="174" t="s">
        <v>255</v>
      </c>
      <c r="D173" s="174" t="s">
        <v>121</v>
      </c>
      <c r="E173" s="175" t="s">
        <v>256</v>
      </c>
      <c r="F173" s="176" t="s">
        <v>257</v>
      </c>
      <c r="G173" s="177" t="s">
        <v>124</v>
      </c>
      <c r="H173" s="178">
        <v>26</v>
      </c>
      <c r="I173" s="179"/>
      <c r="J173" s="180">
        <f>ROUND(I173*H173,2)</f>
        <v>0</v>
      </c>
      <c r="K173" s="176" t="s">
        <v>125</v>
      </c>
      <c r="L173" s="40"/>
      <c r="M173" s="181" t="s">
        <v>19</v>
      </c>
      <c r="N173" s="182" t="s">
        <v>42</v>
      </c>
      <c r="O173" s="65"/>
      <c r="P173" s="183">
        <f>O173*H173</f>
        <v>0</v>
      </c>
      <c r="Q173" s="183">
        <v>0.0835</v>
      </c>
      <c r="R173" s="183">
        <f>Q173*H173</f>
        <v>2.1710000000000003</v>
      </c>
      <c r="S173" s="183">
        <v>0</v>
      </c>
      <c r="T173" s="18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126</v>
      </c>
      <c r="AT173" s="185" t="s">
        <v>121</v>
      </c>
      <c r="AU173" s="185" t="s">
        <v>82</v>
      </c>
      <c r="AY173" s="18" t="s">
        <v>119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79</v>
      </c>
      <c r="BK173" s="186">
        <f>ROUND(I173*H173,2)</f>
        <v>0</v>
      </c>
      <c r="BL173" s="18" t="s">
        <v>126</v>
      </c>
      <c r="BM173" s="185" t="s">
        <v>258</v>
      </c>
    </row>
    <row r="174" spans="1:47" s="2" customFormat="1" ht="19.5">
      <c r="A174" s="35"/>
      <c r="B174" s="36"/>
      <c r="C174" s="37"/>
      <c r="D174" s="187" t="s">
        <v>128</v>
      </c>
      <c r="E174" s="37"/>
      <c r="F174" s="188" t="s">
        <v>259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128</v>
      </c>
      <c r="AU174" s="18" t="s">
        <v>82</v>
      </c>
    </row>
    <row r="175" spans="1:47" s="2" customFormat="1" ht="11.25">
      <c r="A175" s="35"/>
      <c r="B175" s="36"/>
      <c r="C175" s="37"/>
      <c r="D175" s="192" t="s">
        <v>130</v>
      </c>
      <c r="E175" s="37"/>
      <c r="F175" s="193" t="s">
        <v>260</v>
      </c>
      <c r="G175" s="37"/>
      <c r="H175" s="37"/>
      <c r="I175" s="189"/>
      <c r="J175" s="37"/>
      <c r="K175" s="37"/>
      <c r="L175" s="40"/>
      <c r="M175" s="190"/>
      <c r="N175" s="191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130</v>
      </c>
      <c r="AU175" s="18" t="s">
        <v>82</v>
      </c>
    </row>
    <row r="176" spans="2:51" s="13" customFormat="1" ht="11.25">
      <c r="B176" s="194"/>
      <c r="C176" s="195"/>
      <c r="D176" s="187" t="s">
        <v>132</v>
      </c>
      <c r="E176" s="196" t="s">
        <v>19</v>
      </c>
      <c r="F176" s="197" t="s">
        <v>261</v>
      </c>
      <c r="G176" s="195"/>
      <c r="H176" s="198">
        <v>26</v>
      </c>
      <c r="I176" s="199"/>
      <c r="J176" s="195"/>
      <c r="K176" s="195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132</v>
      </c>
      <c r="AU176" s="204" t="s">
        <v>82</v>
      </c>
      <c r="AV176" s="13" t="s">
        <v>82</v>
      </c>
      <c r="AW176" s="13" t="s">
        <v>33</v>
      </c>
      <c r="AX176" s="13" t="s">
        <v>79</v>
      </c>
      <c r="AY176" s="204" t="s">
        <v>119</v>
      </c>
    </row>
    <row r="177" spans="2:63" s="12" customFormat="1" ht="22.9" customHeight="1">
      <c r="B177" s="158"/>
      <c r="C177" s="159"/>
      <c r="D177" s="160" t="s">
        <v>70</v>
      </c>
      <c r="E177" s="172" t="s">
        <v>162</v>
      </c>
      <c r="F177" s="172" t="s">
        <v>262</v>
      </c>
      <c r="G177" s="159"/>
      <c r="H177" s="159"/>
      <c r="I177" s="162"/>
      <c r="J177" s="173">
        <f>BK177</f>
        <v>0</v>
      </c>
      <c r="K177" s="159"/>
      <c r="L177" s="164"/>
      <c r="M177" s="165"/>
      <c r="N177" s="166"/>
      <c r="O177" s="166"/>
      <c r="P177" s="167">
        <f>SUM(P178:P199)</f>
        <v>0</v>
      </c>
      <c r="Q177" s="166"/>
      <c r="R177" s="167">
        <f>SUM(R178:R199)</f>
        <v>16.7226</v>
      </c>
      <c r="S177" s="166"/>
      <c r="T177" s="168">
        <f>SUM(T178:T199)</f>
        <v>0</v>
      </c>
      <c r="AR177" s="169" t="s">
        <v>79</v>
      </c>
      <c r="AT177" s="170" t="s">
        <v>70</v>
      </c>
      <c r="AU177" s="170" t="s">
        <v>79</v>
      </c>
      <c r="AY177" s="169" t="s">
        <v>119</v>
      </c>
      <c r="BK177" s="171">
        <f>SUM(BK178:BK199)</f>
        <v>0</v>
      </c>
    </row>
    <row r="178" spans="1:65" s="2" customFormat="1" ht="16.5" customHeight="1">
      <c r="A178" s="35"/>
      <c r="B178" s="36"/>
      <c r="C178" s="174" t="s">
        <v>263</v>
      </c>
      <c r="D178" s="174" t="s">
        <v>121</v>
      </c>
      <c r="E178" s="175" t="s">
        <v>264</v>
      </c>
      <c r="F178" s="176" t="s">
        <v>265</v>
      </c>
      <c r="G178" s="177" t="s">
        <v>124</v>
      </c>
      <c r="H178" s="178">
        <v>17</v>
      </c>
      <c r="I178" s="179"/>
      <c r="J178" s="180">
        <f>ROUND(I178*H178,2)</f>
        <v>0</v>
      </c>
      <c r="K178" s="176" t="s">
        <v>125</v>
      </c>
      <c r="L178" s="40"/>
      <c r="M178" s="181" t="s">
        <v>19</v>
      </c>
      <c r="N178" s="182" t="s">
        <v>42</v>
      </c>
      <c r="O178" s="65"/>
      <c r="P178" s="183">
        <f>O178*H178</f>
        <v>0</v>
      </c>
      <c r="Q178" s="183">
        <v>0.008</v>
      </c>
      <c r="R178" s="183">
        <f>Q178*H178</f>
        <v>0.136</v>
      </c>
      <c r="S178" s="183">
        <v>0</v>
      </c>
      <c r="T178" s="18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5" t="s">
        <v>126</v>
      </c>
      <c r="AT178" s="185" t="s">
        <v>121</v>
      </c>
      <c r="AU178" s="185" t="s">
        <v>82</v>
      </c>
      <c r="AY178" s="18" t="s">
        <v>119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18" t="s">
        <v>79</v>
      </c>
      <c r="BK178" s="186">
        <f>ROUND(I178*H178,2)</f>
        <v>0</v>
      </c>
      <c r="BL178" s="18" t="s">
        <v>126</v>
      </c>
      <c r="BM178" s="185" t="s">
        <v>266</v>
      </c>
    </row>
    <row r="179" spans="1:47" s="2" customFormat="1" ht="19.5">
      <c r="A179" s="35"/>
      <c r="B179" s="36"/>
      <c r="C179" s="37"/>
      <c r="D179" s="187" t="s">
        <v>128</v>
      </c>
      <c r="E179" s="37"/>
      <c r="F179" s="188" t="s">
        <v>267</v>
      </c>
      <c r="G179" s="37"/>
      <c r="H179" s="37"/>
      <c r="I179" s="189"/>
      <c r="J179" s="37"/>
      <c r="K179" s="37"/>
      <c r="L179" s="40"/>
      <c r="M179" s="190"/>
      <c r="N179" s="191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128</v>
      </c>
      <c r="AU179" s="18" t="s">
        <v>82</v>
      </c>
    </row>
    <row r="180" spans="1:47" s="2" customFormat="1" ht="11.25">
      <c r="A180" s="35"/>
      <c r="B180" s="36"/>
      <c r="C180" s="37"/>
      <c r="D180" s="192" t="s">
        <v>130</v>
      </c>
      <c r="E180" s="37"/>
      <c r="F180" s="193" t="s">
        <v>268</v>
      </c>
      <c r="G180" s="37"/>
      <c r="H180" s="37"/>
      <c r="I180" s="189"/>
      <c r="J180" s="37"/>
      <c r="K180" s="37"/>
      <c r="L180" s="40"/>
      <c r="M180" s="190"/>
      <c r="N180" s="191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130</v>
      </c>
      <c r="AU180" s="18" t="s">
        <v>82</v>
      </c>
    </row>
    <row r="181" spans="2:51" s="13" customFormat="1" ht="11.25">
      <c r="B181" s="194"/>
      <c r="C181" s="195"/>
      <c r="D181" s="187" t="s">
        <v>132</v>
      </c>
      <c r="E181" s="196" t="s">
        <v>19</v>
      </c>
      <c r="F181" s="197" t="s">
        <v>269</v>
      </c>
      <c r="G181" s="195"/>
      <c r="H181" s="198">
        <v>8</v>
      </c>
      <c r="I181" s="199"/>
      <c r="J181" s="195"/>
      <c r="K181" s="195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132</v>
      </c>
      <c r="AU181" s="204" t="s">
        <v>82</v>
      </c>
      <c r="AV181" s="13" t="s">
        <v>82</v>
      </c>
      <c r="AW181" s="13" t="s">
        <v>33</v>
      </c>
      <c r="AX181" s="13" t="s">
        <v>71</v>
      </c>
      <c r="AY181" s="204" t="s">
        <v>119</v>
      </c>
    </row>
    <row r="182" spans="2:51" s="13" customFormat="1" ht="11.25">
      <c r="B182" s="194"/>
      <c r="C182" s="195"/>
      <c r="D182" s="187" t="s">
        <v>132</v>
      </c>
      <c r="E182" s="196" t="s">
        <v>19</v>
      </c>
      <c r="F182" s="197" t="s">
        <v>270</v>
      </c>
      <c r="G182" s="195"/>
      <c r="H182" s="198">
        <v>5</v>
      </c>
      <c r="I182" s="199"/>
      <c r="J182" s="195"/>
      <c r="K182" s="195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132</v>
      </c>
      <c r="AU182" s="204" t="s">
        <v>82</v>
      </c>
      <c r="AV182" s="13" t="s">
        <v>82</v>
      </c>
      <c r="AW182" s="13" t="s">
        <v>33</v>
      </c>
      <c r="AX182" s="13" t="s">
        <v>71</v>
      </c>
      <c r="AY182" s="204" t="s">
        <v>119</v>
      </c>
    </row>
    <row r="183" spans="2:51" s="13" customFormat="1" ht="11.25">
      <c r="B183" s="194"/>
      <c r="C183" s="195"/>
      <c r="D183" s="187" t="s">
        <v>132</v>
      </c>
      <c r="E183" s="196" t="s">
        <v>19</v>
      </c>
      <c r="F183" s="197" t="s">
        <v>271</v>
      </c>
      <c r="G183" s="195"/>
      <c r="H183" s="198">
        <v>4</v>
      </c>
      <c r="I183" s="199"/>
      <c r="J183" s="195"/>
      <c r="K183" s="195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132</v>
      </c>
      <c r="AU183" s="204" t="s">
        <v>82</v>
      </c>
      <c r="AV183" s="13" t="s">
        <v>82</v>
      </c>
      <c r="AW183" s="13" t="s">
        <v>33</v>
      </c>
      <c r="AX183" s="13" t="s">
        <v>71</v>
      </c>
      <c r="AY183" s="204" t="s">
        <v>119</v>
      </c>
    </row>
    <row r="184" spans="1:65" s="2" customFormat="1" ht="21.75" customHeight="1">
      <c r="A184" s="35"/>
      <c r="B184" s="36"/>
      <c r="C184" s="174" t="s">
        <v>272</v>
      </c>
      <c r="D184" s="174" t="s">
        <v>121</v>
      </c>
      <c r="E184" s="175" t="s">
        <v>273</v>
      </c>
      <c r="F184" s="176" t="s">
        <v>274</v>
      </c>
      <c r="G184" s="177" t="s">
        <v>124</v>
      </c>
      <c r="H184" s="178">
        <v>30</v>
      </c>
      <c r="I184" s="179"/>
      <c r="J184" s="180">
        <f>ROUND(I184*H184,2)</f>
        <v>0</v>
      </c>
      <c r="K184" s="176" t="s">
        <v>125</v>
      </c>
      <c r="L184" s="40"/>
      <c r="M184" s="181" t="s">
        <v>19</v>
      </c>
      <c r="N184" s="182" t="s">
        <v>42</v>
      </c>
      <c r="O184" s="65"/>
      <c r="P184" s="183">
        <f>O184*H184</f>
        <v>0</v>
      </c>
      <c r="Q184" s="183">
        <v>0.13076</v>
      </c>
      <c r="R184" s="183">
        <f>Q184*H184</f>
        <v>3.9227999999999996</v>
      </c>
      <c r="S184" s="183">
        <v>0</v>
      </c>
      <c r="T184" s="18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126</v>
      </c>
      <c r="AT184" s="185" t="s">
        <v>121</v>
      </c>
      <c r="AU184" s="185" t="s">
        <v>82</v>
      </c>
      <c r="AY184" s="18" t="s">
        <v>119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8" t="s">
        <v>79</v>
      </c>
      <c r="BK184" s="186">
        <f>ROUND(I184*H184,2)</f>
        <v>0</v>
      </c>
      <c r="BL184" s="18" t="s">
        <v>126</v>
      </c>
      <c r="BM184" s="185" t="s">
        <v>275</v>
      </c>
    </row>
    <row r="185" spans="1:47" s="2" customFormat="1" ht="19.5">
      <c r="A185" s="35"/>
      <c r="B185" s="36"/>
      <c r="C185" s="37"/>
      <c r="D185" s="187" t="s">
        <v>128</v>
      </c>
      <c r="E185" s="37"/>
      <c r="F185" s="188" t="s">
        <v>276</v>
      </c>
      <c r="G185" s="37"/>
      <c r="H185" s="37"/>
      <c r="I185" s="189"/>
      <c r="J185" s="37"/>
      <c r="K185" s="37"/>
      <c r="L185" s="40"/>
      <c r="M185" s="190"/>
      <c r="N185" s="191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128</v>
      </c>
      <c r="AU185" s="18" t="s">
        <v>82</v>
      </c>
    </row>
    <row r="186" spans="1:47" s="2" customFormat="1" ht="11.25">
      <c r="A186" s="35"/>
      <c r="B186" s="36"/>
      <c r="C186" s="37"/>
      <c r="D186" s="192" t="s">
        <v>130</v>
      </c>
      <c r="E186" s="37"/>
      <c r="F186" s="193" t="s">
        <v>277</v>
      </c>
      <c r="G186" s="37"/>
      <c r="H186" s="37"/>
      <c r="I186" s="189"/>
      <c r="J186" s="37"/>
      <c r="K186" s="37"/>
      <c r="L186" s="40"/>
      <c r="M186" s="190"/>
      <c r="N186" s="191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130</v>
      </c>
      <c r="AU186" s="18" t="s">
        <v>82</v>
      </c>
    </row>
    <row r="187" spans="2:51" s="13" customFormat="1" ht="11.25">
      <c r="B187" s="194"/>
      <c r="C187" s="195"/>
      <c r="D187" s="187" t="s">
        <v>132</v>
      </c>
      <c r="E187" s="196" t="s">
        <v>19</v>
      </c>
      <c r="F187" s="197" t="s">
        <v>278</v>
      </c>
      <c r="G187" s="195"/>
      <c r="H187" s="198">
        <v>30</v>
      </c>
      <c r="I187" s="199"/>
      <c r="J187" s="195"/>
      <c r="K187" s="195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132</v>
      </c>
      <c r="AU187" s="204" t="s">
        <v>82</v>
      </c>
      <c r="AV187" s="13" t="s">
        <v>82</v>
      </c>
      <c r="AW187" s="13" t="s">
        <v>33</v>
      </c>
      <c r="AX187" s="13" t="s">
        <v>79</v>
      </c>
      <c r="AY187" s="204" t="s">
        <v>119</v>
      </c>
    </row>
    <row r="188" spans="1:65" s="2" customFormat="1" ht="16.5" customHeight="1">
      <c r="A188" s="35"/>
      <c r="B188" s="36"/>
      <c r="C188" s="174" t="s">
        <v>7</v>
      </c>
      <c r="D188" s="174" t="s">
        <v>121</v>
      </c>
      <c r="E188" s="175" t="s">
        <v>279</v>
      </c>
      <c r="F188" s="176" t="s">
        <v>280</v>
      </c>
      <c r="G188" s="177" t="s">
        <v>124</v>
      </c>
      <c r="H188" s="178">
        <v>17</v>
      </c>
      <c r="I188" s="179"/>
      <c r="J188" s="180">
        <f>ROUND(I188*H188,2)</f>
        <v>0</v>
      </c>
      <c r="K188" s="176" t="s">
        <v>125</v>
      </c>
      <c r="L188" s="40"/>
      <c r="M188" s="181" t="s">
        <v>19</v>
      </c>
      <c r="N188" s="182" t="s">
        <v>42</v>
      </c>
      <c r="O188" s="65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126</v>
      </c>
      <c r="AT188" s="185" t="s">
        <v>121</v>
      </c>
      <c r="AU188" s="185" t="s">
        <v>82</v>
      </c>
      <c r="AY188" s="18" t="s">
        <v>119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8" t="s">
        <v>79</v>
      </c>
      <c r="BK188" s="186">
        <f>ROUND(I188*H188,2)</f>
        <v>0</v>
      </c>
      <c r="BL188" s="18" t="s">
        <v>126</v>
      </c>
      <c r="BM188" s="185" t="s">
        <v>281</v>
      </c>
    </row>
    <row r="189" spans="1:47" s="2" customFormat="1" ht="11.25">
      <c r="A189" s="35"/>
      <c r="B189" s="36"/>
      <c r="C189" s="37"/>
      <c r="D189" s="187" t="s">
        <v>128</v>
      </c>
      <c r="E189" s="37"/>
      <c r="F189" s="188" t="s">
        <v>282</v>
      </c>
      <c r="G189" s="37"/>
      <c r="H189" s="37"/>
      <c r="I189" s="189"/>
      <c r="J189" s="37"/>
      <c r="K189" s="37"/>
      <c r="L189" s="40"/>
      <c r="M189" s="190"/>
      <c r="N189" s="191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128</v>
      </c>
      <c r="AU189" s="18" t="s">
        <v>82</v>
      </c>
    </row>
    <row r="190" spans="1:47" s="2" customFormat="1" ht="11.25">
      <c r="A190" s="35"/>
      <c r="B190" s="36"/>
      <c r="C190" s="37"/>
      <c r="D190" s="192" t="s">
        <v>130</v>
      </c>
      <c r="E190" s="37"/>
      <c r="F190" s="193" t="s">
        <v>283</v>
      </c>
      <c r="G190" s="37"/>
      <c r="H190" s="37"/>
      <c r="I190" s="189"/>
      <c r="J190" s="37"/>
      <c r="K190" s="37"/>
      <c r="L190" s="40"/>
      <c r="M190" s="190"/>
      <c r="N190" s="19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130</v>
      </c>
      <c r="AU190" s="18" t="s">
        <v>82</v>
      </c>
    </row>
    <row r="191" spans="2:51" s="13" customFormat="1" ht="11.25">
      <c r="B191" s="194"/>
      <c r="C191" s="195"/>
      <c r="D191" s="187" t="s">
        <v>132</v>
      </c>
      <c r="E191" s="196" t="s">
        <v>19</v>
      </c>
      <c r="F191" s="197" t="s">
        <v>269</v>
      </c>
      <c r="G191" s="195"/>
      <c r="H191" s="198">
        <v>8</v>
      </c>
      <c r="I191" s="199"/>
      <c r="J191" s="195"/>
      <c r="K191" s="195"/>
      <c r="L191" s="200"/>
      <c r="M191" s="201"/>
      <c r="N191" s="202"/>
      <c r="O191" s="202"/>
      <c r="P191" s="202"/>
      <c r="Q191" s="202"/>
      <c r="R191" s="202"/>
      <c r="S191" s="202"/>
      <c r="T191" s="203"/>
      <c r="AT191" s="204" t="s">
        <v>132</v>
      </c>
      <c r="AU191" s="204" t="s">
        <v>82</v>
      </c>
      <c r="AV191" s="13" t="s">
        <v>82</v>
      </c>
      <c r="AW191" s="13" t="s">
        <v>33</v>
      </c>
      <c r="AX191" s="13" t="s">
        <v>71</v>
      </c>
      <c r="AY191" s="204" t="s">
        <v>119</v>
      </c>
    </row>
    <row r="192" spans="2:51" s="13" customFormat="1" ht="11.25">
      <c r="B192" s="194"/>
      <c r="C192" s="195"/>
      <c r="D192" s="187" t="s">
        <v>132</v>
      </c>
      <c r="E192" s="196" t="s">
        <v>19</v>
      </c>
      <c r="F192" s="197" t="s">
        <v>270</v>
      </c>
      <c r="G192" s="195"/>
      <c r="H192" s="198">
        <v>5</v>
      </c>
      <c r="I192" s="199"/>
      <c r="J192" s="195"/>
      <c r="K192" s="195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132</v>
      </c>
      <c r="AU192" s="204" t="s">
        <v>82</v>
      </c>
      <c r="AV192" s="13" t="s">
        <v>82</v>
      </c>
      <c r="AW192" s="13" t="s">
        <v>33</v>
      </c>
      <c r="AX192" s="13" t="s">
        <v>71</v>
      </c>
      <c r="AY192" s="204" t="s">
        <v>119</v>
      </c>
    </row>
    <row r="193" spans="2:51" s="13" customFormat="1" ht="11.25">
      <c r="B193" s="194"/>
      <c r="C193" s="195"/>
      <c r="D193" s="187" t="s">
        <v>132</v>
      </c>
      <c r="E193" s="196" t="s">
        <v>19</v>
      </c>
      <c r="F193" s="197" t="s">
        <v>271</v>
      </c>
      <c r="G193" s="195"/>
      <c r="H193" s="198">
        <v>4</v>
      </c>
      <c r="I193" s="199"/>
      <c r="J193" s="195"/>
      <c r="K193" s="195"/>
      <c r="L193" s="200"/>
      <c r="M193" s="201"/>
      <c r="N193" s="202"/>
      <c r="O193" s="202"/>
      <c r="P193" s="202"/>
      <c r="Q193" s="202"/>
      <c r="R193" s="202"/>
      <c r="S193" s="202"/>
      <c r="T193" s="203"/>
      <c r="AT193" s="204" t="s">
        <v>132</v>
      </c>
      <c r="AU193" s="204" t="s">
        <v>82</v>
      </c>
      <c r="AV193" s="13" t="s">
        <v>82</v>
      </c>
      <c r="AW193" s="13" t="s">
        <v>33</v>
      </c>
      <c r="AX193" s="13" t="s">
        <v>71</v>
      </c>
      <c r="AY193" s="204" t="s">
        <v>119</v>
      </c>
    </row>
    <row r="194" spans="1:65" s="2" customFormat="1" ht="16.5" customHeight="1">
      <c r="A194" s="35"/>
      <c r="B194" s="36"/>
      <c r="C194" s="174" t="s">
        <v>284</v>
      </c>
      <c r="D194" s="174" t="s">
        <v>121</v>
      </c>
      <c r="E194" s="175" t="s">
        <v>285</v>
      </c>
      <c r="F194" s="176" t="s">
        <v>286</v>
      </c>
      <c r="G194" s="177" t="s">
        <v>124</v>
      </c>
      <c r="H194" s="178">
        <v>230</v>
      </c>
      <c r="I194" s="179"/>
      <c r="J194" s="180">
        <f>ROUND(I194*H194,2)</f>
        <v>0</v>
      </c>
      <c r="K194" s="176" t="s">
        <v>125</v>
      </c>
      <c r="L194" s="40"/>
      <c r="M194" s="181" t="s">
        <v>19</v>
      </c>
      <c r="N194" s="182" t="s">
        <v>42</v>
      </c>
      <c r="O194" s="65"/>
      <c r="P194" s="183">
        <f>O194*H194</f>
        <v>0</v>
      </c>
      <c r="Q194" s="183">
        <v>0.05506</v>
      </c>
      <c r="R194" s="183">
        <f>Q194*H194</f>
        <v>12.6638</v>
      </c>
      <c r="S194" s="183">
        <v>0</v>
      </c>
      <c r="T194" s="18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126</v>
      </c>
      <c r="AT194" s="185" t="s">
        <v>121</v>
      </c>
      <c r="AU194" s="185" t="s">
        <v>82</v>
      </c>
      <c r="AY194" s="18" t="s">
        <v>119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8" t="s">
        <v>79</v>
      </c>
      <c r="BK194" s="186">
        <f>ROUND(I194*H194,2)</f>
        <v>0</v>
      </c>
      <c r="BL194" s="18" t="s">
        <v>126</v>
      </c>
      <c r="BM194" s="185" t="s">
        <v>287</v>
      </c>
    </row>
    <row r="195" spans="1:47" s="2" customFormat="1" ht="19.5">
      <c r="A195" s="35"/>
      <c r="B195" s="36"/>
      <c r="C195" s="37"/>
      <c r="D195" s="187" t="s">
        <v>128</v>
      </c>
      <c r="E195" s="37"/>
      <c r="F195" s="188" t="s">
        <v>288</v>
      </c>
      <c r="G195" s="37"/>
      <c r="H195" s="37"/>
      <c r="I195" s="189"/>
      <c r="J195" s="37"/>
      <c r="K195" s="37"/>
      <c r="L195" s="40"/>
      <c r="M195" s="190"/>
      <c r="N195" s="191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128</v>
      </c>
      <c r="AU195" s="18" t="s">
        <v>82</v>
      </c>
    </row>
    <row r="196" spans="1:47" s="2" customFormat="1" ht="11.25">
      <c r="A196" s="35"/>
      <c r="B196" s="36"/>
      <c r="C196" s="37"/>
      <c r="D196" s="192" t="s">
        <v>130</v>
      </c>
      <c r="E196" s="37"/>
      <c r="F196" s="193" t="s">
        <v>289</v>
      </c>
      <c r="G196" s="37"/>
      <c r="H196" s="37"/>
      <c r="I196" s="189"/>
      <c r="J196" s="37"/>
      <c r="K196" s="37"/>
      <c r="L196" s="40"/>
      <c r="M196" s="190"/>
      <c r="N196" s="191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130</v>
      </c>
      <c r="AU196" s="18" t="s">
        <v>82</v>
      </c>
    </row>
    <row r="197" spans="1:47" s="2" customFormat="1" ht="19.5">
      <c r="A197" s="35"/>
      <c r="B197" s="36"/>
      <c r="C197" s="37"/>
      <c r="D197" s="187" t="s">
        <v>153</v>
      </c>
      <c r="E197" s="37"/>
      <c r="F197" s="205" t="s">
        <v>290</v>
      </c>
      <c r="G197" s="37"/>
      <c r="H197" s="37"/>
      <c r="I197" s="189"/>
      <c r="J197" s="37"/>
      <c r="K197" s="37"/>
      <c r="L197" s="40"/>
      <c r="M197" s="190"/>
      <c r="N197" s="191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153</v>
      </c>
      <c r="AU197" s="18" t="s">
        <v>82</v>
      </c>
    </row>
    <row r="198" spans="2:51" s="13" customFormat="1" ht="11.25">
      <c r="B198" s="194"/>
      <c r="C198" s="195"/>
      <c r="D198" s="187" t="s">
        <v>132</v>
      </c>
      <c r="E198" s="196" t="s">
        <v>19</v>
      </c>
      <c r="F198" s="197" t="s">
        <v>291</v>
      </c>
      <c r="G198" s="195"/>
      <c r="H198" s="198">
        <v>251</v>
      </c>
      <c r="I198" s="199"/>
      <c r="J198" s="195"/>
      <c r="K198" s="195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132</v>
      </c>
      <c r="AU198" s="204" t="s">
        <v>82</v>
      </c>
      <c r="AV198" s="13" t="s">
        <v>82</v>
      </c>
      <c r="AW198" s="13" t="s">
        <v>33</v>
      </c>
      <c r="AX198" s="13" t="s">
        <v>71</v>
      </c>
      <c r="AY198" s="204" t="s">
        <v>119</v>
      </c>
    </row>
    <row r="199" spans="2:51" s="13" customFormat="1" ht="11.25">
      <c r="B199" s="194"/>
      <c r="C199" s="195"/>
      <c r="D199" s="187" t="s">
        <v>132</v>
      </c>
      <c r="E199" s="196" t="s">
        <v>19</v>
      </c>
      <c r="F199" s="197" t="s">
        <v>292</v>
      </c>
      <c r="G199" s="195"/>
      <c r="H199" s="198">
        <v>-21</v>
      </c>
      <c r="I199" s="199"/>
      <c r="J199" s="195"/>
      <c r="K199" s="195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132</v>
      </c>
      <c r="AU199" s="204" t="s">
        <v>82</v>
      </c>
      <c r="AV199" s="13" t="s">
        <v>82</v>
      </c>
      <c r="AW199" s="13" t="s">
        <v>33</v>
      </c>
      <c r="AX199" s="13" t="s">
        <v>71</v>
      </c>
      <c r="AY199" s="204" t="s">
        <v>119</v>
      </c>
    </row>
    <row r="200" spans="2:63" s="12" customFormat="1" ht="22.9" customHeight="1">
      <c r="B200" s="158"/>
      <c r="C200" s="159"/>
      <c r="D200" s="160" t="s">
        <v>70</v>
      </c>
      <c r="E200" s="172" t="s">
        <v>178</v>
      </c>
      <c r="F200" s="172" t="s">
        <v>293</v>
      </c>
      <c r="G200" s="159"/>
      <c r="H200" s="159"/>
      <c r="I200" s="162"/>
      <c r="J200" s="173">
        <f>BK200</f>
        <v>0</v>
      </c>
      <c r="K200" s="159"/>
      <c r="L200" s="164"/>
      <c r="M200" s="165"/>
      <c r="N200" s="166"/>
      <c r="O200" s="166"/>
      <c r="P200" s="167">
        <f>SUM(P201:P207)</f>
        <v>0</v>
      </c>
      <c r="Q200" s="166"/>
      <c r="R200" s="167">
        <f>SUM(R201:R207)</f>
        <v>0.015756</v>
      </c>
      <c r="S200" s="166"/>
      <c r="T200" s="168">
        <f>SUM(T201:T207)</f>
        <v>0</v>
      </c>
      <c r="AR200" s="169" t="s">
        <v>79</v>
      </c>
      <c r="AT200" s="170" t="s">
        <v>70</v>
      </c>
      <c r="AU200" s="170" t="s">
        <v>79</v>
      </c>
      <c r="AY200" s="169" t="s">
        <v>119</v>
      </c>
      <c r="BK200" s="171">
        <f>SUM(BK201:BK207)</f>
        <v>0</v>
      </c>
    </row>
    <row r="201" spans="1:65" s="2" customFormat="1" ht="16.5" customHeight="1">
      <c r="A201" s="35"/>
      <c r="B201" s="36"/>
      <c r="C201" s="174" t="s">
        <v>294</v>
      </c>
      <c r="D201" s="174" t="s">
        <v>121</v>
      </c>
      <c r="E201" s="175" t="s">
        <v>295</v>
      </c>
      <c r="F201" s="176" t="s">
        <v>296</v>
      </c>
      <c r="G201" s="177" t="s">
        <v>297</v>
      </c>
      <c r="H201" s="178">
        <v>1.2</v>
      </c>
      <c r="I201" s="179"/>
      <c r="J201" s="180">
        <f>ROUND(I201*H201,2)</f>
        <v>0</v>
      </c>
      <c r="K201" s="176" t="s">
        <v>125</v>
      </c>
      <c r="L201" s="40"/>
      <c r="M201" s="181" t="s">
        <v>19</v>
      </c>
      <c r="N201" s="182" t="s">
        <v>42</v>
      </c>
      <c r="O201" s="65"/>
      <c r="P201" s="183">
        <f>O201*H201</f>
        <v>0</v>
      </c>
      <c r="Q201" s="183">
        <v>2E-05</v>
      </c>
      <c r="R201" s="183">
        <f>Q201*H201</f>
        <v>2.4E-05</v>
      </c>
      <c r="S201" s="183">
        <v>0</v>
      </c>
      <c r="T201" s="18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5" t="s">
        <v>126</v>
      </c>
      <c r="AT201" s="185" t="s">
        <v>121</v>
      </c>
      <c r="AU201" s="185" t="s">
        <v>82</v>
      </c>
      <c r="AY201" s="18" t="s">
        <v>119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18" t="s">
        <v>79</v>
      </c>
      <c r="BK201" s="186">
        <f>ROUND(I201*H201,2)</f>
        <v>0</v>
      </c>
      <c r="BL201" s="18" t="s">
        <v>126</v>
      </c>
      <c r="BM201" s="185" t="s">
        <v>298</v>
      </c>
    </row>
    <row r="202" spans="1:47" s="2" customFormat="1" ht="11.25">
      <c r="A202" s="35"/>
      <c r="B202" s="36"/>
      <c r="C202" s="37"/>
      <c r="D202" s="187" t="s">
        <v>128</v>
      </c>
      <c r="E202" s="37"/>
      <c r="F202" s="188" t="s">
        <v>299</v>
      </c>
      <c r="G202" s="37"/>
      <c r="H202" s="37"/>
      <c r="I202" s="189"/>
      <c r="J202" s="37"/>
      <c r="K202" s="37"/>
      <c r="L202" s="40"/>
      <c r="M202" s="190"/>
      <c r="N202" s="191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128</v>
      </c>
      <c r="AU202" s="18" t="s">
        <v>82</v>
      </c>
    </row>
    <row r="203" spans="1:47" s="2" customFormat="1" ht="11.25">
      <c r="A203" s="35"/>
      <c r="B203" s="36"/>
      <c r="C203" s="37"/>
      <c r="D203" s="192" t="s">
        <v>130</v>
      </c>
      <c r="E203" s="37"/>
      <c r="F203" s="193" t="s">
        <v>300</v>
      </c>
      <c r="G203" s="37"/>
      <c r="H203" s="37"/>
      <c r="I203" s="189"/>
      <c r="J203" s="37"/>
      <c r="K203" s="37"/>
      <c r="L203" s="40"/>
      <c r="M203" s="190"/>
      <c r="N203" s="191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130</v>
      </c>
      <c r="AU203" s="18" t="s">
        <v>82</v>
      </c>
    </row>
    <row r="204" spans="1:47" s="2" customFormat="1" ht="19.5">
      <c r="A204" s="35"/>
      <c r="B204" s="36"/>
      <c r="C204" s="37"/>
      <c r="D204" s="187" t="s">
        <v>153</v>
      </c>
      <c r="E204" s="37"/>
      <c r="F204" s="205" t="s">
        <v>301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153</v>
      </c>
      <c r="AU204" s="18" t="s">
        <v>82</v>
      </c>
    </row>
    <row r="205" spans="2:51" s="13" customFormat="1" ht="11.25">
      <c r="B205" s="194"/>
      <c r="C205" s="195"/>
      <c r="D205" s="187" t="s">
        <v>132</v>
      </c>
      <c r="E205" s="196" t="s">
        <v>19</v>
      </c>
      <c r="F205" s="197" t="s">
        <v>302</v>
      </c>
      <c r="G205" s="195"/>
      <c r="H205" s="198">
        <v>1.2</v>
      </c>
      <c r="I205" s="199"/>
      <c r="J205" s="195"/>
      <c r="K205" s="195"/>
      <c r="L205" s="200"/>
      <c r="M205" s="201"/>
      <c r="N205" s="202"/>
      <c r="O205" s="202"/>
      <c r="P205" s="202"/>
      <c r="Q205" s="202"/>
      <c r="R205" s="202"/>
      <c r="S205" s="202"/>
      <c r="T205" s="203"/>
      <c r="AT205" s="204" t="s">
        <v>132</v>
      </c>
      <c r="AU205" s="204" t="s">
        <v>82</v>
      </c>
      <c r="AV205" s="13" t="s">
        <v>82</v>
      </c>
      <c r="AW205" s="13" t="s">
        <v>33</v>
      </c>
      <c r="AX205" s="13" t="s">
        <v>79</v>
      </c>
      <c r="AY205" s="204" t="s">
        <v>119</v>
      </c>
    </row>
    <row r="206" spans="1:65" s="2" customFormat="1" ht="16.5" customHeight="1">
      <c r="A206" s="35"/>
      <c r="B206" s="36"/>
      <c r="C206" s="206" t="s">
        <v>303</v>
      </c>
      <c r="D206" s="206" t="s">
        <v>304</v>
      </c>
      <c r="E206" s="207" t="s">
        <v>305</v>
      </c>
      <c r="F206" s="208" t="s">
        <v>306</v>
      </c>
      <c r="G206" s="209" t="s">
        <v>297</v>
      </c>
      <c r="H206" s="210">
        <v>1.2</v>
      </c>
      <c r="I206" s="211"/>
      <c r="J206" s="212">
        <f>ROUND(I206*H206,2)</f>
        <v>0</v>
      </c>
      <c r="K206" s="208" t="s">
        <v>125</v>
      </c>
      <c r="L206" s="213"/>
      <c r="M206" s="214" t="s">
        <v>19</v>
      </c>
      <c r="N206" s="215" t="s">
        <v>42</v>
      </c>
      <c r="O206" s="65"/>
      <c r="P206" s="183">
        <f>O206*H206</f>
        <v>0</v>
      </c>
      <c r="Q206" s="183">
        <v>0.01311</v>
      </c>
      <c r="R206" s="183">
        <f>Q206*H206</f>
        <v>0.015732</v>
      </c>
      <c r="S206" s="183">
        <v>0</v>
      </c>
      <c r="T206" s="18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5" t="s">
        <v>178</v>
      </c>
      <c r="AT206" s="185" t="s">
        <v>304</v>
      </c>
      <c r="AU206" s="185" t="s">
        <v>82</v>
      </c>
      <c r="AY206" s="18" t="s">
        <v>119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18" t="s">
        <v>79</v>
      </c>
      <c r="BK206" s="186">
        <f>ROUND(I206*H206,2)</f>
        <v>0</v>
      </c>
      <c r="BL206" s="18" t="s">
        <v>126</v>
      </c>
      <c r="BM206" s="185" t="s">
        <v>307</v>
      </c>
    </row>
    <row r="207" spans="1:47" s="2" customFormat="1" ht="11.25">
      <c r="A207" s="35"/>
      <c r="B207" s="36"/>
      <c r="C207" s="37"/>
      <c r="D207" s="187" t="s">
        <v>128</v>
      </c>
      <c r="E207" s="37"/>
      <c r="F207" s="188" t="s">
        <v>306</v>
      </c>
      <c r="G207" s="37"/>
      <c r="H207" s="37"/>
      <c r="I207" s="189"/>
      <c r="J207" s="37"/>
      <c r="K207" s="37"/>
      <c r="L207" s="40"/>
      <c r="M207" s="190"/>
      <c r="N207" s="191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128</v>
      </c>
      <c r="AU207" s="18" t="s">
        <v>82</v>
      </c>
    </row>
    <row r="208" spans="2:63" s="12" customFormat="1" ht="22.9" customHeight="1">
      <c r="B208" s="158"/>
      <c r="C208" s="159"/>
      <c r="D208" s="160" t="s">
        <v>70</v>
      </c>
      <c r="E208" s="172" t="s">
        <v>185</v>
      </c>
      <c r="F208" s="172" t="s">
        <v>308</v>
      </c>
      <c r="G208" s="159"/>
      <c r="H208" s="159"/>
      <c r="I208" s="162"/>
      <c r="J208" s="173">
        <f>BK208</f>
        <v>0</v>
      </c>
      <c r="K208" s="159"/>
      <c r="L208" s="164"/>
      <c r="M208" s="165"/>
      <c r="N208" s="166"/>
      <c r="O208" s="166"/>
      <c r="P208" s="167">
        <f>SUM(P209:P262)</f>
        <v>0</v>
      </c>
      <c r="Q208" s="166"/>
      <c r="R208" s="167">
        <f>SUM(R209:R262)</f>
        <v>84.585949</v>
      </c>
      <c r="S208" s="166"/>
      <c r="T208" s="168">
        <f>SUM(T209:T262)</f>
        <v>145.4744</v>
      </c>
      <c r="AR208" s="169" t="s">
        <v>79</v>
      </c>
      <c r="AT208" s="170" t="s">
        <v>70</v>
      </c>
      <c r="AU208" s="170" t="s">
        <v>79</v>
      </c>
      <c r="AY208" s="169" t="s">
        <v>119</v>
      </c>
      <c r="BK208" s="171">
        <f>SUM(BK209:BK262)</f>
        <v>0</v>
      </c>
    </row>
    <row r="209" spans="1:65" s="2" customFormat="1" ht="16.5" customHeight="1">
      <c r="A209" s="35"/>
      <c r="B209" s="36"/>
      <c r="C209" s="174" t="s">
        <v>309</v>
      </c>
      <c r="D209" s="174" t="s">
        <v>121</v>
      </c>
      <c r="E209" s="175" t="s">
        <v>310</v>
      </c>
      <c r="F209" s="176" t="s">
        <v>311</v>
      </c>
      <c r="G209" s="177" t="s">
        <v>297</v>
      </c>
      <c r="H209" s="178">
        <v>197.9</v>
      </c>
      <c r="I209" s="179"/>
      <c r="J209" s="180">
        <f>ROUND(I209*H209,2)</f>
        <v>0</v>
      </c>
      <c r="K209" s="176" t="s">
        <v>125</v>
      </c>
      <c r="L209" s="40"/>
      <c r="M209" s="181" t="s">
        <v>19</v>
      </c>
      <c r="N209" s="182" t="s">
        <v>42</v>
      </c>
      <c r="O209" s="65"/>
      <c r="P209" s="183">
        <f>O209*H209</f>
        <v>0</v>
      </c>
      <c r="Q209" s="183">
        <v>0.32253</v>
      </c>
      <c r="R209" s="183">
        <f>Q209*H209</f>
        <v>63.828686999999995</v>
      </c>
      <c r="S209" s="183">
        <v>0</v>
      </c>
      <c r="T209" s="18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5" t="s">
        <v>126</v>
      </c>
      <c r="AT209" s="185" t="s">
        <v>121</v>
      </c>
      <c r="AU209" s="185" t="s">
        <v>82</v>
      </c>
      <c r="AY209" s="18" t="s">
        <v>119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18" t="s">
        <v>79</v>
      </c>
      <c r="BK209" s="186">
        <f>ROUND(I209*H209,2)</f>
        <v>0</v>
      </c>
      <c r="BL209" s="18" t="s">
        <v>126</v>
      </c>
      <c r="BM209" s="185" t="s">
        <v>312</v>
      </c>
    </row>
    <row r="210" spans="1:47" s="2" customFormat="1" ht="19.5">
      <c r="A210" s="35"/>
      <c r="B210" s="36"/>
      <c r="C210" s="37"/>
      <c r="D210" s="187" t="s">
        <v>128</v>
      </c>
      <c r="E210" s="37"/>
      <c r="F210" s="188" t="s">
        <v>313</v>
      </c>
      <c r="G210" s="37"/>
      <c r="H210" s="37"/>
      <c r="I210" s="189"/>
      <c r="J210" s="37"/>
      <c r="K210" s="37"/>
      <c r="L210" s="40"/>
      <c r="M210" s="190"/>
      <c r="N210" s="191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128</v>
      </c>
      <c r="AU210" s="18" t="s">
        <v>82</v>
      </c>
    </row>
    <row r="211" spans="1:47" s="2" customFormat="1" ht="11.25">
      <c r="A211" s="35"/>
      <c r="B211" s="36"/>
      <c r="C211" s="37"/>
      <c r="D211" s="192" t="s">
        <v>130</v>
      </c>
      <c r="E211" s="37"/>
      <c r="F211" s="193" t="s">
        <v>314</v>
      </c>
      <c r="G211" s="37"/>
      <c r="H211" s="37"/>
      <c r="I211" s="189"/>
      <c r="J211" s="37"/>
      <c r="K211" s="37"/>
      <c r="L211" s="40"/>
      <c r="M211" s="190"/>
      <c r="N211" s="191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130</v>
      </c>
      <c r="AU211" s="18" t="s">
        <v>82</v>
      </c>
    </row>
    <row r="212" spans="2:51" s="13" customFormat="1" ht="11.25">
      <c r="B212" s="194"/>
      <c r="C212" s="195"/>
      <c r="D212" s="187" t="s">
        <v>132</v>
      </c>
      <c r="E212" s="196" t="s">
        <v>19</v>
      </c>
      <c r="F212" s="197" t="s">
        <v>315</v>
      </c>
      <c r="G212" s="195"/>
      <c r="H212" s="198">
        <v>242</v>
      </c>
      <c r="I212" s="199"/>
      <c r="J212" s="195"/>
      <c r="K212" s="195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132</v>
      </c>
      <c r="AU212" s="204" t="s">
        <v>82</v>
      </c>
      <c r="AV212" s="13" t="s">
        <v>82</v>
      </c>
      <c r="AW212" s="13" t="s">
        <v>33</v>
      </c>
      <c r="AX212" s="13" t="s">
        <v>71</v>
      </c>
      <c r="AY212" s="204" t="s">
        <v>119</v>
      </c>
    </row>
    <row r="213" spans="2:51" s="13" customFormat="1" ht="11.25">
      <c r="B213" s="194"/>
      <c r="C213" s="195"/>
      <c r="D213" s="187" t="s">
        <v>132</v>
      </c>
      <c r="E213" s="196" t="s">
        <v>19</v>
      </c>
      <c r="F213" s="197" t="s">
        <v>316</v>
      </c>
      <c r="G213" s="195"/>
      <c r="H213" s="198">
        <v>-44.1</v>
      </c>
      <c r="I213" s="199"/>
      <c r="J213" s="195"/>
      <c r="K213" s="195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132</v>
      </c>
      <c r="AU213" s="204" t="s">
        <v>82</v>
      </c>
      <c r="AV213" s="13" t="s">
        <v>82</v>
      </c>
      <c r="AW213" s="13" t="s">
        <v>33</v>
      </c>
      <c r="AX213" s="13" t="s">
        <v>71</v>
      </c>
      <c r="AY213" s="204" t="s">
        <v>119</v>
      </c>
    </row>
    <row r="214" spans="1:65" s="2" customFormat="1" ht="16.5" customHeight="1">
      <c r="A214" s="35"/>
      <c r="B214" s="36"/>
      <c r="C214" s="206" t="s">
        <v>317</v>
      </c>
      <c r="D214" s="206" t="s">
        <v>304</v>
      </c>
      <c r="E214" s="207" t="s">
        <v>318</v>
      </c>
      <c r="F214" s="208" t="s">
        <v>319</v>
      </c>
      <c r="G214" s="209" t="s">
        <v>297</v>
      </c>
      <c r="H214" s="210">
        <v>80.6</v>
      </c>
      <c r="I214" s="211"/>
      <c r="J214" s="212">
        <f>ROUND(I214*H214,2)</f>
        <v>0</v>
      </c>
      <c r="K214" s="208" t="s">
        <v>125</v>
      </c>
      <c r="L214" s="213"/>
      <c r="M214" s="214" t="s">
        <v>19</v>
      </c>
      <c r="N214" s="215" t="s">
        <v>42</v>
      </c>
      <c r="O214" s="65"/>
      <c r="P214" s="183">
        <f>O214*H214</f>
        <v>0</v>
      </c>
      <c r="Q214" s="183">
        <v>0.17</v>
      </c>
      <c r="R214" s="183">
        <f>Q214*H214</f>
        <v>13.702</v>
      </c>
      <c r="S214" s="183">
        <v>0</v>
      </c>
      <c r="T214" s="18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5" t="s">
        <v>178</v>
      </c>
      <c r="AT214" s="185" t="s">
        <v>304</v>
      </c>
      <c r="AU214" s="185" t="s">
        <v>82</v>
      </c>
      <c r="AY214" s="18" t="s">
        <v>119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18" t="s">
        <v>79</v>
      </c>
      <c r="BK214" s="186">
        <f>ROUND(I214*H214,2)</f>
        <v>0</v>
      </c>
      <c r="BL214" s="18" t="s">
        <v>126</v>
      </c>
      <c r="BM214" s="185" t="s">
        <v>320</v>
      </c>
    </row>
    <row r="215" spans="1:47" s="2" customFormat="1" ht="11.25">
      <c r="A215" s="35"/>
      <c r="B215" s="36"/>
      <c r="C215" s="37"/>
      <c r="D215" s="187" t="s">
        <v>128</v>
      </c>
      <c r="E215" s="37"/>
      <c r="F215" s="188" t="s">
        <v>319</v>
      </c>
      <c r="G215" s="37"/>
      <c r="H215" s="37"/>
      <c r="I215" s="189"/>
      <c r="J215" s="37"/>
      <c r="K215" s="37"/>
      <c r="L215" s="40"/>
      <c r="M215" s="190"/>
      <c r="N215" s="191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128</v>
      </c>
      <c r="AU215" s="18" t="s">
        <v>82</v>
      </c>
    </row>
    <row r="216" spans="2:51" s="13" customFormat="1" ht="11.25">
      <c r="B216" s="194"/>
      <c r="C216" s="195"/>
      <c r="D216" s="187" t="s">
        <v>132</v>
      </c>
      <c r="E216" s="196" t="s">
        <v>19</v>
      </c>
      <c r="F216" s="197" t="s">
        <v>321</v>
      </c>
      <c r="G216" s="195"/>
      <c r="H216" s="198">
        <v>242</v>
      </c>
      <c r="I216" s="199"/>
      <c r="J216" s="195"/>
      <c r="K216" s="195"/>
      <c r="L216" s="200"/>
      <c r="M216" s="201"/>
      <c r="N216" s="202"/>
      <c r="O216" s="202"/>
      <c r="P216" s="202"/>
      <c r="Q216" s="202"/>
      <c r="R216" s="202"/>
      <c r="S216" s="202"/>
      <c r="T216" s="203"/>
      <c r="AT216" s="204" t="s">
        <v>132</v>
      </c>
      <c r="AU216" s="204" t="s">
        <v>82</v>
      </c>
      <c r="AV216" s="13" t="s">
        <v>82</v>
      </c>
      <c r="AW216" s="13" t="s">
        <v>33</v>
      </c>
      <c r="AX216" s="13" t="s">
        <v>71</v>
      </c>
      <c r="AY216" s="204" t="s">
        <v>119</v>
      </c>
    </row>
    <row r="217" spans="2:51" s="13" customFormat="1" ht="11.25">
      <c r="B217" s="194"/>
      <c r="C217" s="195"/>
      <c r="D217" s="187" t="s">
        <v>132</v>
      </c>
      <c r="E217" s="196" t="s">
        <v>19</v>
      </c>
      <c r="F217" s="197" t="s">
        <v>322</v>
      </c>
      <c r="G217" s="195"/>
      <c r="H217" s="198">
        <v>-161.4</v>
      </c>
      <c r="I217" s="199"/>
      <c r="J217" s="195"/>
      <c r="K217" s="195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132</v>
      </c>
      <c r="AU217" s="204" t="s">
        <v>82</v>
      </c>
      <c r="AV217" s="13" t="s">
        <v>82</v>
      </c>
      <c r="AW217" s="13" t="s">
        <v>33</v>
      </c>
      <c r="AX217" s="13" t="s">
        <v>71</v>
      </c>
      <c r="AY217" s="204" t="s">
        <v>119</v>
      </c>
    </row>
    <row r="218" spans="1:65" s="2" customFormat="1" ht="16.5" customHeight="1">
      <c r="A218" s="35"/>
      <c r="B218" s="36"/>
      <c r="C218" s="174" t="s">
        <v>323</v>
      </c>
      <c r="D218" s="174" t="s">
        <v>121</v>
      </c>
      <c r="E218" s="175" t="s">
        <v>324</v>
      </c>
      <c r="F218" s="176" t="s">
        <v>325</v>
      </c>
      <c r="G218" s="177" t="s">
        <v>136</v>
      </c>
      <c r="H218" s="178">
        <v>1</v>
      </c>
      <c r="I218" s="179"/>
      <c r="J218" s="180">
        <f>ROUND(I218*H218,2)</f>
        <v>0</v>
      </c>
      <c r="K218" s="176" t="s">
        <v>125</v>
      </c>
      <c r="L218" s="40"/>
      <c r="M218" s="181" t="s">
        <v>19</v>
      </c>
      <c r="N218" s="182" t="s">
        <v>42</v>
      </c>
      <c r="O218" s="65"/>
      <c r="P218" s="183">
        <f>O218*H218</f>
        <v>0</v>
      </c>
      <c r="Q218" s="183">
        <v>2.50187</v>
      </c>
      <c r="R218" s="183">
        <f>Q218*H218</f>
        <v>2.50187</v>
      </c>
      <c r="S218" s="183">
        <v>0</v>
      </c>
      <c r="T218" s="18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5" t="s">
        <v>126</v>
      </c>
      <c r="AT218" s="185" t="s">
        <v>121</v>
      </c>
      <c r="AU218" s="185" t="s">
        <v>82</v>
      </c>
      <c r="AY218" s="18" t="s">
        <v>119</v>
      </c>
      <c r="BE218" s="186">
        <f>IF(N218="základní",J218,0)</f>
        <v>0</v>
      </c>
      <c r="BF218" s="186">
        <f>IF(N218="snížená",J218,0)</f>
        <v>0</v>
      </c>
      <c r="BG218" s="186">
        <f>IF(N218="zákl. přenesená",J218,0)</f>
        <v>0</v>
      </c>
      <c r="BH218" s="186">
        <f>IF(N218="sníž. přenesená",J218,0)</f>
        <v>0</v>
      </c>
      <c r="BI218" s="186">
        <f>IF(N218="nulová",J218,0)</f>
        <v>0</v>
      </c>
      <c r="BJ218" s="18" t="s">
        <v>79</v>
      </c>
      <c r="BK218" s="186">
        <f>ROUND(I218*H218,2)</f>
        <v>0</v>
      </c>
      <c r="BL218" s="18" t="s">
        <v>126</v>
      </c>
      <c r="BM218" s="185" t="s">
        <v>326</v>
      </c>
    </row>
    <row r="219" spans="1:47" s="2" customFormat="1" ht="19.5">
      <c r="A219" s="35"/>
      <c r="B219" s="36"/>
      <c r="C219" s="37"/>
      <c r="D219" s="187" t="s">
        <v>128</v>
      </c>
      <c r="E219" s="37"/>
      <c r="F219" s="188" t="s">
        <v>327</v>
      </c>
      <c r="G219" s="37"/>
      <c r="H219" s="37"/>
      <c r="I219" s="189"/>
      <c r="J219" s="37"/>
      <c r="K219" s="37"/>
      <c r="L219" s="40"/>
      <c r="M219" s="190"/>
      <c r="N219" s="191"/>
      <c r="O219" s="65"/>
      <c r="P219" s="65"/>
      <c r="Q219" s="65"/>
      <c r="R219" s="65"/>
      <c r="S219" s="65"/>
      <c r="T219" s="6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128</v>
      </c>
      <c r="AU219" s="18" t="s">
        <v>82</v>
      </c>
    </row>
    <row r="220" spans="1:47" s="2" customFormat="1" ht="11.25">
      <c r="A220" s="35"/>
      <c r="B220" s="36"/>
      <c r="C220" s="37"/>
      <c r="D220" s="192" t="s">
        <v>130</v>
      </c>
      <c r="E220" s="37"/>
      <c r="F220" s="193" t="s">
        <v>328</v>
      </c>
      <c r="G220" s="37"/>
      <c r="H220" s="37"/>
      <c r="I220" s="189"/>
      <c r="J220" s="37"/>
      <c r="K220" s="37"/>
      <c r="L220" s="40"/>
      <c r="M220" s="190"/>
      <c r="N220" s="191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130</v>
      </c>
      <c r="AU220" s="18" t="s">
        <v>82</v>
      </c>
    </row>
    <row r="221" spans="1:47" s="2" customFormat="1" ht="19.5">
      <c r="A221" s="35"/>
      <c r="B221" s="36"/>
      <c r="C221" s="37"/>
      <c r="D221" s="187" t="s">
        <v>153</v>
      </c>
      <c r="E221" s="37"/>
      <c r="F221" s="205" t="s">
        <v>329</v>
      </c>
      <c r="G221" s="37"/>
      <c r="H221" s="37"/>
      <c r="I221" s="189"/>
      <c r="J221" s="37"/>
      <c r="K221" s="37"/>
      <c r="L221" s="40"/>
      <c r="M221" s="190"/>
      <c r="N221" s="191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153</v>
      </c>
      <c r="AU221" s="18" t="s">
        <v>82</v>
      </c>
    </row>
    <row r="222" spans="2:51" s="13" customFormat="1" ht="11.25">
      <c r="B222" s="194"/>
      <c r="C222" s="195"/>
      <c r="D222" s="187" t="s">
        <v>132</v>
      </c>
      <c r="E222" s="196" t="s">
        <v>19</v>
      </c>
      <c r="F222" s="197" t="s">
        <v>330</v>
      </c>
      <c r="G222" s="195"/>
      <c r="H222" s="198">
        <v>1</v>
      </c>
      <c r="I222" s="199"/>
      <c r="J222" s="195"/>
      <c r="K222" s="195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132</v>
      </c>
      <c r="AU222" s="204" t="s">
        <v>82</v>
      </c>
      <c r="AV222" s="13" t="s">
        <v>82</v>
      </c>
      <c r="AW222" s="13" t="s">
        <v>33</v>
      </c>
      <c r="AX222" s="13" t="s">
        <v>79</v>
      </c>
      <c r="AY222" s="204" t="s">
        <v>119</v>
      </c>
    </row>
    <row r="223" spans="1:65" s="2" customFormat="1" ht="16.5" customHeight="1">
      <c r="A223" s="35"/>
      <c r="B223" s="36"/>
      <c r="C223" s="174" t="s">
        <v>331</v>
      </c>
      <c r="D223" s="174" t="s">
        <v>121</v>
      </c>
      <c r="E223" s="175" t="s">
        <v>332</v>
      </c>
      <c r="F223" s="176" t="s">
        <v>333</v>
      </c>
      <c r="G223" s="177" t="s">
        <v>136</v>
      </c>
      <c r="H223" s="178">
        <v>1.5</v>
      </c>
      <c r="I223" s="179"/>
      <c r="J223" s="180">
        <f>ROUND(I223*H223,2)</f>
        <v>0</v>
      </c>
      <c r="K223" s="176" t="s">
        <v>125</v>
      </c>
      <c r="L223" s="40"/>
      <c r="M223" s="181" t="s">
        <v>19</v>
      </c>
      <c r="N223" s="182" t="s">
        <v>42</v>
      </c>
      <c r="O223" s="65"/>
      <c r="P223" s="183">
        <f>O223*H223</f>
        <v>0</v>
      </c>
      <c r="Q223" s="183">
        <v>2.50187</v>
      </c>
      <c r="R223" s="183">
        <f>Q223*H223</f>
        <v>3.7528049999999995</v>
      </c>
      <c r="S223" s="183">
        <v>0</v>
      </c>
      <c r="T223" s="18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5" t="s">
        <v>126</v>
      </c>
      <c r="AT223" s="185" t="s">
        <v>121</v>
      </c>
      <c r="AU223" s="185" t="s">
        <v>82</v>
      </c>
      <c r="AY223" s="18" t="s">
        <v>119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18" t="s">
        <v>79</v>
      </c>
      <c r="BK223" s="186">
        <f>ROUND(I223*H223,2)</f>
        <v>0</v>
      </c>
      <c r="BL223" s="18" t="s">
        <v>126</v>
      </c>
      <c r="BM223" s="185" t="s">
        <v>334</v>
      </c>
    </row>
    <row r="224" spans="1:47" s="2" customFormat="1" ht="19.5">
      <c r="A224" s="35"/>
      <c r="B224" s="36"/>
      <c r="C224" s="37"/>
      <c r="D224" s="187" t="s">
        <v>128</v>
      </c>
      <c r="E224" s="37"/>
      <c r="F224" s="188" t="s">
        <v>335</v>
      </c>
      <c r="G224" s="37"/>
      <c r="H224" s="37"/>
      <c r="I224" s="189"/>
      <c r="J224" s="37"/>
      <c r="K224" s="37"/>
      <c r="L224" s="40"/>
      <c r="M224" s="190"/>
      <c r="N224" s="191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128</v>
      </c>
      <c r="AU224" s="18" t="s">
        <v>82</v>
      </c>
    </row>
    <row r="225" spans="1:47" s="2" customFormat="1" ht="11.25">
      <c r="A225" s="35"/>
      <c r="B225" s="36"/>
      <c r="C225" s="37"/>
      <c r="D225" s="192" t="s">
        <v>130</v>
      </c>
      <c r="E225" s="37"/>
      <c r="F225" s="193" t="s">
        <v>336</v>
      </c>
      <c r="G225" s="37"/>
      <c r="H225" s="37"/>
      <c r="I225" s="189"/>
      <c r="J225" s="37"/>
      <c r="K225" s="37"/>
      <c r="L225" s="40"/>
      <c r="M225" s="190"/>
      <c r="N225" s="191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130</v>
      </c>
      <c r="AU225" s="18" t="s">
        <v>82</v>
      </c>
    </row>
    <row r="226" spans="1:47" s="2" customFormat="1" ht="19.5">
      <c r="A226" s="35"/>
      <c r="B226" s="36"/>
      <c r="C226" s="37"/>
      <c r="D226" s="187" t="s">
        <v>153</v>
      </c>
      <c r="E226" s="37"/>
      <c r="F226" s="205" t="s">
        <v>329</v>
      </c>
      <c r="G226" s="37"/>
      <c r="H226" s="37"/>
      <c r="I226" s="189"/>
      <c r="J226" s="37"/>
      <c r="K226" s="37"/>
      <c r="L226" s="40"/>
      <c r="M226" s="190"/>
      <c r="N226" s="191"/>
      <c r="O226" s="65"/>
      <c r="P226" s="65"/>
      <c r="Q226" s="65"/>
      <c r="R226" s="65"/>
      <c r="S226" s="65"/>
      <c r="T226" s="6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153</v>
      </c>
      <c r="AU226" s="18" t="s">
        <v>82</v>
      </c>
    </row>
    <row r="227" spans="2:51" s="13" customFormat="1" ht="11.25">
      <c r="B227" s="194"/>
      <c r="C227" s="195"/>
      <c r="D227" s="187" t="s">
        <v>132</v>
      </c>
      <c r="E227" s="196" t="s">
        <v>19</v>
      </c>
      <c r="F227" s="197" t="s">
        <v>337</v>
      </c>
      <c r="G227" s="195"/>
      <c r="H227" s="198">
        <v>1.5</v>
      </c>
      <c r="I227" s="199"/>
      <c r="J227" s="195"/>
      <c r="K227" s="195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132</v>
      </c>
      <c r="AU227" s="204" t="s">
        <v>82</v>
      </c>
      <c r="AV227" s="13" t="s">
        <v>82</v>
      </c>
      <c r="AW227" s="13" t="s">
        <v>33</v>
      </c>
      <c r="AX227" s="13" t="s">
        <v>79</v>
      </c>
      <c r="AY227" s="204" t="s">
        <v>119</v>
      </c>
    </row>
    <row r="228" spans="1:65" s="2" customFormat="1" ht="16.5" customHeight="1">
      <c r="A228" s="35"/>
      <c r="B228" s="36"/>
      <c r="C228" s="174" t="s">
        <v>338</v>
      </c>
      <c r="D228" s="174" t="s">
        <v>121</v>
      </c>
      <c r="E228" s="175" t="s">
        <v>339</v>
      </c>
      <c r="F228" s="176" t="s">
        <v>340</v>
      </c>
      <c r="G228" s="177" t="s">
        <v>124</v>
      </c>
      <c r="H228" s="178">
        <v>342</v>
      </c>
      <c r="I228" s="179"/>
      <c r="J228" s="180">
        <f>ROUND(I228*H228,2)</f>
        <v>0</v>
      </c>
      <c r="K228" s="176" t="s">
        <v>125</v>
      </c>
      <c r="L228" s="40"/>
      <c r="M228" s="181" t="s">
        <v>19</v>
      </c>
      <c r="N228" s="182" t="s">
        <v>42</v>
      </c>
      <c r="O228" s="65"/>
      <c r="P228" s="183">
        <f>O228*H228</f>
        <v>0</v>
      </c>
      <c r="Q228" s="183">
        <v>0</v>
      </c>
      <c r="R228" s="183">
        <f>Q228*H228</f>
        <v>0</v>
      </c>
      <c r="S228" s="183">
        <v>0</v>
      </c>
      <c r="T228" s="18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5" t="s">
        <v>126</v>
      </c>
      <c r="AT228" s="185" t="s">
        <v>121</v>
      </c>
      <c r="AU228" s="185" t="s">
        <v>82</v>
      </c>
      <c r="AY228" s="18" t="s">
        <v>119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18" t="s">
        <v>79</v>
      </c>
      <c r="BK228" s="186">
        <f>ROUND(I228*H228,2)</f>
        <v>0</v>
      </c>
      <c r="BL228" s="18" t="s">
        <v>126</v>
      </c>
      <c r="BM228" s="185" t="s">
        <v>341</v>
      </c>
    </row>
    <row r="229" spans="1:47" s="2" customFormat="1" ht="29.25">
      <c r="A229" s="35"/>
      <c r="B229" s="36"/>
      <c r="C229" s="37"/>
      <c r="D229" s="187" t="s">
        <v>128</v>
      </c>
      <c r="E229" s="37"/>
      <c r="F229" s="188" t="s">
        <v>342</v>
      </c>
      <c r="G229" s="37"/>
      <c r="H229" s="37"/>
      <c r="I229" s="189"/>
      <c r="J229" s="37"/>
      <c r="K229" s="37"/>
      <c r="L229" s="40"/>
      <c r="M229" s="190"/>
      <c r="N229" s="191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128</v>
      </c>
      <c r="AU229" s="18" t="s">
        <v>82</v>
      </c>
    </row>
    <row r="230" spans="1:47" s="2" customFormat="1" ht="11.25">
      <c r="A230" s="35"/>
      <c r="B230" s="36"/>
      <c r="C230" s="37"/>
      <c r="D230" s="192" t="s">
        <v>130</v>
      </c>
      <c r="E230" s="37"/>
      <c r="F230" s="193" t="s">
        <v>343</v>
      </c>
      <c r="G230" s="37"/>
      <c r="H230" s="37"/>
      <c r="I230" s="189"/>
      <c r="J230" s="37"/>
      <c r="K230" s="37"/>
      <c r="L230" s="40"/>
      <c r="M230" s="190"/>
      <c r="N230" s="191"/>
      <c r="O230" s="65"/>
      <c r="P230" s="65"/>
      <c r="Q230" s="65"/>
      <c r="R230" s="65"/>
      <c r="S230" s="65"/>
      <c r="T230" s="66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130</v>
      </c>
      <c r="AU230" s="18" t="s">
        <v>82</v>
      </c>
    </row>
    <row r="231" spans="1:65" s="2" customFormat="1" ht="16.5" customHeight="1">
      <c r="A231" s="35"/>
      <c r="B231" s="36"/>
      <c r="C231" s="174" t="s">
        <v>344</v>
      </c>
      <c r="D231" s="174" t="s">
        <v>121</v>
      </c>
      <c r="E231" s="175" t="s">
        <v>345</v>
      </c>
      <c r="F231" s="176" t="s">
        <v>346</v>
      </c>
      <c r="G231" s="177" t="s">
        <v>124</v>
      </c>
      <c r="H231" s="178">
        <v>230</v>
      </c>
      <c r="I231" s="179"/>
      <c r="J231" s="180">
        <f>ROUND(I231*H231,2)</f>
        <v>0</v>
      </c>
      <c r="K231" s="176" t="s">
        <v>125</v>
      </c>
      <c r="L231" s="40"/>
      <c r="M231" s="181" t="s">
        <v>19</v>
      </c>
      <c r="N231" s="182" t="s">
        <v>42</v>
      </c>
      <c r="O231" s="65"/>
      <c r="P231" s="183">
        <f>O231*H231</f>
        <v>0</v>
      </c>
      <c r="Q231" s="183">
        <v>0</v>
      </c>
      <c r="R231" s="183">
        <f>Q231*H231</f>
        <v>0</v>
      </c>
      <c r="S231" s="183">
        <v>0.018</v>
      </c>
      <c r="T231" s="184">
        <f>S231*H231</f>
        <v>4.14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126</v>
      </c>
      <c r="AT231" s="185" t="s">
        <v>121</v>
      </c>
      <c r="AU231" s="185" t="s">
        <v>82</v>
      </c>
      <c r="AY231" s="18" t="s">
        <v>119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18" t="s">
        <v>79</v>
      </c>
      <c r="BK231" s="186">
        <f>ROUND(I231*H231,2)</f>
        <v>0</v>
      </c>
      <c r="BL231" s="18" t="s">
        <v>126</v>
      </c>
      <c r="BM231" s="185" t="s">
        <v>347</v>
      </c>
    </row>
    <row r="232" spans="1:47" s="2" customFormat="1" ht="19.5">
      <c r="A232" s="35"/>
      <c r="B232" s="36"/>
      <c r="C232" s="37"/>
      <c r="D232" s="187" t="s">
        <v>128</v>
      </c>
      <c r="E232" s="37"/>
      <c r="F232" s="188" t="s">
        <v>348</v>
      </c>
      <c r="G232" s="37"/>
      <c r="H232" s="37"/>
      <c r="I232" s="189"/>
      <c r="J232" s="37"/>
      <c r="K232" s="37"/>
      <c r="L232" s="40"/>
      <c r="M232" s="190"/>
      <c r="N232" s="191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128</v>
      </c>
      <c r="AU232" s="18" t="s">
        <v>82</v>
      </c>
    </row>
    <row r="233" spans="1:47" s="2" customFormat="1" ht="11.25">
      <c r="A233" s="35"/>
      <c r="B233" s="36"/>
      <c r="C233" s="37"/>
      <c r="D233" s="192" t="s">
        <v>130</v>
      </c>
      <c r="E233" s="37"/>
      <c r="F233" s="193" t="s">
        <v>349</v>
      </c>
      <c r="G233" s="37"/>
      <c r="H233" s="37"/>
      <c r="I233" s="189"/>
      <c r="J233" s="37"/>
      <c r="K233" s="37"/>
      <c r="L233" s="40"/>
      <c r="M233" s="190"/>
      <c r="N233" s="191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130</v>
      </c>
      <c r="AU233" s="18" t="s">
        <v>82</v>
      </c>
    </row>
    <row r="234" spans="1:47" s="2" customFormat="1" ht="19.5">
      <c r="A234" s="35"/>
      <c r="B234" s="36"/>
      <c r="C234" s="37"/>
      <c r="D234" s="187" t="s">
        <v>153</v>
      </c>
      <c r="E234" s="37"/>
      <c r="F234" s="205" t="s">
        <v>290</v>
      </c>
      <c r="G234" s="37"/>
      <c r="H234" s="37"/>
      <c r="I234" s="189"/>
      <c r="J234" s="37"/>
      <c r="K234" s="37"/>
      <c r="L234" s="40"/>
      <c r="M234" s="190"/>
      <c r="N234" s="191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153</v>
      </c>
      <c r="AU234" s="18" t="s">
        <v>82</v>
      </c>
    </row>
    <row r="235" spans="2:51" s="13" customFormat="1" ht="11.25">
      <c r="B235" s="194"/>
      <c r="C235" s="195"/>
      <c r="D235" s="187" t="s">
        <v>132</v>
      </c>
      <c r="E235" s="196" t="s">
        <v>19</v>
      </c>
      <c r="F235" s="197" t="s">
        <v>291</v>
      </c>
      <c r="G235" s="195"/>
      <c r="H235" s="198">
        <v>251</v>
      </c>
      <c r="I235" s="199"/>
      <c r="J235" s="195"/>
      <c r="K235" s="195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132</v>
      </c>
      <c r="AU235" s="204" t="s">
        <v>82</v>
      </c>
      <c r="AV235" s="13" t="s">
        <v>82</v>
      </c>
      <c r="AW235" s="13" t="s">
        <v>33</v>
      </c>
      <c r="AX235" s="13" t="s">
        <v>71</v>
      </c>
      <c r="AY235" s="204" t="s">
        <v>119</v>
      </c>
    </row>
    <row r="236" spans="2:51" s="13" customFormat="1" ht="11.25">
      <c r="B236" s="194"/>
      <c r="C236" s="195"/>
      <c r="D236" s="187" t="s">
        <v>132</v>
      </c>
      <c r="E236" s="196" t="s">
        <v>19</v>
      </c>
      <c r="F236" s="197" t="s">
        <v>292</v>
      </c>
      <c r="G236" s="195"/>
      <c r="H236" s="198">
        <v>-21</v>
      </c>
      <c r="I236" s="199"/>
      <c r="J236" s="195"/>
      <c r="K236" s="195"/>
      <c r="L236" s="200"/>
      <c r="M236" s="201"/>
      <c r="N236" s="202"/>
      <c r="O236" s="202"/>
      <c r="P236" s="202"/>
      <c r="Q236" s="202"/>
      <c r="R236" s="202"/>
      <c r="S236" s="202"/>
      <c r="T236" s="203"/>
      <c r="AT236" s="204" t="s">
        <v>132</v>
      </c>
      <c r="AU236" s="204" t="s">
        <v>82</v>
      </c>
      <c r="AV236" s="13" t="s">
        <v>82</v>
      </c>
      <c r="AW236" s="13" t="s">
        <v>33</v>
      </c>
      <c r="AX236" s="13" t="s">
        <v>71</v>
      </c>
      <c r="AY236" s="204" t="s">
        <v>119</v>
      </c>
    </row>
    <row r="237" spans="1:65" s="2" customFormat="1" ht="16.5" customHeight="1">
      <c r="A237" s="35"/>
      <c r="B237" s="36"/>
      <c r="C237" s="174" t="s">
        <v>350</v>
      </c>
      <c r="D237" s="174" t="s">
        <v>121</v>
      </c>
      <c r="E237" s="175" t="s">
        <v>351</v>
      </c>
      <c r="F237" s="176" t="s">
        <v>352</v>
      </c>
      <c r="G237" s="177" t="s">
        <v>124</v>
      </c>
      <c r="H237" s="178">
        <v>30</v>
      </c>
      <c r="I237" s="179"/>
      <c r="J237" s="180">
        <f>ROUND(I237*H237,2)</f>
        <v>0</v>
      </c>
      <c r="K237" s="176" t="s">
        <v>125</v>
      </c>
      <c r="L237" s="40"/>
      <c r="M237" s="181" t="s">
        <v>19</v>
      </c>
      <c r="N237" s="182" t="s">
        <v>42</v>
      </c>
      <c r="O237" s="65"/>
      <c r="P237" s="183">
        <f>O237*H237</f>
        <v>0</v>
      </c>
      <c r="Q237" s="183">
        <v>0</v>
      </c>
      <c r="R237" s="183">
        <f>Q237*H237</f>
        <v>0</v>
      </c>
      <c r="S237" s="183">
        <v>0.023</v>
      </c>
      <c r="T237" s="184">
        <f>S237*H237</f>
        <v>0.69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5" t="s">
        <v>126</v>
      </c>
      <c r="AT237" s="185" t="s">
        <v>121</v>
      </c>
      <c r="AU237" s="185" t="s">
        <v>82</v>
      </c>
      <c r="AY237" s="18" t="s">
        <v>119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8" t="s">
        <v>79</v>
      </c>
      <c r="BK237" s="186">
        <f>ROUND(I237*H237,2)</f>
        <v>0</v>
      </c>
      <c r="BL237" s="18" t="s">
        <v>126</v>
      </c>
      <c r="BM237" s="185" t="s">
        <v>353</v>
      </c>
    </row>
    <row r="238" spans="1:47" s="2" customFormat="1" ht="19.5">
      <c r="A238" s="35"/>
      <c r="B238" s="36"/>
      <c r="C238" s="37"/>
      <c r="D238" s="187" t="s">
        <v>128</v>
      </c>
      <c r="E238" s="37"/>
      <c r="F238" s="188" t="s">
        <v>354</v>
      </c>
      <c r="G238" s="37"/>
      <c r="H238" s="37"/>
      <c r="I238" s="189"/>
      <c r="J238" s="37"/>
      <c r="K238" s="37"/>
      <c r="L238" s="40"/>
      <c r="M238" s="190"/>
      <c r="N238" s="191"/>
      <c r="O238" s="65"/>
      <c r="P238" s="65"/>
      <c r="Q238" s="65"/>
      <c r="R238" s="65"/>
      <c r="S238" s="65"/>
      <c r="T238" s="6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128</v>
      </c>
      <c r="AU238" s="18" t="s">
        <v>82</v>
      </c>
    </row>
    <row r="239" spans="1:47" s="2" customFormat="1" ht="11.25">
      <c r="A239" s="35"/>
      <c r="B239" s="36"/>
      <c r="C239" s="37"/>
      <c r="D239" s="192" t="s">
        <v>130</v>
      </c>
      <c r="E239" s="37"/>
      <c r="F239" s="193" t="s">
        <v>355</v>
      </c>
      <c r="G239" s="37"/>
      <c r="H239" s="37"/>
      <c r="I239" s="189"/>
      <c r="J239" s="37"/>
      <c r="K239" s="37"/>
      <c r="L239" s="40"/>
      <c r="M239" s="190"/>
      <c r="N239" s="191"/>
      <c r="O239" s="65"/>
      <c r="P239" s="65"/>
      <c r="Q239" s="65"/>
      <c r="R239" s="65"/>
      <c r="S239" s="65"/>
      <c r="T239" s="6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130</v>
      </c>
      <c r="AU239" s="18" t="s">
        <v>82</v>
      </c>
    </row>
    <row r="240" spans="2:51" s="13" customFormat="1" ht="11.25">
      <c r="B240" s="194"/>
      <c r="C240" s="195"/>
      <c r="D240" s="187" t="s">
        <v>132</v>
      </c>
      <c r="E240" s="196" t="s">
        <v>19</v>
      </c>
      <c r="F240" s="197" t="s">
        <v>278</v>
      </c>
      <c r="G240" s="195"/>
      <c r="H240" s="198">
        <v>30</v>
      </c>
      <c r="I240" s="199"/>
      <c r="J240" s="195"/>
      <c r="K240" s="195"/>
      <c r="L240" s="200"/>
      <c r="M240" s="201"/>
      <c r="N240" s="202"/>
      <c r="O240" s="202"/>
      <c r="P240" s="202"/>
      <c r="Q240" s="202"/>
      <c r="R240" s="202"/>
      <c r="S240" s="202"/>
      <c r="T240" s="203"/>
      <c r="AT240" s="204" t="s">
        <v>132</v>
      </c>
      <c r="AU240" s="204" t="s">
        <v>82</v>
      </c>
      <c r="AV240" s="13" t="s">
        <v>82</v>
      </c>
      <c r="AW240" s="13" t="s">
        <v>33</v>
      </c>
      <c r="AX240" s="13" t="s">
        <v>79</v>
      </c>
      <c r="AY240" s="204" t="s">
        <v>119</v>
      </c>
    </row>
    <row r="241" spans="1:65" s="2" customFormat="1" ht="16.5" customHeight="1">
      <c r="A241" s="35"/>
      <c r="B241" s="36"/>
      <c r="C241" s="174" t="s">
        <v>356</v>
      </c>
      <c r="D241" s="174" t="s">
        <v>121</v>
      </c>
      <c r="E241" s="175" t="s">
        <v>357</v>
      </c>
      <c r="F241" s="176" t="s">
        <v>358</v>
      </c>
      <c r="G241" s="177" t="s">
        <v>136</v>
      </c>
      <c r="H241" s="178">
        <v>0.081</v>
      </c>
      <c r="I241" s="179"/>
      <c r="J241" s="180">
        <f>ROUND(I241*H241,2)</f>
        <v>0</v>
      </c>
      <c r="K241" s="176" t="s">
        <v>125</v>
      </c>
      <c r="L241" s="40"/>
      <c r="M241" s="181" t="s">
        <v>19</v>
      </c>
      <c r="N241" s="182" t="s">
        <v>42</v>
      </c>
      <c r="O241" s="65"/>
      <c r="P241" s="183">
        <f>O241*H241</f>
        <v>0</v>
      </c>
      <c r="Q241" s="183">
        <v>0</v>
      </c>
      <c r="R241" s="183">
        <f>Q241*H241</f>
        <v>0</v>
      </c>
      <c r="S241" s="183">
        <v>2.4</v>
      </c>
      <c r="T241" s="184">
        <f>S241*H241</f>
        <v>0.1944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5" t="s">
        <v>126</v>
      </c>
      <c r="AT241" s="185" t="s">
        <v>121</v>
      </c>
      <c r="AU241" s="185" t="s">
        <v>82</v>
      </c>
      <c r="AY241" s="18" t="s">
        <v>119</v>
      </c>
      <c r="BE241" s="186">
        <f>IF(N241="základní",J241,0)</f>
        <v>0</v>
      </c>
      <c r="BF241" s="186">
        <f>IF(N241="snížená",J241,0)</f>
        <v>0</v>
      </c>
      <c r="BG241" s="186">
        <f>IF(N241="zákl. přenesená",J241,0)</f>
        <v>0</v>
      </c>
      <c r="BH241" s="186">
        <f>IF(N241="sníž. přenesená",J241,0)</f>
        <v>0</v>
      </c>
      <c r="BI241" s="186">
        <f>IF(N241="nulová",J241,0)</f>
        <v>0</v>
      </c>
      <c r="BJ241" s="18" t="s">
        <v>79</v>
      </c>
      <c r="BK241" s="186">
        <f>ROUND(I241*H241,2)</f>
        <v>0</v>
      </c>
      <c r="BL241" s="18" t="s">
        <v>126</v>
      </c>
      <c r="BM241" s="185" t="s">
        <v>359</v>
      </c>
    </row>
    <row r="242" spans="1:47" s="2" customFormat="1" ht="11.25">
      <c r="A242" s="35"/>
      <c r="B242" s="36"/>
      <c r="C242" s="37"/>
      <c r="D242" s="187" t="s">
        <v>128</v>
      </c>
      <c r="E242" s="37"/>
      <c r="F242" s="188" t="s">
        <v>360</v>
      </c>
      <c r="G242" s="37"/>
      <c r="H242" s="37"/>
      <c r="I242" s="189"/>
      <c r="J242" s="37"/>
      <c r="K242" s="37"/>
      <c r="L242" s="40"/>
      <c r="M242" s="190"/>
      <c r="N242" s="191"/>
      <c r="O242" s="65"/>
      <c r="P242" s="65"/>
      <c r="Q242" s="65"/>
      <c r="R242" s="65"/>
      <c r="S242" s="65"/>
      <c r="T242" s="6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128</v>
      </c>
      <c r="AU242" s="18" t="s">
        <v>82</v>
      </c>
    </row>
    <row r="243" spans="1:47" s="2" customFormat="1" ht="11.25">
      <c r="A243" s="35"/>
      <c r="B243" s="36"/>
      <c r="C243" s="37"/>
      <c r="D243" s="192" t="s">
        <v>130</v>
      </c>
      <c r="E243" s="37"/>
      <c r="F243" s="193" t="s">
        <v>361</v>
      </c>
      <c r="G243" s="37"/>
      <c r="H243" s="37"/>
      <c r="I243" s="189"/>
      <c r="J243" s="37"/>
      <c r="K243" s="37"/>
      <c r="L243" s="40"/>
      <c r="M243" s="190"/>
      <c r="N243" s="191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130</v>
      </c>
      <c r="AU243" s="18" t="s">
        <v>82</v>
      </c>
    </row>
    <row r="244" spans="2:51" s="13" customFormat="1" ht="11.25">
      <c r="B244" s="194"/>
      <c r="C244" s="195"/>
      <c r="D244" s="187" t="s">
        <v>132</v>
      </c>
      <c r="E244" s="196" t="s">
        <v>19</v>
      </c>
      <c r="F244" s="197" t="s">
        <v>362</v>
      </c>
      <c r="G244" s="195"/>
      <c r="H244" s="198">
        <v>0.081</v>
      </c>
      <c r="I244" s="199"/>
      <c r="J244" s="195"/>
      <c r="K244" s="195"/>
      <c r="L244" s="200"/>
      <c r="M244" s="201"/>
      <c r="N244" s="202"/>
      <c r="O244" s="202"/>
      <c r="P244" s="202"/>
      <c r="Q244" s="202"/>
      <c r="R244" s="202"/>
      <c r="S244" s="202"/>
      <c r="T244" s="203"/>
      <c r="AT244" s="204" t="s">
        <v>132</v>
      </c>
      <c r="AU244" s="204" t="s">
        <v>82</v>
      </c>
      <c r="AV244" s="13" t="s">
        <v>82</v>
      </c>
      <c r="AW244" s="13" t="s">
        <v>33</v>
      </c>
      <c r="AX244" s="13" t="s">
        <v>79</v>
      </c>
      <c r="AY244" s="204" t="s">
        <v>119</v>
      </c>
    </row>
    <row r="245" spans="1:65" s="2" customFormat="1" ht="21.75" customHeight="1">
      <c r="A245" s="35"/>
      <c r="B245" s="36"/>
      <c r="C245" s="174" t="s">
        <v>363</v>
      </c>
      <c r="D245" s="174" t="s">
        <v>121</v>
      </c>
      <c r="E245" s="175" t="s">
        <v>364</v>
      </c>
      <c r="F245" s="176" t="s">
        <v>365</v>
      </c>
      <c r="G245" s="177" t="s">
        <v>136</v>
      </c>
      <c r="H245" s="178">
        <v>8.75</v>
      </c>
      <c r="I245" s="179"/>
      <c r="J245" s="180">
        <f>ROUND(I245*H245,2)</f>
        <v>0</v>
      </c>
      <c r="K245" s="176" t="s">
        <v>125</v>
      </c>
      <c r="L245" s="40"/>
      <c r="M245" s="181" t="s">
        <v>19</v>
      </c>
      <c r="N245" s="182" t="s">
        <v>42</v>
      </c>
      <c r="O245" s="65"/>
      <c r="P245" s="183">
        <f>O245*H245</f>
        <v>0</v>
      </c>
      <c r="Q245" s="183">
        <v>0</v>
      </c>
      <c r="R245" s="183">
        <f>Q245*H245</f>
        <v>0</v>
      </c>
      <c r="S245" s="183">
        <v>2.2</v>
      </c>
      <c r="T245" s="184">
        <f>S245*H245</f>
        <v>19.25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5" t="s">
        <v>126</v>
      </c>
      <c r="AT245" s="185" t="s">
        <v>121</v>
      </c>
      <c r="AU245" s="185" t="s">
        <v>82</v>
      </c>
      <c r="AY245" s="18" t="s">
        <v>119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18" t="s">
        <v>79</v>
      </c>
      <c r="BK245" s="186">
        <f>ROUND(I245*H245,2)</f>
        <v>0</v>
      </c>
      <c r="BL245" s="18" t="s">
        <v>126</v>
      </c>
      <c r="BM245" s="185" t="s">
        <v>366</v>
      </c>
    </row>
    <row r="246" spans="1:47" s="2" customFormat="1" ht="11.25">
      <c r="A246" s="35"/>
      <c r="B246" s="36"/>
      <c r="C246" s="37"/>
      <c r="D246" s="187" t="s">
        <v>128</v>
      </c>
      <c r="E246" s="37"/>
      <c r="F246" s="188" t="s">
        <v>367</v>
      </c>
      <c r="G246" s="37"/>
      <c r="H246" s="37"/>
      <c r="I246" s="189"/>
      <c r="J246" s="37"/>
      <c r="K246" s="37"/>
      <c r="L246" s="40"/>
      <c r="M246" s="190"/>
      <c r="N246" s="191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128</v>
      </c>
      <c r="AU246" s="18" t="s">
        <v>82</v>
      </c>
    </row>
    <row r="247" spans="1:47" s="2" customFormat="1" ht="11.25">
      <c r="A247" s="35"/>
      <c r="B247" s="36"/>
      <c r="C247" s="37"/>
      <c r="D247" s="192" t="s">
        <v>130</v>
      </c>
      <c r="E247" s="37"/>
      <c r="F247" s="193" t="s">
        <v>368</v>
      </c>
      <c r="G247" s="37"/>
      <c r="H247" s="37"/>
      <c r="I247" s="189"/>
      <c r="J247" s="37"/>
      <c r="K247" s="37"/>
      <c r="L247" s="40"/>
      <c r="M247" s="190"/>
      <c r="N247" s="191"/>
      <c r="O247" s="65"/>
      <c r="P247" s="65"/>
      <c r="Q247" s="65"/>
      <c r="R247" s="65"/>
      <c r="S247" s="65"/>
      <c r="T247" s="66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8" t="s">
        <v>130</v>
      </c>
      <c r="AU247" s="18" t="s">
        <v>82</v>
      </c>
    </row>
    <row r="248" spans="2:51" s="13" customFormat="1" ht="11.25">
      <c r="B248" s="194"/>
      <c r="C248" s="195"/>
      <c r="D248" s="187" t="s">
        <v>132</v>
      </c>
      <c r="E248" s="196" t="s">
        <v>19</v>
      </c>
      <c r="F248" s="197" t="s">
        <v>369</v>
      </c>
      <c r="G248" s="195"/>
      <c r="H248" s="198">
        <v>8.75</v>
      </c>
      <c r="I248" s="199"/>
      <c r="J248" s="195"/>
      <c r="K248" s="195"/>
      <c r="L248" s="200"/>
      <c r="M248" s="201"/>
      <c r="N248" s="202"/>
      <c r="O248" s="202"/>
      <c r="P248" s="202"/>
      <c r="Q248" s="202"/>
      <c r="R248" s="202"/>
      <c r="S248" s="202"/>
      <c r="T248" s="203"/>
      <c r="AT248" s="204" t="s">
        <v>132</v>
      </c>
      <c r="AU248" s="204" t="s">
        <v>82</v>
      </c>
      <c r="AV248" s="13" t="s">
        <v>82</v>
      </c>
      <c r="AW248" s="13" t="s">
        <v>33</v>
      </c>
      <c r="AX248" s="13" t="s">
        <v>79</v>
      </c>
      <c r="AY248" s="204" t="s">
        <v>119</v>
      </c>
    </row>
    <row r="249" spans="1:65" s="2" customFormat="1" ht="16.5" customHeight="1">
      <c r="A249" s="35"/>
      <c r="B249" s="36"/>
      <c r="C249" s="174" t="s">
        <v>370</v>
      </c>
      <c r="D249" s="174" t="s">
        <v>121</v>
      </c>
      <c r="E249" s="175" t="s">
        <v>371</v>
      </c>
      <c r="F249" s="176" t="s">
        <v>372</v>
      </c>
      <c r="G249" s="177" t="s">
        <v>297</v>
      </c>
      <c r="H249" s="178">
        <v>202</v>
      </c>
      <c r="I249" s="179"/>
      <c r="J249" s="180">
        <f>ROUND(I249*H249,2)</f>
        <v>0</v>
      </c>
      <c r="K249" s="176" t="s">
        <v>125</v>
      </c>
      <c r="L249" s="40"/>
      <c r="M249" s="181" t="s">
        <v>19</v>
      </c>
      <c r="N249" s="182" t="s">
        <v>42</v>
      </c>
      <c r="O249" s="65"/>
      <c r="P249" s="183">
        <f>O249*H249</f>
        <v>0</v>
      </c>
      <c r="Q249" s="183">
        <v>0</v>
      </c>
      <c r="R249" s="183">
        <f>Q249*H249</f>
        <v>0</v>
      </c>
      <c r="S249" s="183">
        <v>0.6</v>
      </c>
      <c r="T249" s="184">
        <f>S249*H249</f>
        <v>121.19999999999999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5" t="s">
        <v>126</v>
      </c>
      <c r="AT249" s="185" t="s">
        <v>121</v>
      </c>
      <c r="AU249" s="185" t="s">
        <v>82</v>
      </c>
      <c r="AY249" s="18" t="s">
        <v>119</v>
      </c>
      <c r="BE249" s="186">
        <f>IF(N249="základní",J249,0)</f>
        <v>0</v>
      </c>
      <c r="BF249" s="186">
        <f>IF(N249="snížená",J249,0)</f>
        <v>0</v>
      </c>
      <c r="BG249" s="186">
        <f>IF(N249="zákl. přenesená",J249,0)</f>
        <v>0</v>
      </c>
      <c r="BH249" s="186">
        <f>IF(N249="sníž. přenesená",J249,0)</f>
        <v>0</v>
      </c>
      <c r="BI249" s="186">
        <f>IF(N249="nulová",J249,0)</f>
        <v>0</v>
      </c>
      <c r="BJ249" s="18" t="s">
        <v>79</v>
      </c>
      <c r="BK249" s="186">
        <f>ROUND(I249*H249,2)</f>
        <v>0</v>
      </c>
      <c r="BL249" s="18" t="s">
        <v>126</v>
      </c>
      <c r="BM249" s="185" t="s">
        <v>373</v>
      </c>
    </row>
    <row r="250" spans="1:47" s="2" customFormat="1" ht="19.5">
      <c r="A250" s="35"/>
      <c r="B250" s="36"/>
      <c r="C250" s="37"/>
      <c r="D250" s="187" t="s">
        <v>128</v>
      </c>
      <c r="E250" s="37"/>
      <c r="F250" s="188" t="s">
        <v>374</v>
      </c>
      <c r="G250" s="37"/>
      <c r="H250" s="37"/>
      <c r="I250" s="189"/>
      <c r="J250" s="37"/>
      <c r="K250" s="37"/>
      <c r="L250" s="40"/>
      <c r="M250" s="190"/>
      <c r="N250" s="191"/>
      <c r="O250" s="65"/>
      <c r="P250" s="65"/>
      <c r="Q250" s="65"/>
      <c r="R250" s="65"/>
      <c r="S250" s="65"/>
      <c r="T250" s="66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128</v>
      </c>
      <c r="AU250" s="18" t="s">
        <v>82</v>
      </c>
    </row>
    <row r="251" spans="1:47" s="2" customFormat="1" ht="11.25">
      <c r="A251" s="35"/>
      <c r="B251" s="36"/>
      <c r="C251" s="37"/>
      <c r="D251" s="192" t="s">
        <v>130</v>
      </c>
      <c r="E251" s="37"/>
      <c r="F251" s="193" t="s">
        <v>375</v>
      </c>
      <c r="G251" s="37"/>
      <c r="H251" s="37"/>
      <c r="I251" s="189"/>
      <c r="J251" s="37"/>
      <c r="K251" s="37"/>
      <c r="L251" s="40"/>
      <c r="M251" s="190"/>
      <c r="N251" s="191"/>
      <c r="O251" s="65"/>
      <c r="P251" s="65"/>
      <c r="Q251" s="65"/>
      <c r="R251" s="65"/>
      <c r="S251" s="65"/>
      <c r="T251" s="66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130</v>
      </c>
      <c r="AU251" s="18" t="s">
        <v>82</v>
      </c>
    </row>
    <row r="252" spans="1:47" s="2" customFormat="1" ht="19.5">
      <c r="A252" s="35"/>
      <c r="B252" s="36"/>
      <c r="C252" s="37"/>
      <c r="D252" s="187" t="s">
        <v>153</v>
      </c>
      <c r="E252" s="37"/>
      <c r="F252" s="205" t="s">
        <v>376</v>
      </c>
      <c r="G252" s="37"/>
      <c r="H252" s="37"/>
      <c r="I252" s="189"/>
      <c r="J252" s="37"/>
      <c r="K252" s="37"/>
      <c r="L252" s="40"/>
      <c r="M252" s="190"/>
      <c r="N252" s="191"/>
      <c r="O252" s="65"/>
      <c r="P252" s="65"/>
      <c r="Q252" s="65"/>
      <c r="R252" s="65"/>
      <c r="S252" s="65"/>
      <c r="T252" s="66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153</v>
      </c>
      <c r="AU252" s="18" t="s">
        <v>82</v>
      </c>
    </row>
    <row r="253" spans="2:51" s="13" customFormat="1" ht="11.25">
      <c r="B253" s="194"/>
      <c r="C253" s="195"/>
      <c r="D253" s="187" t="s">
        <v>132</v>
      </c>
      <c r="E253" s="196" t="s">
        <v>19</v>
      </c>
      <c r="F253" s="197" t="s">
        <v>377</v>
      </c>
      <c r="G253" s="195"/>
      <c r="H253" s="198">
        <v>223</v>
      </c>
      <c r="I253" s="199"/>
      <c r="J253" s="195"/>
      <c r="K253" s="195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132</v>
      </c>
      <c r="AU253" s="204" t="s">
        <v>82</v>
      </c>
      <c r="AV253" s="13" t="s">
        <v>82</v>
      </c>
      <c r="AW253" s="13" t="s">
        <v>33</v>
      </c>
      <c r="AX253" s="13" t="s">
        <v>71</v>
      </c>
      <c r="AY253" s="204" t="s">
        <v>119</v>
      </c>
    </row>
    <row r="254" spans="2:51" s="13" customFormat="1" ht="11.25">
      <c r="B254" s="194"/>
      <c r="C254" s="195"/>
      <c r="D254" s="187" t="s">
        <v>132</v>
      </c>
      <c r="E254" s="196" t="s">
        <v>19</v>
      </c>
      <c r="F254" s="197" t="s">
        <v>292</v>
      </c>
      <c r="G254" s="195"/>
      <c r="H254" s="198">
        <v>-21</v>
      </c>
      <c r="I254" s="199"/>
      <c r="J254" s="195"/>
      <c r="K254" s="195"/>
      <c r="L254" s="200"/>
      <c r="M254" s="201"/>
      <c r="N254" s="202"/>
      <c r="O254" s="202"/>
      <c r="P254" s="202"/>
      <c r="Q254" s="202"/>
      <c r="R254" s="202"/>
      <c r="S254" s="202"/>
      <c r="T254" s="203"/>
      <c r="AT254" s="204" t="s">
        <v>132</v>
      </c>
      <c r="AU254" s="204" t="s">
        <v>82</v>
      </c>
      <c r="AV254" s="13" t="s">
        <v>82</v>
      </c>
      <c r="AW254" s="13" t="s">
        <v>33</v>
      </c>
      <c r="AX254" s="13" t="s">
        <v>71</v>
      </c>
      <c r="AY254" s="204" t="s">
        <v>119</v>
      </c>
    </row>
    <row r="255" spans="1:65" s="2" customFormat="1" ht="16.5" customHeight="1">
      <c r="A255" s="35"/>
      <c r="B255" s="36"/>
      <c r="C255" s="174" t="s">
        <v>378</v>
      </c>
      <c r="D255" s="174" t="s">
        <v>121</v>
      </c>
      <c r="E255" s="175" t="s">
        <v>379</v>
      </c>
      <c r="F255" s="176" t="s">
        <v>380</v>
      </c>
      <c r="G255" s="177" t="s">
        <v>297</v>
      </c>
      <c r="H255" s="178">
        <v>2.7</v>
      </c>
      <c r="I255" s="179"/>
      <c r="J255" s="180">
        <f>ROUND(I255*H255,2)</f>
        <v>0</v>
      </c>
      <c r="K255" s="176" t="s">
        <v>125</v>
      </c>
      <c r="L255" s="40"/>
      <c r="M255" s="181" t="s">
        <v>19</v>
      </c>
      <c r="N255" s="182" t="s">
        <v>42</v>
      </c>
      <c r="O255" s="65"/>
      <c r="P255" s="183">
        <f>O255*H255</f>
        <v>0</v>
      </c>
      <c r="Q255" s="183">
        <v>1E-05</v>
      </c>
      <c r="R255" s="183">
        <f>Q255*H255</f>
        <v>2.7000000000000002E-05</v>
      </c>
      <c r="S255" s="183">
        <v>0</v>
      </c>
      <c r="T255" s="18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126</v>
      </c>
      <c r="AT255" s="185" t="s">
        <v>121</v>
      </c>
      <c r="AU255" s="185" t="s">
        <v>82</v>
      </c>
      <c r="AY255" s="18" t="s">
        <v>119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18" t="s">
        <v>79</v>
      </c>
      <c r="BK255" s="186">
        <f>ROUND(I255*H255,2)</f>
        <v>0</v>
      </c>
      <c r="BL255" s="18" t="s">
        <v>126</v>
      </c>
      <c r="BM255" s="185" t="s">
        <v>381</v>
      </c>
    </row>
    <row r="256" spans="1:47" s="2" customFormat="1" ht="11.25">
      <c r="A256" s="35"/>
      <c r="B256" s="36"/>
      <c r="C256" s="37"/>
      <c r="D256" s="187" t="s">
        <v>128</v>
      </c>
      <c r="E256" s="37"/>
      <c r="F256" s="188" t="s">
        <v>382</v>
      </c>
      <c r="G256" s="37"/>
      <c r="H256" s="37"/>
      <c r="I256" s="189"/>
      <c r="J256" s="37"/>
      <c r="K256" s="37"/>
      <c r="L256" s="40"/>
      <c r="M256" s="190"/>
      <c r="N256" s="191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128</v>
      </c>
      <c r="AU256" s="18" t="s">
        <v>82</v>
      </c>
    </row>
    <row r="257" spans="1:47" s="2" customFormat="1" ht="11.25">
      <c r="A257" s="35"/>
      <c r="B257" s="36"/>
      <c r="C257" s="37"/>
      <c r="D257" s="192" t="s">
        <v>130</v>
      </c>
      <c r="E257" s="37"/>
      <c r="F257" s="193" t="s">
        <v>383</v>
      </c>
      <c r="G257" s="37"/>
      <c r="H257" s="37"/>
      <c r="I257" s="189"/>
      <c r="J257" s="37"/>
      <c r="K257" s="37"/>
      <c r="L257" s="40"/>
      <c r="M257" s="190"/>
      <c r="N257" s="191"/>
      <c r="O257" s="65"/>
      <c r="P257" s="65"/>
      <c r="Q257" s="65"/>
      <c r="R257" s="65"/>
      <c r="S257" s="65"/>
      <c r="T257" s="66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130</v>
      </c>
      <c r="AU257" s="18" t="s">
        <v>82</v>
      </c>
    </row>
    <row r="258" spans="2:51" s="13" customFormat="1" ht="11.25">
      <c r="B258" s="194"/>
      <c r="C258" s="195"/>
      <c r="D258" s="187" t="s">
        <v>132</v>
      </c>
      <c r="E258" s="196" t="s">
        <v>19</v>
      </c>
      <c r="F258" s="197" t="s">
        <v>384</v>
      </c>
      <c r="G258" s="195"/>
      <c r="H258" s="198">
        <v>2.7</v>
      </c>
      <c r="I258" s="199"/>
      <c r="J258" s="195"/>
      <c r="K258" s="195"/>
      <c r="L258" s="200"/>
      <c r="M258" s="201"/>
      <c r="N258" s="202"/>
      <c r="O258" s="202"/>
      <c r="P258" s="202"/>
      <c r="Q258" s="202"/>
      <c r="R258" s="202"/>
      <c r="S258" s="202"/>
      <c r="T258" s="203"/>
      <c r="AT258" s="204" t="s">
        <v>132</v>
      </c>
      <c r="AU258" s="204" t="s">
        <v>82</v>
      </c>
      <c r="AV258" s="13" t="s">
        <v>82</v>
      </c>
      <c r="AW258" s="13" t="s">
        <v>33</v>
      </c>
      <c r="AX258" s="13" t="s">
        <v>79</v>
      </c>
      <c r="AY258" s="204" t="s">
        <v>119</v>
      </c>
    </row>
    <row r="259" spans="1:65" s="2" customFormat="1" ht="16.5" customHeight="1">
      <c r="A259" s="35"/>
      <c r="B259" s="36"/>
      <c r="C259" s="174" t="s">
        <v>385</v>
      </c>
      <c r="D259" s="174" t="s">
        <v>121</v>
      </c>
      <c r="E259" s="175" t="s">
        <v>386</v>
      </c>
      <c r="F259" s="176" t="s">
        <v>387</v>
      </c>
      <c r="G259" s="177" t="s">
        <v>124</v>
      </c>
      <c r="H259" s="178">
        <v>8</v>
      </c>
      <c r="I259" s="179"/>
      <c r="J259" s="180">
        <f>ROUND(I259*H259,2)</f>
        <v>0</v>
      </c>
      <c r="K259" s="176" t="s">
        <v>125</v>
      </c>
      <c r="L259" s="40"/>
      <c r="M259" s="181" t="s">
        <v>19</v>
      </c>
      <c r="N259" s="182" t="s">
        <v>42</v>
      </c>
      <c r="O259" s="65"/>
      <c r="P259" s="183">
        <f>O259*H259</f>
        <v>0</v>
      </c>
      <c r="Q259" s="183">
        <v>0.10007</v>
      </c>
      <c r="R259" s="183">
        <f>Q259*H259</f>
        <v>0.80056</v>
      </c>
      <c r="S259" s="183">
        <v>0</v>
      </c>
      <c r="T259" s="184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5" t="s">
        <v>126</v>
      </c>
      <c r="AT259" s="185" t="s">
        <v>121</v>
      </c>
      <c r="AU259" s="185" t="s">
        <v>82</v>
      </c>
      <c r="AY259" s="18" t="s">
        <v>119</v>
      </c>
      <c r="BE259" s="186">
        <f>IF(N259="základní",J259,0)</f>
        <v>0</v>
      </c>
      <c r="BF259" s="186">
        <f>IF(N259="snížená",J259,0)</f>
        <v>0</v>
      </c>
      <c r="BG259" s="186">
        <f>IF(N259="zákl. přenesená",J259,0)</f>
        <v>0</v>
      </c>
      <c r="BH259" s="186">
        <f>IF(N259="sníž. přenesená",J259,0)</f>
        <v>0</v>
      </c>
      <c r="BI259" s="186">
        <f>IF(N259="nulová",J259,0)</f>
        <v>0</v>
      </c>
      <c r="BJ259" s="18" t="s">
        <v>79</v>
      </c>
      <c r="BK259" s="186">
        <f>ROUND(I259*H259,2)</f>
        <v>0</v>
      </c>
      <c r="BL259" s="18" t="s">
        <v>126</v>
      </c>
      <c r="BM259" s="185" t="s">
        <v>388</v>
      </c>
    </row>
    <row r="260" spans="1:47" s="2" customFormat="1" ht="11.25">
      <c r="A260" s="35"/>
      <c r="B260" s="36"/>
      <c r="C260" s="37"/>
      <c r="D260" s="187" t="s">
        <v>128</v>
      </c>
      <c r="E260" s="37"/>
      <c r="F260" s="188" t="s">
        <v>389</v>
      </c>
      <c r="G260" s="37"/>
      <c r="H260" s="37"/>
      <c r="I260" s="189"/>
      <c r="J260" s="37"/>
      <c r="K260" s="37"/>
      <c r="L260" s="40"/>
      <c r="M260" s="190"/>
      <c r="N260" s="191"/>
      <c r="O260" s="65"/>
      <c r="P260" s="65"/>
      <c r="Q260" s="65"/>
      <c r="R260" s="65"/>
      <c r="S260" s="65"/>
      <c r="T260" s="66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8" t="s">
        <v>128</v>
      </c>
      <c r="AU260" s="18" t="s">
        <v>82</v>
      </c>
    </row>
    <row r="261" spans="1:47" s="2" customFormat="1" ht="11.25">
      <c r="A261" s="35"/>
      <c r="B261" s="36"/>
      <c r="C261" s="37"/>
      <c r="D261" s="192" t="s">
        <v>130</v>
      </c>
      <c r="E261" s="37"/>
      <c r="F261" s="193" t="s">
        <v>390</v>
      </c>
      <c r="G261" s="37"/>
      <c r="H261" s="37"/>
      <c r="I261" s="189"/>
      <c r="J261" s="37"/>
      <c r="K261" s="37"/>
      <c r="L261" s="40"/>
      <c r="M261" s="190"/>
      <c r="N261" s="191"/>
      <c r="O261" s="65"/>
      <c r="P261" s="65"/>
      <c r="Q261" s="65"/>
      <c r="R261" s="65"/>
      <c r="S261" s="65"/>
      <c r="T261" s="6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130</v>
      </c>
      <c r="AU261" s="18" t="s">
        <v>82</v>
      </c>
    </row>
    <row r="262" spans="2:51" s="13" customFormat="1" ht="11.25">
      <c r="B262" s="194"/>
      <c r="C262" s="195"/>
      <c r="D262" s="187" t="s">
        <v>132</v>
      </c>
      <c r="E262" s="196" t="s">
        <v>19</v>
      </c>
      <c r="F262" s="197" t="s">
        <v>269</v>
      </c>
      <c r="G262" s="195"/>
      <c r="H262" s="198">
        <v>8</v>
      </c>
      <c r="I262" s="199"/>
      <c r="J262" s="195"/>
      <c r="K262" s="195"/>
      <c r="L262" s="200"/>
      <c r="M262" s="201"/>
      <c r="N262" s="202"/>
      <c r="O262" s="202"/>
      <c r="P262" s="202"/>
      <c r="Q262" s="202"/>
      <c r="R262" s="202"/>
      <c r="S262" s="202"/>
      <c r="T262" s="203"/>
      <c r="AT262" s="204" t="s">
        <v>132</v>
      </c>
      <c r="AU262" s="204" t="s">
        <v>82</v>
      </c>
      <c r="AV262" s="13" t="s">
        <v>82</v>
      </c>
      <c r="AW262" s="13" t="s">
        <v>33</v>
      </c>
      <c r="AX262" s="13" t="s">
        <v>79</v>
      </c>
      <c r="AY262" s="204" t="s">
        <v>119</v>
      </c>
    </row>
    <row r="263" spans="2:63" s="12" customFormat="1" ht="22.9" customHeight="1">
      <c r="B263" s="158"/>
      <c r="C263" s="159"/>
      <c r="D263" s="160" t="s">
        <v>70</v>
      </c>
      <c r="E263" s="172" t="s">
        <v>391</v>
      </c>
      <c r="F263" s="172" t="s">
        <v>392</v>
      </c>
      <c r="G263" s="159"/>
      <c r="H263" s="159"/>
      <c r="I263" s="162"/>
      <c r="J263" s="173">
        <f>BK263</f>
        <v>0</v>
      </c>
      <c r="K263" s="159"/>
      <c r="L263" s="164"/>
      <c r="M263" s="165"/>
      <c r="N263" s="166"/>
      <c r="O263" s="166"/>
      <c r="P263" s="167">
        <f>SUM(P264:P296)</f>
        <v>0</v>
      </c>
      <c r="Q263" s="166"/>
      <c r="R263" s="167">
        <f>SUM(R264:R296)</f>
        <v>0</v>
      </c>
      <c r="S263" s="166"/>
      <c r="T263" s="168">
        <f>SUM(T264:T296)</f>
        <v>0</v>
      </c>
      <c r="AR263" s="169" t="s">
        <v>79</v>
      </c>
      <c r="AT263" s="170" t="s">
        <v>70</v>
      </c>
      <c r="AU263" s="170" t="s">
        <v>79</v>
      </c>
      <c r="AY263" s="169" t="s">
        <v>119</v>
      </c>
      <c r="BK263" s="171">
        <f>SUM(BK264:BK296)</f>
        <v>0</v>
      </c>
    </row>
    <row r="264" spans="1:65" s="2" customFormat="1" ht="16.5" customHeight="1">
      <c r="A264" s="35"/>
      <c r="B264" s="36"/>
      <c r="C264" s="174" t="s">
        <v>393</v>
      </c>
      <c r="D264" s="174" t="s">
        <v>121</v>
      </c>
      <c r="E264" s="175" t="s">
        <v>394</v>
      </c>
      <c r="F264" s="176" t="s">
        <v>395</v>
      </c>
      <c r="G264" s="177" t="s">
        <v>201</v>
      </c>
      <c r="H264" s="178">
        <v>9.23</v>
      </c>
      <c r="I264" s="179"/>
      <c r="J264" s="180">
        <f>ROUND(I264*H264,2)</f>
        <v>0</v>
      </c>
      <c r="K264" s="176" t="s">
        <v>125</v>
      </c>
      <c r="L264" s="40"/>
      <c r="M264" s="181" t="s">
        <v>19</v>
      </c>
      <c r="N264" s="182" t="s">
        <v>42</v>
      </c>
      <c r="O264" s="65"/>
      <c r="P264" s="183">
        <f>O264*H264</f>
        <v>0</v>
      </c>
      <c r="Q264" s="183">
        <v>0</v>
      </c>
      <c r="R264" s="183">
        <f>Q264*H264</f>
        <v>0</v>
      </c>
      <c r="S264" s="183">
        <v>0</v>
      </c>
      <c r="T264" s="184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5" t="s">
        <v>126</v>
      </c>
      <c r="AT264" s="185" t="s">
        <v>121</v>
      </c>
      <c r="AU264" s="185" t="s">
        <v>82</v>
      </c>
      <c r="AY264" s="18" t="s">
        <v>119</v>
      </c>
      <c r="BE264" s="186">
        <f>IF(N264="základní",J264,0)</f>
        <v>0</v>
      </c>
      <c r="BF264" s="186">
        <f>IF(N264="snížená",J264,0)</f>
        <v>0</v>
      </c>
      <c r="BG264" s="186">
        <f>IF(N264="zákl. přenesená",J264,0)</f>
        <v>0</v>
      </c>
      <c r="BH264" s="186">
        <f>IF(N264="sníž. přenesená",J264,0)</f>
        <v>0</v>
      </c>
      <c r="BI264" s="186">
        <f>IF(N264="nulová",J264,0)</f>
        <v>0</v>
      </c>
      <c r="BJ264" s="18" t="s">
        <v>79</v>
      </c>
      <c r="BK264" s="186">
        <f>ROUND(I264*H264,2)</f>
        <v>0</v>
      </c>
      <c r="BL264" s="18" t="s">
        <v>126</v>
      </c>
      <c r="BM264" s="185" t="s">
        <v>396</v>
      </c>
    </row>
    <row r="265" spans="1:47" s="2" customFormat="1" ht="11.25">
      <c r="A265" s="35"/>
      <c r="B265" s="36"/>
      <c r="C265" s="37"/>
      <c r="D265" s="187" t="s">
        <v>128</v>
      </c>
      <c r="E265" s="37"/>
      <c r="F265" s="188" t="s">
        <v>397</v>
      </c>
      <c r="G265" s="37"/>
      <c r="H265" s="37"/>
      <c r="I265" s="189"/>
      <c r="J265" s="37"/>
      <c r="K265" s="37"/>
      <c r="L265" s="40"/>
      <c r="M265" s="190"/>
      <c r="N265" s="191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128</v>
      </c>
      <c r="AU265" s="18" t="s">
        <v>82</v>
      </c>
    </row>
    <row r="266" spans="1:47" s="2" customFormat="1" ht="11.25">
      <c r="A266" s="35"/>
      <c r="B266" s="36"/>
      <c r="C266" s="37"/>
      <c r="D266" s="192" t="s">
        <v>130</v>
      </c>
      <c r="E266" s="37"/>
      <c r="F266" s="193" t="s">
        <v>398</v>
      </c>
      <c r="G266" s="37"/>
      <c r="H266" s="37"/>
      <c r="I266" s="189"/>
      <c r="J266" s="37"/>
      <c r="K266" s="37"/>
      <c r="L266" s="40"/>
      <c r="M266" s="190"/>
      <c r="N266" s="191"/>
      <c r="O266" s="65"/>
      <c r="P266" s="65"/>
      <c r="Q266" s="65"/>
      <c r="R266" s="65"/>
      <c r="S266" s="65"/>
      <c r="T266" s="66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130</v>
      </c>
      <c r="AU266" s="18" t="s">
        <v>82</v>
      </c>
    </row>
    <row r="267" spans="2:51" s="13" customFormat="1" ht="11.25">
      <c r="B267" s="194"/>
      <c r="C267" s="195"/>
      <c r="D267" s="187" t="s">
        <v>132</v>
      </c>
      <c r="E267" s="196" t="s">
        <v>19</v>
      </c>
      <c r="F267" s="197" t="s">
        <v>399</v>
      </c>
      <c r="G267" s="195"/>
      <c r="H267" s="198">
        <v>9.23</v>
      </c>
      <c r="I267" s="199"/>
      <c r="J267" s="195"/>
      <c r="K267" s="195"/>
      <c r="L267" s="200"/>
      <c r="M267" s="201"/>
      <c r="N267" s="202"/>
      <c r="O267" s="202"/>
      <c r="P267" s="202"/>
      <c r="Q267" s="202"/>
      <c r="R267" s="202"/>
      <c r="S267" s="202"/>
      <c r="T267" s="203"/>
      <c r="AT267" s="204" t="s">
        <v>132</v>
      </c>
      <c r="AU267" s="204" t="s">
        <v>82</v>
      </c>
      <c r="AV267" s="13" t="s">
        <v>82</v>
      </c>
      <c r="AW267" s="13" t="s">
        <v>33</v>
      </c>
      <c r="AX267" s="13" t="s">
        <v>79</v>
      </c>
      <c r="AY267" s="204" t="s">
        <v>119</v>
      </c>
    </row>
    <row r="268" spans="1:65" s="2" customFormat="1" ht="16.5" customHeight="1">
      <c r="A268" s="35"/>
      <c r="B268" s="36"/>
      <c r="C268" s="174" t="s">
        <v>400</v>
      </c>
      <c r="D268" s="174" t="s">
        <v>121</v>
      </c>
      <c r="E268" s="175" t="s">
        <v>401</v>
      </c>
      <c r="F268" s="176" t="s">
        <v>402</v>
      </c>
      <c r="G268" s="177" t="s">
        <v>201</v>
      </c>
      <c r="H268" s="178">
        <v>27.9</v>
      </c>
      <c r="I268" s="179"/>
      <c r="J268" s="180">
        <f>ROUND(I268*H268,2)</f>
        <v>0</v>
      </c>
      <c r="K268" s="176" t="s">
        <v>19</v>
      </c>
      <c r="L268" s="40"/>
      <c r="M268" s="181" t="s">
        <v>19</v>
      </c>
      <c r="N268" s="182" t="s">
        <v>42</v>
      </c>
      <c r="O268" s="65"/>
      <c r="P268" s="183">
        <f>O268*H268</f>
        <v>0</v>
      </c>
      <c r="Q268" s="183">
        <v>0</v>
      </c>
      <c r="R268" s="183">
        <f>Q268*H268</f>
        <v>0</v>
      </c>
      <c r="S268" s="183">
        <v>0</v>
      </c>
      <c r="T268" s="184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5" t="s">
        <v>126</v>
      </c>
      <c r="AT268" s="185" t="s">
        <v>121</v>
      </c>
      <c r="AU268" s="185" t="s">
        <v>82</v>
      </c>
      <c r="AY268" s="18" t="s">
        <v>119</v>
      </c>
      <c r="BE268" s="186">
        <f>IF(N268="základní",J268,0)</f>
        <v>0</v>
      </c>
      <c r="BF268" s="186">
        <f>IF(N268="snížená",J268,0)</f>
        <v>0</v>
      </c>
      <c r="BG268" s="186">
        <f>IF(N268="zákl. přenesená",J268,0)</f>
        <v>0</v>
      </c>
      <c r="BH268" s="186">
        <f>IF(N268="sníž. přenesená",J268,0)</f>
        <v>0</v>
      </c>
      <c r="BI268" s="186">
        <f>IF(N268="nulová",J268,0)</f>
        <v>0</v>
      </c>
      <c r="BJ268" s="18" t="s">
        <v>79</v>
      </c>
      <c r="BK268" s="186">
        <f>ROUND(I268*H268,2)</f>
        <v>0</v>
      </c>
      <c r="BL268" s="18" t="s">
        <v>126</v>
      </c>
      <c r="BM268" s="185" t="s">
        <v>403</v>
      </c>
    </row>
    <row r="269" spans="1:47" s="2" customFormat="1" ht="11.25">
      <c r="A269" s="35"/>
      <c r="B269" s="36"/>
      <c r="C269" s="37"/>
      <c r="D269" s="187" t="s">
        <v>128</v>
      </c>
      <c r="E269" s="37"/>
      <c r="F269" s="188" t="s">
        <v>404</v>
      </c>
      <c r="G269" s="37"/>
      <c r="H269" s="37"/>
      <c r="I269" s="189"/>
      <c r="J269" s="37"/>
      <c r="K269" s="37"/>
      <c r="L269" s="40"/>
      <c r="M269" s="190"/>
      <c r="N269" s="191"/>
      <c r="O269" s="65"/>
      <c r="P269" s="65"/>
      <c r="Q269" s="65"/>
      <c r="R269" s="65"/>
      <c r="S269" s="65"/>
      <c r="T269" s="6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128</v>
      </c>
      <c r="AU269" s="18" t="s">
        <v>82</v>
      </c>
    </row>
    <row r="270" spans="2:51" s="14" customFormat="1" ht="11.25">
      <c r="B270" s="216"/>
      <c r="C270" s="217"/>
      <c r="D270" s="187" t="s">
        <v>132</v>
      </c>
      <c r="E270" s="218" t="s">
        <v>19</v>
      </c>
      <c r="F270" s="219" t="s">
        <v>405</v>
      </c>
      <c r="G270" s="217"/>
      <c r="H270" s="218" t="s">
        <v>19</v>
      </c>
      <c r="I270" s="220"/>
      <c r="J270" s="217"/>
      <c r="K270" s="217"/>
      <c r="L270" s="221"/>
      <c r="M270" s="222"/>
      <c r="N270" s="223"/>
      <c r="O270" s="223"/>
      <c r="P270" s="223"/>
      <c r="Q270" s="223"/>
      <c r="R270" s="223"/>
      <c r="S270" s="223"/>
      <c r="T270" s="224"/>
      <c r="AT270" s="225" t="s">
        <v>132</v>
      </c>
      <c r="AU270" s="225" t="s">
        <v>82</v>
      </c>
      <c r="AV270" s="14" t="s">
        <v>79</v>
      </c>
      <c r="AW270" s="14" t="s">
        <v>33</v>
      </c>
      <c r="AX270" s="14" t="s">
        <v>71</v>
      </c>
      <c r="AY270" s="225" t="s">
        <v>119</v>
      </c>
    </row>
    <row r="271" spans="2:51" s="13" customFormat="1" ht="11.25">
      <c r="B271" s="194"/>
      <c r="C271" s="195"/>
      <c r="D271" s="187" t="s">
        <v>132</v>
      </c>
      <c r="E271" s="196" t="s">
        <v>19</v>
      </c>
      <c r="F271" s="197" t="s">
        <v>406</v>
      </c>
      <c r="G271" s="195"/>
      <c r="H271" s="198">
        <v>0.9</v>
      </c>
      <c r="I271" s="199"/>
      <c r="J271" s="195"/>
      <c r="K271" s="195"/>
      <c r="L271" s="200"/>
      <c r="M271" s="201"/>
      <c r="N271" s="202"/>
      <c r="O271" s="202"/>
      <c r="P271" s="202"/>
      <c r="Q271" s="202"/>
      <c r="R271" s="202"/>
      <c r="S271" s="202"/>
      <c r="T271" s="203"/>
      <c r="AT271" s="204" t="s">
        <v>132</v>
      </c>
      <c r="AU271" s="204" t="s">
        <v>82</v>
      </c>
      <c r="AV271" s="13" t="s">
        <v>82</v>
      </c>
      <c r="AW271" s="13" t="s">
        <v>33</v>
      </c>
      <c r="AX271" s="13" t="s">
        <v>71</v>
      </c>
      <c r="AY271" s="204" t="s">
        <v>119</v>
      </c>
    </row>
    <row r="272" spans="2:51" s="13" customFormat="1" ht="11.25">
      <c r="B272" s="194"/>
      <c r="C272" s="195"/>
      <c r="D272" s="187" t="s">
        <v>132</v>
      </c>
      <c r="E272" s="196" t="s">
        <v>19</v>
      </c>
      <c r="F272" s="197" t="s">
        <v>407</v>
      </c>
      <c r="G272" s="195"/>
      <c r="H272" s="198">
        <v>27</v>
      </c>
      <c r="I272" s="199"/>
      <c r="J272" s="195"/>
      <c r="K272" s="195"/>
      <c r="L272" s="200"/>
      <c r="M272" s="201"/>
      <c r="N272" s="202"/>
      <c r="O272" s="202"/>
      <c r="P272" s="202"/>
      <c r="Q272" s="202"/>
      <c r="R272" s="202"/>
      <c r="S272" s="202"/>
      <c r="T272" s="203"/>
      <c r="AT272" s="204" t="s">
        <v>132</v>
      </c>
      <c r="AU272" s="204" t="s">
        <v>82</v>
      </c>
      <c r="AV272" s="13" t="s">
        <v>82</v>
      </c>
      <c r="AW272" s="13" t="s">
        <v>33</v>
      </c>
      <c r="AX272" s="13" t="s">
        <v>71</v>
      </c>
      <c r="AY272" s="204" t="s">
        <v>119</v>
      </c>
    </row>
    <row r="273" spans="1:65" s="2" customFormat="1" ht="16.5" customHeight="1">
      <c r="A273" s="35"/>
      <c r="B273" s="36"/>
      <c r="C273" s="174" t="s">
        <v>408</v>
      </c>
      <c r="D273" s="174" t="s">
        <v>121</v>
      </c>
      <c r="E273" s="175" t="s">
        <v>409</v>
      </c>
      <c r="F273" s="176" t="s">
        <v>410</v>
      </c>
      <c r="G273" s="177" t="s">
        <v>201</v>
      </c>
      <c r="H273" s="178">
        <v>119.33</v>
      </c>
      <c r="I273" s="179"/>
      <c r="J273" s="180">
        <f>ROUND(I273*H273,2)</f>
        <v>0</v>
      </c>
      <c r="K273" s="176" t="s">
        <v>125</v>
      </c>
      <c r="L273" s="40"/>
      <c r="M273" s="181" t="s">
        <v>19</v>
      </c>
      <c r="N273" s="182" t="s">
        <v>42</v>
      </c>
      <c r="O273" s="65"/>
      <c r="P273" s="183">
        <f>O273*H273</f>
        <v>0</v>
      </c>
      <c r="Q273" s="183">
        <v>0</v>
      </c>
      <c r="R273" s="183">
        <f>Q273*H273</f>
        <v>0</v>
      </c>
      <c r="S273" s="183">
        <v>0</v>
      </c>
      <c r="T273" s="18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5" t="s">
        <v>126</v>
      </c>
      <c r="AT273" s="185" t="s">
        <v>121</v>
      </c>
      <c r="AU273" s="185" t="s">
        <v>82</v>
      </c>
      <c r="AY273" s="18" t="s">
        <v>119</v>
      </c>
      <c r="BE273" s="186">
        <f>IF(N273="základní",J273,0)</f>
        <v>0</v>
      </c>
      <c r="BF273" s="186">
        <f>IF(N273="snížená",J273,0)</f>
        <v>0</v>
      </c>
      <c r="BG273" s="186">
        <f>IF(N273="zákl. přenesená",J273,0)</f>
        <v>0</v>
      </c>
      <c r="BH273" s="186">
        <f>IF(N273="sníž. přenesená",J273,0)</f>
        <v>0</v>
      </c>
      <c r="BI273" s="186">
        <f>IF(N273="nulová",J273,0)</f>
        <v>0</v>
      </c>
      <c r="BJ273" s="18" t="s">
        <v>79</v>
      </c>
      <c r="BK273" s="186">
        <f>ROUND(I273*H273,2)</f>
        <v>0</v>
      </c>
      <c r="BL273" s="18" t="s">
        <v>126</v>
      </c>
      <c r="BM273" s="185" t="s">
        <v>411</v>
      </c>
    </row>
    <row r="274" spans="1:47" s="2" customFormat="1" ht="11.25">
      <c r="A274" s="35"/>
      <c r="B274" s="36"/>
      <c r="C274" s="37"/>
      <c r="D274" s="187" t="s">
        <v>128</v>
      </c>
      <c r="E274" s="37"/>
      <c r="F274" s="188" t="s">
        <v>412</v>
      </c>
      <c r="G274" s="37"/>
      <c r="H274" s="37"/>
      <c r="I274" s="189"/>
      <c r="J274" s="37"/>
      <c r="K274" s="37"/>
      <c r="L274" s="40"/>
      <c r="M274" s="190"/>
      <c r="N274" s="191"/>
      <c r="O274" s="65"/>
      <c r="P274" s="65"/>
      <c r="Q274" s="65"/>
      <c r="R274" s="65"/>
      <c r="S274" s="65"/>
      <c r="T274" s="66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128</v>
      </c>
      <c r="AU274" s="18" t="s">
        <v>82</v>
      </c>
    </row>
    <row r="275" spans="1:47" s="2" customFormat="1" ht="11.25">
      <c r="A275" s="35"/>
      <c r="B275" s="36"/>
      <c r="C275" s="37"/>
      <c r="D275" s="192" t="s">
        <v>130</v>
      </c>
      <c r="E275" s="37"/>
      <c r="F275" s="193" t="s">
        <v>413</v>
      </c>
      <c r="G275" s="37"/>
      <c r="H275" s="37"/>
      <c r="I275" s="189"/>
      <c r="J275" s="37"/>
      <c r="K275" s="37"/>
      <c r="L275" s="40"/>
      <c r="M275" s="190"/>
      <c r="N275" s="191"/>
      <c r="O275" s="65"/>
      <c r="P275" s="65"/>
      <c r="Q275" s="65"/>
      <c r="R275" s="65"/>
      <c r="S275" s="65"/>
      <c r="T275" s="66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130</v>
      </c>
      <c r="AU275" s="18" t="s">
        <v>82</v>
      </c>
    </row>
    <row r="276" spans="2:51" s="13" customFormat="1" ht="11.25">
      <c r="B276" s="194"/>
      <c r="C276" s="195"/>
      <c r="D276" s="187" t="s">
        <v>132</v>
      </c>
      <c r="E276" s="196" t="s">
        <v>19</v>
      </c>
      <c r="F276" s="197" t="s">
        <v>414</v>
      </c>
      <c r="G276" s="195"/>
      <c r="H276" s="198">
        <v>5.104</v>
      </c>
      <c r="I276" s="199"/>
      <c r="J276" s="195"/>
      <c r="K276" s="195"/>
      <c r="L276" s="200"/>
      <c r="M276" s="201"/>
      <c r="N276" s="202"/>
      <c r="O276" s="202"/>
      <c r="P276" s="202"/>
      <c r="Q276" s="202"/>
      <c r="R276" s="202"/>
      <c r="S276" s="202"/>
      <c r="T276" s="203"/>
      <c r="AT276" s="204" t="s">
        <v>132</v>
      </c>
      <c r="AU276" s="204" t="s">
        <v>82</v>
      </c>
      <c r="AV276" s="13" t="s">
        <v>82</v>
      </c>
      <c r="AW276" s="13" t="s">
        <v>33</v>
      </c>
      <c r="AX276" s="13" t="s">
        <v>71</v>
      </c>
      <c r="AY276" s="204" t="s">
        <v>119</v>
      </c>
    </row>
    <row r="277" spans="2:51" s="13" customFormat="1" ht="11.25">
      <c r="B277" s="194"/>
      <c r="C277" s="195"/>
      <c r="D277" s="187" t="s">
        <v>132</v>
      </c>
      <c r="E277" s="196" t="s">
        <v>19</v>
      </c>
      <c r="F277" s="197" t="s">
        <v>415</v>
      </c>
      <c r="G277" s="195"/>
      <c r="H277" s="198">
        <v>0.194</v>
      </c>
      <c r="I277" s="199"/>
      <c r="J277" s="195"/>
      <c r="K277" s="195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132</v>
      </c>
      <c r="AU277" s="204" t="s">
        <v>82</v>
      </c>
      <c r="AV277" s="13" t="s">
        <v>82</v>
      </c>
      <c r="AW277" s="13" t="s">
        <v>33</v>
      </c>
      <c r="AX277" s="13" t="s">
        <v>71</v>
      </c>
      <c r="AY277" s="204" t="s">
        <v>119</v>
      </c>
    </row>
    <row r="278" spans="2:51" s="13" customFormat="1" ht="11.25">
      <c r="B278" s="194"/>
      <c r="C278" s="195"/>
      <c r="D278" s="187" t="s">
        <v>132</v>
      </c>
      <c r="E278" s="196" t="s">
        <v>19</v>
      </c>
      <c r="F278" s="197" t="s">
        <v>416</v>
      </c>
      <c r="G278" s="195"/>
      <c r="H278" s="198">
        <v>1.482</v>
      </c>
      <c r="I278" s="199"/>
      <c r="J278" s="195"/>
      <c r="K278" s="195"/>
      <c r="L278" s="200"/>
      <c r="M278" s="201"/>
      <c r="N278" s="202"/>
      <c r="O278" s="202"/>
      <c r="P278" s="202"/>
      <c r="Q278" s="202"/>
      <c r="R278" s="202"/>
      <c r="S278" s="202"/>
      <c r="T278" s="203"/>
      <c r="AT278" s="204" t="s">
        <v>132</v>
      </c>
      <c r="AU278" s="204" t="s">
        <v>82</v>
      </c>
      <c r="AV278" s="13" t="s">
        <v>82</v>
      </c>
      <c r="AW278" s="13" t="s">
        <v>33</v>
      </c>
      <c r="AX278" s="13" t="s">
        <v>71</v>
      </c>
      <c r="AY278" s="204" t="s">
        <v>119</v>
      </c>
    </row>
    <row r="279" spans="2:51" s="13" customFormat="1" ht="11.25">
      <c r="B279" s="194"/>
      <c r="C279" s="195"/>
      <c r="D279" s="187" t="s">
        <v>132</v>
      </c>
      <c r="E279" s="196" t="s">
        <v>19</v>
      </c>
      <c r="F279" s="197" t="s">
        <v>417</v>
      </c>
      <c r="G279" s="195"/>
      <c r="H279" s="198">
        <v>19.25</v>
      </c>
      <c r="I279" s="199"/>
      <c r="J279" s="195"/>
      <c r="K279" s="195"/>
      <c r="L279" s="200"/>
      <c r="M279" s="201"/>
      <c r="N279" s="202"/>
      <c r="O279" s="202"/>
      <c r="P279" s="202"/>
      <c r="Q279" s="202"/>
      <c r="R279" s="202"/>
      <c r="S279" s="202"/>
      <c r="T279" s="203"/>
      <c r="AT279" s="204" t="s">
        <v>132</v>
      </c>
      <c r="AU279" s="204" t="s">
        <v>82</v>
      </c>
      <c r="AV279" s="13" t="s">
        <v>82</v>
      </c>
      <c r="AW279" s="13" t="s">
        <v>33</v>
      </c>
      <c r="AX279" s="13" t="s">
        <v>71</v>
      </c>
      <c r="AY279" s="204" t="s">
        <v>119</v>
      </c>
    </row>
    <row r="280" spans="2:51" s="13" customFormat="1" ht="11.25">
      <c r="B280" s="194"/>
      <c r="C280" s="195"/>
      <c r="D280" s="187" t="s">
        <v>132</v>
      </c>
      <c r="E280" s="196" t="s">
        <v>19</v>
      </c>
      <c r="F280" s="197" t="s">
        <v>418</v>
      </c>
      <c r="G280" s="195"/>
      <c r="H280" s="198">
        <v>121.2</v>
      </c>
      <c r="I280" s="199"/>
      <c r="J280" s="195"/>
      <c r="K280" s="195"/>
      <c r="L280" s="200"/>
      <c r="M280" s="201"/>
      <c r="N280" s="202"/>
      <c r="O280" s="202"/>
      <c r="P280" s="202"/>
      <c r="Q280" s="202"/>
      <c r="R280" s="202"/>
      <c r="S280" s="202"/>
      <c r="T280" s="203"/>
      <c r="AT280" s="204" t="s">
        <v>132</v>
      </c>
      <c r="AU280" s="204" t="s">
        <v>82</v>
      </c>
      <c r="AV280" s="13" t="s">
        <v>82</v>
      </c>
      <c r="AW280" s="13" t="s">
        <v>33</v>
      </c>
      <c r="AX280" s="13" t="s">
        <v>71</v>
      </c>
      <c r="AY280" s="204" t="s">
        <v>119</v>
      </c>
    </row>
    <row r="281" spans="2:51" s="13" customFormat="1" ht="11.25">
      <c r="B281" s="194"/>
      <c r="C281" s="195"/>
      <c r="D281" s="187" t="s">
        <v>132</v>
      </c>
      <c r="E281" s="196" t="s">
        <v>19</v>
      </c>
      <c r="F281" s="197" t="s">
        <v>419</v>
      </c>
      <c r="G281" s="195"/>
      <c r="H281" s="198">
        <v>-27.9</v>
      </c>
      <c r="I281" s="199"/>
      <c r="J281" s="195"/>
      <c r="K281" s="195"/>
      <c r="L281" s="200"/>
      <c r="M281" s="201"/>
      <c r="N281" s="202"/>
      <c r="O281" s="202"/>
      <c r="P281" s="202"/>
      <c r="Q281" s="202"/>
      <c r="R281" s="202"/>
      <c r="S281" s="202"/>
      <c r="T281" s="203"/>
      <c r="AT281" s="204" t="s">
        <v>132</v>
      </c>
      <c r="AU281" s="204" t="s">
        <v>82</v>
      </c>
      <c r="AV281" s="13" t="s">
        <v>82</v>
      </c>
      <c r="AW281" s="13" t="s">
        <v>33</v>
      </c>
      <c r="AX281" s="13" t="s">
        <v>71</v>
      </c>
      <c r="AY281" s="204" t="s">
        <v>119</v>
      </c>
    </row>
    <row r="282" spans="1:65" s="2" customFormat="1" ht="16.5" customHeight="1">
      <c r="A282" s="35"/>
      <c r="B282" s="36"/>
      <c r="C282" s="174" t="s">
        <v>420</v>
      </c>
      <c r="D282" s="174" t="s">
        <v>121</v>
      </c>
      <c r="E282" s="175" t="s">
        <v>421</v>
      </c>
      <c r="F282" s="176" t="s">
        <v>422</v>
      </c>
      <c r="G282" s="177" t="s">
        <v>201</v>
      </c>
      <c r="H282" s="178">
        <v>1670.62</v>
      </c>
      <c r="I282" s="179"/>
      <c r="J282" s="180">
        <f>ROUND(I282*H282,2)</f>
        <v>0</v>
      </c>
      <c r="K282" s="176" t="s">
        <v>125</v>
      </c>
      <c r="L282" s="40"/>
      <c r="M282" s="181" t="s">
        <v>19</v>
      </c>
      <c r="N282" s="182" t="s">
        <v>42</v>
      </c>
      <c r="O282" s="65"/>
      <c r="P282" s="183">
        <f>O282*H282</f>
        <v>0</v>
      </c>
      <c r="Q282" s="183">
        <v>0</v>
      </c>
      <c r="R282" s="183">
        <f>Q282*H282</f>
        <v>0</v>
      </c>
      <c r="S282" s="183">
        <v>0</v>
      </c>
      <c r="T282" s="184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5" t="s">
        <v>126</v>
      </c>
      <c r="AT282" s="185" t="s">
        <v>121</v>
      </c>
      <c r="AU282" s="185" t="s">
        <v>82</v>
      </c>
      <c r="AY282" s="18" t="s">
        <v>119</v>
      </c>
      <c r="BE282" s="186">
        <f>IF(N282="základní",J282,0)</f>
        <v>0</v>
      </c>
      <c r="BF282" s="186">
        <f>IF(N282="snížená",J282,0)</f>
        <v>0</v>
      </c>
      <c r="BG282" s="186">
        <f>IF(N282="zákl. přenesená",J282,0)</f>
        <v>0</v>
      </c>
      <c r="BH282" s="186">
        <f>IF(N282="sníž. přenesená",J282,0)</f>
        <v>0</v>
      </c>
      <c r="BI282" s="186">
        <f>IF(N282="nulová",J282,0)</f>
        <v>0</v>
      </c>
      <c r="BJ282" s="18" t="s">
        <v>79</v>
      </c>
      <c r="BK282" s="186">
        <f>ROUND(I282*H282,2)</f>
        <v>0</v>
      </c>
      <c r="BL282" s="18" t="s">
        <v>126</v>
      </c>
      <c r="BM282" s="185" t="s">
        <v>423</v>
      </c>
    </row>
    <row r="283" spans="1:47" s="2" customFormat="1" ht="19.5">
      <c r="A283" s="35"/>
      <c r="B283" s="36"/>
      <c r="C283" s="37"/>
      <c r="D283" s="187" t="s">
        <v>128</v>
      </c>
      <c r="E283" s="37"/>
      <c r="F283" s="188" t="s">
        <v>424</v>
      </c>
      <c r="G283" s="37"/>
      <c r="H283" s="37"/>
      <c r="I283" s="189"/>
      <c r="J283" s="37"/>
      <c r="K283" s="37"/>
      <c r="L283" s="40"/>
      <c r="M283" s="190"/>
      <c r="N283" s="191"/>
      <c r="O283" s="65"/>
      <c r="P283" s="65"/>
      <c r="Q283" s="65"/>
      <c r="R283" s="65"/>
      <c r="S283" s="65"/>
      <c r="T283" s="66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128</v>
      </c>
      <c r="AU283" s="18" t="s">
        <v>82</v>
      </c>
    </row>
    <row r="284" spans="1:47" s="2" customFormat="1" ht="11.25">
      <c r="A284" s="35"/>
      <c r="B284" s="36"/>
      <c r="C284" s="37"/>
      <c r="D284" s="192" t="s">
        <v>130</v>
      </c>
      <c r="E284" s="37"/>
      <c r="F284" s="193" t="s">
        <v>425</v>
      </c>
      <c r="G284" s="37"/>
      <c r="H284" s="37"/>
      <c r="I284" s="189"/>
      <c r="J284" s="37"/>
      <c r="K284" s="37"/>
      <c r="L284" s="40"/>
      <c r="M284" s="190"/>
      <c r="N284" s="191"/>
      <c r="O284" s="65"/>
      <c r="P284" s="65"/>
      <c r="Q284" s="65"/>
      <c r="R284" s="65"/>
      <c r="S284" s="65"/>
      <c r="T284" s="66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130</v>
      </c>
      <c r="AU284" s="18" t="s">
        <v>82</v>
      </c>
    </row>
    <row r="285" spans="2:51" s="13" customFormat="1" ht="11.25">
      <c r="B285" s="194"/>
      <c r="C285" s="195"/>
      <c r="D285" s="187" t="s">
        <v>132</v>
      </c>
      <c r="E285" s="196" t="s">
        <v>19</v>
      </c>
      <c r="F285" s="197" t="s">
        <v>426</v>
      </c>
      <c r="G285" s="195"/>
      <c r="H285" s="198">
        <v>1670.62</v>
      </c>
      <c r="I285" s="199"/>
      <c r="J285" s="195"/>
      <c r="K285" s="195"/>
      <c r="L285" s="200"/>
      <c r="M285" s="201"/>
      <c r="N285" s="202"/>
      <c r="O285" s="202"/>
      <c r="P285" s="202"/>
      <c r="Q285" s="202"/>
      <c r="R285" s="202"/>
      <c r="S285" s="202"/>
      <c r="T285" s="203"/>
      <c r="AT285" s="204" t="s">
        <v>132</v>
      </c>
      <c r="AU285" s="204" t="s">
        <v>82</v>
      </c>
      <c r="AV285" s="13" t="s">
        <v>82</v>
      </c>
      <c r="AW285" s="13" t="s">
        <v>33</v>
      </c>
      <c r="AX285" s="13" t="s">
        <v>79</v>
      </c>
      <c r="AY285" s="204" t="s">
        <v>119</v>
      </c>
    </row>
    <row r="286" spans="1:65" s="2" customFormat="1" ht="21.75" customHeight="1">
      <c r="A286" s="35"/>
      <c r="B286" s="36"/>
      <c r="C286" s="174" t="s">
        <v>427</v>
      </c>
      <c r="D286" s="174" t="s">
        <v>121</v>
      </c>
      <c r="E286" s="175" t="s">
        <v>428</v>
      </c>
      <c r="F286" s="176" t="s">
        <v>429</v>
      </c>
      <c r="G286" s="177" t="s">
        <v>201</v>
      </c>
      <c r="H286" s="178">
        <v>145.748</v>
      </c>
      <c r="I286" s="179"/>
      <c r="J286" s="180">
        <f>ROUND(I286*H286,2)</f>
        <v>0</v>
      </c>
      <c r="K286" s="176" t="s">
        <v>125</v>
      </c>
      <c r="L286" s="40"/>
      <c r="M286" s="181" t="s">
        <v>19</v>
      </c>
      <c r="N286" s="182" t="s">
        <v>42</v>
      </c>
      <c r="O286" s="65"/>
      <c r="P286" s="183">
        <f>O286*H286</f>
        <v>0</v>
      </c>
      <c r="Q286" s="183">
        <v>0</v>
      </c>
      <c r="R286" s="183">
        <f>Q286*H286</f>
        <v>0</v>
      </c>
      <c r="S286" s="183">
        <v>0</v>
      </c>
      <c r="T286" s="184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5" t="s">
        <v>126</v>
      </c>
      <c r="AT286" s="185" t="s">
        <v>121</v>
      </c>
      <c r="AU286" s="185" t="s">
        <v>82</v>
      </c>
      <c r="AY286" s="18" t="s">
        <v>119</v>
      </c>
      <c r="BE286" s="186">
        <f>IF(N286="základní",J286,0)</f>
        <v>0</v>
      </c>
      <c r="BF286" s="186">
        <f>IF(N286="snížená",J286,0)</f>
        <v>0</v>
      </c>
      <c r="BG286" s="186">
        <f>IF(N286="zákl. přenesená",J286,0)</f>
        <v>0</v>
      </c>
      <c r="BH286" s="186">
        <f>IF(N286="sníž. přenesená",J286,0)</f>
        <v>0</v>
      </c>
      <c r="BI286" s="186">
        <f>IF(N286="nulová",J286,0)</f>
        <v>0</v>
      </c>
      <c r="BJ286" s="18" t="s">
        <v>79</v>
      </c>
      <c r="BK286" s="186">
        <f>ROUND(I286*H286,2)</f>
        <v>0</v>
      </c>
      <c r="BL286" s="18" t="s">
        <v>126</v>
      </c>
      <c r="BM286" s="185" t="s">
        <v>430</v>
      </c>
    </row>
    <row r="287" spans="1:47" s="2" customFormat="1" ht="11.25">
      <c r="A287" s="35"/>
      <c r="B287" s="36"/>
      <c r="C287" s="37"/>
      <c r="D287" s="187" t="s">
        <v>128</v>
      </c>
      <c r="E287" s="37"/>
      <c r="F287" s="188" t="s">
        <v>431</v>
      </c>
      <c r="G287" s="37"/>
      <c r="H287" s="37"/>
      <c r="I287" s="189"/>
      <c r="J287" s="37"/>
      <c r="K287" s="37"/>
      <c r="L287" s="40"/>
      <c r="M287" s="190"/>
      <c r="N287" s="191"/>
      <c r="O287" s="65"/>
      <c r="P287" s="65"/>
      <c r="Q287" s="65"/>
      <c r="R287" s="65"/>
      <c r="S287" s="65"/>
      <c r="T287" s="66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128</v>
      </c>
      <c r="AU287" s="18" t="s">
        <v>82</v>
      </c>
    </row>
    <row r="288" spans="1:47" s="2" customFormat="1" ht="11.25">
      <c r="A288" s="35"/>
      <c r="B288" s="36"/>
      <c r="C288" s="37"/>
      <c r="D288" s="192" t="s">
        <v>130</v>
      </c>
      <c r="E288" s="37"/>
      <c r="F288" s="193" t="s">
        <v>432</v>
      </c>
      <c r="G288" s="37"/>
      <c r="H288" s="37"/>
      <c r="I288" s="189"/>
      <c r="J288" s="37"/>
      <c r="K288" s="37"/>
      <c r="L288" s="40"/>
      <c r="M288" s="190"/>
      <c r="N288" s="191"/>
      <c r="O288" s="65"/>
      <c r="P288" s="65"/>
      <c r="Q288" s="65"/>
      <c r="R288" s="65"/>
      <c r="S288" s="65"/>
      <c r="T288" s="66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130</v>
      </c>
      <c r="AU288" s="18" t="s">
        <v>82</v>
      </c>
    </row>
    <row r="289" spans="2:51" s="13" customFormat="1" ht="11.25">
      <c r="B289" s="194"/>
      <c r="C289" s="195"/>
      <c r="D289" s="187" t="s">
        <v>132</v>
      </c>
      <c r="E289" s="196" t="s">
        <v>19</v>
      </c>
      <c r="F289" s="197" t="s">
        <v>414</v>
      </c>
      <c r="G289" s="195"/>
      <c r="H289" s="198">
        <v>5.104</v>
      </c>
      <c r="I289" s="199"/>
      <c r="J289" s="195"/>
      <c r="K289" s="195"/>
      <c r="L289" s="200"/>
      <c r="M289" s="201"/>
      <c r="N289" s="202"/>
      <c r="O289" s="202"/>
      <c r="P289" s="202"/>
      <c r="Q289" s="202"/>
      <c r="R289" s="202"/>
      <c r="S289" s="202"/>
      <c r="T289" s="203"/>
      <c r="AT289" s="204" t="s">
        <v>132</v>
      </c>
      <c r="AU289" s="204" t="s">
        <v>82</v>
      </c>
      <c r="AV289" s="13" t="s">
        <v>82</v>
      </c>
      <c r="AW289" s="13" t="s">
        <v>33</v>
      </c>
      <c r="AX289" s="13" t="s">
        <v>71</v>
      </c>
      <c r="AY289" s="204" t="s">
        <v>119</v>
      </c>
    </row>
    <row r="290" spans="2:51" s="13" customFormat="1" ht="11.25">
      <c r="B290" s="194"/>
      <c r="C290" s="195"/>
      <c r="D290" s="187" t="s">
        <v>132</v>
      </c>
      <c r="E290" s="196" t="s">
        <v>19</v>
      </c>
      <c r="F290" s="197" t="s">
        <v>415</v>
      </c>
      <c r="G290" s="195"/>
      <c r="H290" s="198">
        <v>0.194</v>
      </c>
      <c r="I290" s="199"/>
      <c r="J290" s="195"/>
      <c r="K290" s="195"/>
      <c r="L290" s="200"/>
      <c r="M290" s="201"/>
      <c r="N290" s="202"/>
      <c r="O290" s="202"/>
      <c r="P290" s="202"/>
      <c r="Q290" s="202"/>
      <c r="R290" s="202"/>
      <c r="S290" s="202"/>
      <c r="T290" s="203"/>
      <c r="AT290" s="204" t="s">
        <v>132</v>
      </c>
      <c r="AU290" s="204" t="s">
        <v>82</v>
      </c>
      <c r="AV290" s="13" t="s">
        <v>82</v>
      </c>
      <c r="AW290" s="13" t="s">
        <v>33</v>
      </c>
      <c r="AX290" s="13" t="s">
        <v>71</v>
      </c>
      <c r="AY290" s="204" t="s">
        <v>119</v>
      </c>
    </row>
    <row r="291" spans="2:51" s="13" customFormat="1" ht="11.25">
      <c r="B291" s="194"/>
      <c r="C291" s="195"/>
      <c r="D291" s="187" t="s">
        <v>132</v>
      </c>
      <c r="E291" s="196" t="s">
        <v>19</v>
      </c>
      <c r="F291" s="197" t="s">
        <v>417</v>
      </c>
      <c r="G291" s="195"/>
      <c r="H291" s="198">
        <v>19.25</v>
      </c>
      <c r="I291" s="199"/>
      <c r="J291" s="195"/>
      <c r="K291" s="195"/>
      <c r="L291" s="200"/>
      <c r="M291" s="201"/>
      <c r="N291" s="202"/>
      <c r="O291" s="202"/>
      <c r="P291" s="202"/>
      <c r="Q291" s="202"/>
      <c r="R291" s="202"/>
      <c r="S291" s="202"/>
      <c r="T291" s="203"/>
      <c r="AT291" s="204" t="s">
        <v>132</v>
      </c>
      <c r="AU291" s="204" t="s">
        <v>82</v>
      </c>
      <c r="AV291" s="13" t="s">
        <v>82</v>
      </c>
      <c r="AW291" s="13" t="s">
        <v>33</v>
      </c>
      <c r="AX291" s="13" t="s">
        <v>71</v>
      </c>
      <c r="AY291" s="204" t="s">
        <v>119</v>
      </c>
    </row>
    <row r="292" spans="2:51" s="13" customFormat="1" ht="11.25">
      <c r="B292" s="194"/>
      <c r="C292" s="195"/>
      <c r="D292" s="187" t="s">
        <v>132</v>
      </c>
      <c r="E292" s="196" t="s">
        <v>19</v>
      </c>
      <c r="F292" s="197" t="s">
        <v>418</v>
      </c>
      <c r="G292" s="195"/>
      <c r="H292" s="198">
        <v>121.2</v>
      </c>
      <c r="I292" s="199"/>
      <c r="J292" s="195"/>
      <c r="K292" s="195"/>
      <c r="L292" s="200"/>
      <c r="M292" s="201"/>
      <c r="N292" s="202"/>
      <c r="O292" s="202"/>
      <c r="P292" s="202"/>
      <c r="Q292" s="202"/>
      <c r="R292" s="202"/>
      <c r="S292" s="202"/>
      <c r="T292" s="203"/>
      <c r="AT292" s="204" t="s">
        <v>132</v>
      </c>
      <c r="AU292" s="204" t="s">
        <v>82</v>
      </c>
      <c r="AV292" s="13" t="s">
        <v>82</v>
      </c>
      <c r="AW292" s="13" t="s">
        <v>33</v>
      </c>
      <c r="AX292" s="13" t="s">
        <v>71</v>
      </c>
      <c r="AY292" s="204" t="s">
        <v>119</v>
      </c>
    </row>
    <row r="293" spans="1:65" s="2" customFormat="1" ht="16.5" customHeight="1">
      <c r="A293" s="35"/>
      <c r="B293" s="36"/>
      <c r="C293" s="174" t="s">
        <v>433</v>
      </c>
      <c r="D293" s="174" t="s">
        <v>121</v>
      </c>
      <c r="E293" s="175" t="s">
        <v>434</v>
      </c>
      <c r="F293" s="176" t="s">
        <v>200</v>
      </c>
      <c r="G293" s="177" t="s">
        <v>201</v>
      </c>
      <c r="H293" s="178">
        <v>1.482</v>
      </c>
      <c r="I293" s="179"/>
      <c r="J293" s="180">
        <f>ROUND(I293*H293,2)</f>
        <v>0</v>
      </c>
      <c r="K293" s="176" t="s">
        <v>125</v>
      </c>
      <c r="L293" s="40"/>
      <c r="M293" s="181" t="s">
        <v>19</v>
      </c>
      <c r="N293" s="182" t="s">
        <v>42</v>
      </c>
      <c r="O293" s="65"/>
      <c r="P293" s="183">
        <f>O293*H293</f>
        <v>0</v>
      </c>
      <c r="Q293" s="183">
        <v>0</v>
      </c>
      <c r="R293" s="183">
        <f>Q293*H293</f>
        <v>0</v>
      </c>
      <c r="S293" s="183">
        <v>0</v>
      </c>
      <c r="T293" s="184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5" t="s">
        <v>126</v>
      </c>
      <c r="AT293" s="185" t="s">
        <v>121</v>
      </c>
      <c r="AU293" s="185" t="s">
        <v>82</v>
      </c>
      <c r="AY293" s="18" t="s">
        <v>119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18" t="s">
        <v>79</v>
      </c>
      <c r="BK293" s="186">
        <f>ROUND(I293*H293,2)</f>
        <v>0</v>
      </c>
      <c r="BL293" s="18" t="s">
        <v>126</v>
      </c>
      <c r="BM293" s="185" t="s">
        <v>435</v>
      </c>
    </row>
    <row r="294" spans="1:47" s="2" customFormat="1" ht="11.25">
      <c r="A294" s="35"/>
      <c r="B294" s="36"/>
      <c r="C294" s="37"/>
      <c r="D294" s="187" t="s">
        <v>128</v>
      </c>
      <c r="E294" s="37"/>
      <c r="F294" s="188" t="s">
        <v>203</v>
      </c>
      <c r="G294" s="37"/>
      <c r="H294" s="37"/>
      <c r="I294" s="189"/>
      <c r="J294" s="37"/>
      <c r="K294" s="37"/>
      <c r="L294" s="40"/>
      <c r="M294" s="190"/>
      <c r="N294" s="191"/>
      <c r="O294" s="65"/>
      <c r="P294" s="65"/>
      <c r="Q294" s="65"/>
      <c r="R294" s="65"/>
      <c r="S294" s="65"/>
      <c r="T294" s="66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128</v>
      </c>
      <c r="AU294" s="18" t="s">
        <v>82</v>
      </c>
    </row>
    <row r="295" spans="1:47" s="2" customFormat="1" ht="11.25">
      <c r="A295" s="35"/>
      <c r="B295" s="36"/>
      <c r="C295" s="37"/>
      <c r="D295" s="192" t="s">
        <v>130</v>
      </c>
      <c r="E295" s="37"/>
      <c r="F295" s="193" t="s">
        <v>436</v>
      </c>
      <c r="G295" s="37"/>
      <c r="H295" s="37"/>
      <c r="I295" s="189"/>
      <c r="J295" s="37"/>
      <c r="K295" s="37"/>
      <c r="L295" s="40"/>
      <c r="M295" s="190"/>
      <c r="N295" s="191"/>
      <c r="O295" s="65"/>
      <c r="P295" s="65"/>
      <c r="Q295" s="65"/>
      <c r="R295" s="65"/>
      <c r="S295" s="65"/>
      <c r="T295" s="66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130</v>
      </c>
      <c r="AU295" s="18" t="s">
        <v>82</v>
      </c>
    </row>
    <row r="296" spans="2:51" s="13" customFormat="1" ht="11.25">
      <c r="B296" s="194"/>
      <c r="C296" s="195"/>
      <c r="D296" s="187" t="s">
        <v>132</v>
      </c>
      <c r="E296" s="196" t="s">
        <v>19</v>
      </c>
      <c r="F296" s="197" t="s">
        <v>416</v>
      </c>
      <c r="G296" s="195"/>
      <c r="H296" s="198">
        <v>1.482</v>
      </c>
      <c r="I296" s="199"/>
      <c r="J296" s="195"/>
      <c r="K296" s="195"/>
      <c r="L296" s="200"/>
      <c r="M296" s="201"/>
      <c r="N296" s="202"/>
      <c r="O296" s="202"/>
      <c r="P296" s="202"/>
      <c r="Q296" s="202"/>
      <c r="R296" s="202"/>
      <c r="S296" s="202"/>
      <c r="T296" s="203"/>
      <c r="AT296" s="204" t="s">
        <v>132</v>
      </c>
      <c r="AU296" s="204" t="s">
        <v>82</v>
      </c>
      <c r="AV296" s="13" t="s">
        <v>82</v>
      </c>
      <c r="AW296" s="13" t="s">
        <v>33</v>
      </c>
      <c r="AX296" s="13" t="s">
        <v>79</v>
      </c>
      <c r="AY296" s="204" t="s">
        <v>119</v>
      </c>
    </row>
    <row r="297" spans="2:63" s="12" customFormat="1" ht="22.9" customHeight="1">
      <c r="B297" s="158"/>
      <c r="C297" s="159"/>
      <c r="D297" s="160" t="s">
        <v>70</v>
      </c>
      <c r="E297" s="172" t="s">
        <v>437</v>
      </c>
      <c r="F297" s="172" t="s">
        <v>438</v>
      </c>
      <c r="G297" s="159"/>
      <c r="H297" s="159"/>
      <c r="I297" s="162"/>
      <c r="J297" s="173">
        <f>BK297</f>
        <v>0</v>
      </c>
      <c r="K297" s="159"/>
      <c r="L297" s="164"/>
      <c r="M297" s="165"/>
      <c r="N297" s="166"/>
      <c r="O297" s="166"/>
      <c r="P297" s="167">
        <f>SUM(P298:P311)</f>
        <v>0</v>
      </c>
      <c r="Q297" s="166"/>
      <c r="R297" s="167">
        <f>SUM(R298:R311)</f>
        <v>0</v>
      </c>
      <c r="S297" s="166"/>
      <c r="T297" s="168">
        <f>SUM(T298:T311)</f>
        <v>0</v>
      </c>
      <c r="AR297" s="169" t="s">
        <v>79</v>
      </c>
      <c r="AT297" s="170" t="s">
        <v>70</v>
      </c>
      <c r="AU297" s="170" t="s">
        <v>79</v>
      </c>
      <c r="AY297" s="169" t="s">
        <v>119</v>
      </c>
      <c r="BK297" s="171">
        <f>SUM(BK298:BK311)</f>
        <v>0</v>
      </c>
    </row>
    <row r="298" spans="1:65" s="2" customFormat="1" ht="16.5" customHeight="1">
      <c r="A298" s="35"/>
      <c r="B298" s="36"/>
      <c r="C298" s="174" t="s">
        <v>439</v>
      </c>
      <c r="D298" s="174" t="s">
        <v>121</v>
      </c>
      <c r="E298" s="175" t="s">
        <v>440</v>
      </c>
      <c r="F298" s="176" t="s">
        <v>441</v>
      </c>
      <c r="G298" s="177" t="s">
        <v>201</v>
      </c>
      <c r="H298" s="178">
        <v>25.457</v>
      </c>
      <c r="I298" s="179"/>
      <c r="J298" s="180">
        <f>ROUND(I298*H298,2)</f>
        <v>0</v>
      </c>
      <c r="K298" s="176" t="s">
        <v>19</v>
      </c>
      <c r="L298" s="40"/>
      <c r="M298" s="181" t="s">
        <v>19</v>
      </c>
      <c r="N298" s="182" t="s">
        <v>42</v>
      </c>
      <c r="O298" s="65"/>
      <c r="P298" s="183">
        <f>O298*H298</f>
        <v>0</v>
      </c>
      <c r="Q298" s="183">
        <v>0</v>
      </c>
      <c r="R298" s="183">
        <f>Q298*H298</f>
        <v>0</v>
      </c>
      <c r="S298" s="183">
        <v>0</v>
      </c>
      <c r="T298" s="184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5" t="s">
        <v>126</v>
      </c>
      <c r="AT298" s="185" t="s">
        <v>121</v>
      </c>
      <c r="AU298" s="185" t="s">
        <v>82</v>
      </c>
      <c r="AY298" s="18" t="s">
        <v>119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18" t="s">
        <v>79</v>
      </c>
      <c r="BK298" s="186">
        <f>ROUND(I298*H298,2)</f>
        <v>0</v>
      </c>
      <c r="BL298" s="18" t="s">
        <v>126</v>
      </c>
      <c r="BM298" s="185" t="s">
        <v>442</v>
      </c>
    </row>
    <row r="299" spans="1:47" s="2" customFormat="1" ht="11.25">
      <c r="A299" s="35"/>
      <c r="B299" s="36"/>
      <c r="C299" s="37"/>
      <c r="D299" s="187" t="s">
        <v>128</v>
      </c>
      <c r="E299" s="37"/>
      <c r="F299" s="188" t="s">
        <v>443</v>
      </c>
      <c r="G299" s="37"/>
      <c r="H299" s="37"/>
      <c r="I299" s="189"/>
      <c r="J299" s="37"/>
      <c r="K299" s="37"/>
      <c r="L299" s="40"/>
      <c r="M299" s="190"/>
      <c r="N299" s="191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128</v>
      </c>
      <c r="AU299" s="18" t="s">
        <v>82</v>
      </c>
    </row>
    <row r="300" spans="2:51" s="14" customFormat="1" ht="11.25">
      <c r="B300" s="216"/>
      <c r="C300" s="217"/>
      <c r="D300" s="187" t="s">
        <v>132</v>
      </c>
      <c r="E300" s="218" t="s">
        <v>19</v>
      </c>
      <c r="F300" s="219" t="s">
        <v>405</v>
      </c>
      <c r="G300" s="217"/>
      <c r="H300" s="218" t="s">
        <v>19</v>
      </c>
      <c r="I300" s="220"/>
      <c r="J300" s="217"/>
      <c r="K300" s="217"/>
      <c r="L300" s="221"/>
      <c r="M300" s="222"/>
      <c r="N300" s="223"/>
      <c r="O300" s="223"/>
      <c r="P300" s="223"/>
      <c r="Q300" s="223"/>
      <c r="R300" s="223"/>
      <c r="S300" s="223"/>
      <c r="T300" s="224"/>
      <c r="AT300" s="225" t="s">
        <v>132</v>
      </c>
      <c r="AU300" s="225" t="s">
        <v>82</v>
      </c>
      <c r="AV300" s="14" t="s">
        <v>79</v>
      </c>
      <c r="AW300" s="14" t="s">
        <v>33</v>
      </c>
      <c r="AX300" s="14" t="s">
        <v>71</v>
      </c>
      <c r="AY300" s="225" t="s">
        <v>119</v>
      </c>
    </row>
    <row r="301" spans="2:51" s="13" customFormat="1" ht="11.25">
      <c r="B301" s="194"/>
      <c r="C301" s="195"/>
      <c r="D301" s="187" t="s">
        <v>132</v>
      </c>
      <c r="E301" s="196" t="s">
        <v>19</v>
      </c>
      <c r="F301" s="197" t="s">
        <v>444</v>
      </c>
      <c r="G301" s="195"/>
      <c r="H301" s="198">
        <v>0.04</v>
      </c>
      <c r="I301" s="199"/>
      <c r="J301" s="195"/>
      <c r="K301" s="195"/>
      <c r="L301" s="200"/>
      <c r="M301" s="201"/>
      <c r="N301" s="202"/>
      <c r="O301" s="202"/>
      <c r="P301" s="202"/>
      <c r="Q301" s="202"/>
      <c r="R301" s="202"/>
      <c r="S301" s="202"/>
      <c r="T301" s="203"/>
      <c r="AT301" s="204" t="s">
        <v>132</v>
      </c>
      <c r="AU301" s="204" t="s">
        <v>82</v>
      </c>
      <c r="AV301" s="13" t="s">
        <v>82</v>
      </c>
      <c r="AW301" s="13" t="s">
        <v>33</v>
      </c>
      <c r="AX301" s="13" t="s">
        <v>71</v>
      </c>
      <c r="AY301" s="204" t="s">
        <v>119</v>
      </c>
    </row>
    <row r="302" spans="2:51" s="13" customFormat="1" ht="11.25">
      <c r="B302" s="194"/>
      <c r="C302" s="195"/>
      <c r="D302" s="187" t="s">
        <v>132</v>
      </c>
      <c r="E302" s="196" t="s">
        <v>19</v>
      </c>
      <c r="F302" s="197" t="s">
        <v>445</v>
      </c>
      <c r="G302" s="195"/>
      <c r="H302" s="198">
        <v>0.5</v>
      </c>
      <c r="I302" s="199"/>
      <c r="J302" s="195"/>
      <c r="K302" s="195"/>
      <c r="L302" s="200"/>
      <c r="M302" s="201"/>
      <c r="N302" s="202"/>
      <c r="O302" s="202"/>
      <c r="P302" s="202"/>
      <c r="Q302" s="202"/>
      <c r="R302" s="202"/>
      <c r="S302" s="202"/>
      <c r="T302" s="203"/>
      <c r="AT302" s="204" t="s">
        <v>132</v>
      </c>
      <c r="AU302" s="204" t="s">
        <v>82</v>
      </c>
      <c r="AV302" s="13" t="s">
        <v>82</v>
      </c>
      <c r="AW302" s="13" t="s">
        <v>33</v>
      </c>
      <c r="AX302" s="13" t="s">
        <v>71</v>
      </c>
      <c r="AY302" s="204" t="s">
        <v>119</v>
      </c>
    </row>
    <row r="303" spans="2:51" s="13" customFormat="1" ht="11.25">
      <c r="B303" s="194"/>
      <c r="C303" s="195"/>
      <c r="D303" s="187" t="s">
        <v>132</v>
      </c>
      <c r="E303" s="196" t="s">
        <v>19</v>
      </c>
      <c r="F303" s="197" t="s">
        <v>446</v>
      </c>
      <c r="G303" s="195"/>
      <c r="H303" s="198">
        <v>2.753</v>
      </c>
      <c r="I303" s="199"/>
      <c r="J303" s="195"/>
      <c r="K303" s="195"/>
      <c r="L303" s="200"/>
      <c r="M303" s="201"/>
      <c r="N303" s="202"/>
      <c r="O303" s="202"/>
      <c r="P303" s="202"/>
      <c r="Q303" s="202"/>
      <c r="R303" s="202"/>
      <c r="S303" s="202"/>
      <c r="T303" s="203"/>
      <c r="AT303" s="204" t="s">
        <v>132</v>
      </c>
      <c r="AU303" s="204" t="s">
        <v>82</v>
      </c>
      <c r="AV303" s="13" t="s">
        <v>82</v>
      </c>
      <c r="AW303" s="13" t="s">
        <v>33</v>
      </c>
      <c r="AX303" s="13" t="s">
        <v>71</v>
      </c>
      <c r="AY303" s="204" t="s">
        <v>119</v>
      </c>
    </row>
    <row r="304" spans="2:51" s="13" customFormat="1" ht="11.25">
      <c r="B304" s="194"/>
      <c r="C304" s="195"/>
      <c r="D304" s="187" t="s">
        <v>132</v>
      </c>
      <c r="E304" s="196" t="s">
        <v>19</v>
      </c>
      <c r="F304" s="197" t="s">
        <v>447</v>
      </c>
      <c r="G304" s="195"/>
      <c r="H304" s="198">
        <v>22.164</v>
      </c>
      <c r="I304" s="199"/>
      <c r="J304" s="195"/>
      <c r="K304" s="195"/>
      <c r="L304" s="200"/>
      <c r="M304" s="201"/>
      <c r="N304" s="202"/>
      <c r="O304" s="202"/>
      <c r="P304" s="202"/>
      <c r="Q304" s="202"/>
      <c r="R304" s="202"/>
      <c r="S304" s="202"/>
      <c r="T304" s="203"/>
      <c r="AT304" s="204" t="s">
        <v>132</v>
      </c>
      <c r="AU304" s="204" t="s">
        <v>82</v>
      </c>
      <c r="AV304" s="13" t="s">
        <v>82</v>
      </c>
      <c r="AW304" s="13" t="s">
        <v>33</v>
      </c>
      <c r="AX304" s="13" t="s">
        <v>71</v>
      </c>
      <c r="AY304" s="204" t="s">
        <v>119</v>
      </c>
    </row>
    <row r="305" spans="1:65" s="2" customFormat="1" ht="16.5" customHeight="1">
      <c r="A305" s="35"/>
      <c r="B305" s="36"/>
      <c r="C305" s="174" t="s">
        <v>448</v>
      </c>
      <c r="D305" s="174" t="s">
        <v>121</v>
      </c>
      <c r="E305" s="175" t="s">
        <v>449</v>
      </c>
      <c r="F305" s="176" t="s">
        <v>450</v>
      </c>
      <c r="G305" s="177" t="s">
        <v>201</v>
      </c>
      <c r="H305" s="178">
        <v>167.095</v>
      </c>
      <c r="I305" s="179"/>
      <c r="J305" s="180">
        <f>ROUND(I305*H305,2)</f>
        <v>0</v>
      </c>
      <c r="K305" s="176" t="s">
        <v>125</v>
      </c>
      <c r="L305" s="40"/>
      <c r="M305" s="181" t="s">
        <v>19</v>
      </c>
      <c r="N305" s="182" t="s">
        <v>42</v>
      </c>
      <c r="O305" s="65"/>
      <c r="P305" s="183">
        <f>O305*H305</f>
        <v>0</v>
      </c>
      <c r="Q305" s="183">
        <v>0</v>
      </c>
      <c r="R305" s="183">
        <f>Q305*H305</f>
        <v>0</v>
      </c>
      <c r="S305" s="183">
        <v>0</v>
      </c>
      <c r="T305" s="184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5" t="s">
        <v>126</v>
      </c>
      <c r="AT305" s="185" t="s">
        <v>121</v>
      </c>
      <c r="AU305" s="185" t="s">
        <v>82</v>
      </c>
      <c r="AY305" s="18" t="s">
        <v>119</v>
      </c>
      <c r="BE305" s="186">
        <f>IF(N305="základní",J305,0)</f>
        <v>0</v>
      </c>
      <c r="BF305" s="186">
        <f>IF(N305="snížená",J305,0)</f>
        <v>0</v>
      </c>
      <c r="BG305" s="186">
        <f>IF(N305="zákl. přenesená",J305,0)</f>
        <v>0</v>
      </c>
      <c r="BH305" s="186">
        <f>IF(N305="sníž. přenesená",J305,0)</f>
        <v>0</v>
      </c>
      <c r="BI305" s="186">
        <f>IF(N305="nulová",J305,0)</f>
        <v>0</v>
      </c>
      <c r="BJ305" s="18" t="s">
        <v>79</v>
      </c>
      <c r="BK305" s="186">
        <f>ROUND(I305*H305,2)</f>
        <v>0</v>
      </c>
      <c r="BL305" s="18" t="s">
        <v>126</v>
      </c>
      <c r="BM305" s="185" t="s">
        <v>451</v>
      </c>
    </row>
    <row r="306" spans="1:47" s="2" customFormat="1" ht="11.25">
      <c r="A306" s="35"/>
      <c r="B306" s="36"/>
      <c r="C306" s="37"/>
      <c r="D306" s="187" t="s">
        <v>128</v>
      </c>
      <c r="E306" s="37"/>
      <c r="F306" s="188" t="s">
        <v>452</v>
      </c>
      <c r="G306" s="37"/>
      <c r="H306" s="37"/>
      <c r="I306" s="189"/>
      <c r="J306" s="37"/>
      <c r="K306" s="37"/>
      <c r="L306" s="40"/>
      <c r="M306" s="190"/>
      <c r="N306" s="191"/>
      <c r="O306" s="65"/>
      <c r="P306" s="65"/>
      <c r="Q306" s="65"/>
      <c r="R306" s="65"/>
      <c r="S306" s="65"/>
      <c r="T306" s="66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128</v>
      </c>
      <c r="AU306" s="18" t="s">
        <v>82</v>
      </c>
    </row>
    <row r="307" spans="1:47" s="2" customFormat="1" ht="11.25">
      <c r="A307" s="35"/>
      <c r="B307" s="36"/>
      <c r="C307" s="37"/>
      <c r="D307" s="192" t="s">
        <v>130</v>
      </c>
      <c r="E307" s="37"/>
      <c r="F307" s="193" t="s">
        <v>453</v>
      </c>
      <c r="G307" s="37"/>
      <c r="H307" s="37"/>
      <c r="I307" s="189"/>
      <c r="J307" s="37"/>
      <c r="K307" s="37"/>
      <c r="L307" s="40"/>
      <c r="M307" s="190"/>
      <c r="N307" s="191"/>
      <c r="O307" s="65"/>
      <c r="P307" s="65"/>
      <c r="Q307" s="65"/>
      <c r="R307" s="65"/>
      <c r="S307" s="65"/>
      <c r="T307" s="66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8" t="s">
        <v>130</v>
      </c>
      <c r="AU307" s="18" t="s">
        <v>82</v>
      </c>
    </row>
    <row r="308" spans="2:51" s="13" customFormat="1" ht="11.25">
      <c r="B308" s="194"/>
      <c r="C308" s="195"/>
      <c r="D308" s="187" t="s">
        <v>132</v>
      </c>
      <c r="E308" s="196" t="s">
        <v>19</v>
      </c>
      <c r="F308" s="197" t="s">
        <v>454</v>
      </c>
      <c r="G308" s="195"/>
      <c r="H308" s="198">
        <v>167.095</v>
      </c>
      <c r="I308" s="199"/>
      <c r="J308" s="195"/>
      <c r="K308" s="195"/>
      <c r="L308" s="200"/>
      <c r="M308" s="201"/>
      <c r="N308" s="202"/>
      <c r="O308" s="202"/>
      <c r="P308" s="202"/>
      <c r="Q308" s="202"/>
      <c r="R308" s="202"/>
      <c r="S308" s="202"/>
      <c r="T308" s="203"/>
      <c r="AT308" s="204" t="s">
        <v>132</v>
      </c>
      <c r="AU308" s="204" t="s">
        <v>82</v>
      </c>
      <c r="AV308" s="13" t="s">
        <v>82</v>
      </c>
      <c r="AW308" s="13" t="s">
        <v>33</v>
      </c>
      <c r="AX308" s="13" t="s">
        <v>79</v>
      </c>
      <c r="AY308" s="204" t="s">
        <v>119</v>
      </c>
    </row>
    <row r="309" spans="1:65" s="2" customFormat="1" ht="16.5" customHeight="1">
      <c r="A309" s="35"/>
      <c r="B309" s="36"/>
      <c r="C309" s="174" t="s">
        <v>455</v>
      </c>
      <c r="D309" s="174" t="s">
        <v>121</v>
      </c>
      <c r="E309" s="175" t="s">
        <v>456</v>
      </c>
      <c r="F309" s="176" t="s">
        <v>457</v>
      </c>
      <c r="G309" s="177" t="s">
        <v>201</v>
      </c>
      <c r="H309" s="178">
        <v>167.095</v>
      </c>
      <c r="I309" s="179"/>
      <c r="J309" s="180">
        <f>ROUND(I309*H309,2)</f>
        <v>0</v>
      </c>
      <c r="K309" s="176" t="s">
        <v>125</v>
      </c>
      <c r="L309" s="40"/>
      <c r="M309" s="181" t="s">
        <v>19</v>
      </c>
      <c r="N309" s="182" t="s">
        <v>42</v>
      </c>
      <c r="O309" s="65"/>
      <c r="P309" s="183">
        <f>O309*H309</f>
        <v>0</v>
      </c>
      <c r="Q309" s="183">
        <v>0</v>
      </c>
      <c r="R309" s="183">
        <f>Q309*H309</f>
        <v>0</v>
      </c>
      <c r="S309" s="183">
        <v>0</v>
      </c>
      <c r="T309" s="184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85" t="s">
        <v>126</v>
      </c>
      <c r="AT309" s="185" t="s">
        <v>121</v>
      </c>
      <c r="AU309" s="185" t="s">
        <v>82</v>
      </c>
      <c r="AY309" s="18" t="s">
        <v>119</v>
      </c>
      <c r="BE309" s="186">
        <f>IF(N309="základní",J309,0)</f>
        <v>0</v>
      </c>
      <c r="BF309" s="186">
        <f>IF(N309="snížená",J309,0)</f>
        <v>0</v>
      </c>
      <c r="BG309" s="186">
        <f>IF(N309="zákl. přenesená",J309,0)</f>
        <v>0</v>
      </c>
      <c r="BH309" s="186">
        <f>IF(N309="sníž. přenesená",J309,0)</f>
        <v>0</v>
      </c>
      <c r="BI309" s="186">
        <f>IF(N309="nulová",J309,0)</f>
        <v>0</v>
      </c>
      <c r="BJ309" s="18" t="s">
        <v>79</v>
      </c>
      <c r="BK309" s="186">
        <f>ROUND(I309*H309,2)</f>
        <v>0</v>
      </c>
      <c r="BL309" s="18" t="s">
        <v>126</v>
      </c>
      <c r="BM309" s="185" t="s">
        <v>458</v>
      </c>
    </row>
    <row r="310" spans="1:47" s="2" customFormat="1" ht="19.5">
      <c r="A310" s="35"/>
      <c r="B310" s="36"/>
      <c r="C310" s="37"/>
      <c r="D310" s="187" t="s">
        <v>128</v>
      </c>
      <c r="E310" s="37"/>
      <c r="F310" s="188" t="s">
        <v>459</v>
      </c>
      <c r="G310" s="37"/>
      <c r="H310" s="37"/>
      <c r="I310" s="189"/>
      <c r="J310" s="37"/>
      <c r="K310" s="37"/>
      <c r="L310" s="40"/>
      <c r="M310" s="190"/>
      <c r="N310" s="191"/>
      <c r="O310" s="65"/>
      <c r="P310" s="65"/>
      <c r="Q310" s="65"/>
      <c r="R310" s="65"/>
      <c r="S310" s="65"/>
      <c r="T310" s="66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128</v>
      </c>
      <c r="AU310" s="18" t="s">
        <v>82</v>
      </c>
    </row>
    <row r="311" spans="1:47" s="2" customFormat="1" ht="11.25">
      <c r="A311" s="35"/>
      <c r="B311" s="36"/>
      <c r="C311" s="37"/>
      <c r="D311" s="192" t="s">
        <v>130</v>
      </c>
      <c r="E311" s="37"/>
      <c r="F311" s="193" t="s">
        <v>460</v>
      </c>
      <c r="G311" s="37"/>
      <c r="H311" s="37"/>
      <c r="I311" s="189"/>
      <c r="J311" s="37"/>
      <c r="K311" s="37"/>
      <c r="L311" s="40"/>
      <c r="M311" s="226"/>
      <c r="N311" s="227"/>
      <c r="O311" s="228"/>
      <c r="P311" s="228"/>
      <c r="Q311" s="228"/>
      <c r="R311" s="228"/>
      <c r="S311" s="228"/>
      <c r="T311" s="229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130</v>
      </c>
      <c r="AU311" s="18" t="s">
        <v>82</v>
      </c>
    </row>
    <row r="312" spans="1:31" s="2" customFormat="1" ht="6.95" customHeight="1">
      <c r="A312" s="35"/>
      <c r="B312" s="48"/>
      <c r="C312" s="49"/>
      <c r="D312" s="49"/>
      <c r="E312" s="49"/>
      <c r="F312" s="49"/>
      <c r="G312" s="49"/>
      <c r="H312" s="49"/>
      <c r="I312" s="49"/>
      <c r="J312" s="49"/>
      <c r="K312" s="49"/>
      <c r="L312" s="40"/>
      <c r="M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</row>
  </sheetData>
  <sheetProtection algorithmName="SHA-512" hashValue="vtrimqVYW9apwhzjMvC8PiiscJfAtRZZLfA4zVM4gjD1RS+iEweD4t82zQHGiX40KjUwezEFMRr6R0VTZlC/Kg==" saltValue="n27Z5Ij+yYNxtOseX7xFahESKD1sYziKhF6eClvTTvIpywl9CxIN3hp30Gu62RcU2h47HxJ+gZojsA4MFlmyzw==" spinCount="100000" sheet="1" objects="1" scenarios="1" formatColumns="0" formatRows="0" autoFilter="0"/>
  <autoFilter ref="C89:K311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4_01/113151111"/>
    <hyperlink ref="F99" r:id="rId2" display="https://podminky.urs.cz/item/CS_URS_2024_01/114203103"/>
    <hyperlink ref="F104" r:id="rId3" display="https://podminky.urs.cz/item/CS_URS_2024_01/114203202"/>
    <hyperlink ref="F112" r:id="rId4" display="https://podminky.urs.cz/item/CS_URS_2024_01/131213701"/>
    <hyperlink ref="F116" r:id="rId5" display="https://podminky.urs.cz/item/CS_URS_2024_01/132251251"/>
    <hyperlink ref="F120" r:id="rId6" display="https://podminky.urs.cz/item/CS_URS_2024_01/139001101"/>
    <hyperlink ref="F126" r:id="rId7" display="https://podminky.urs.cz/item/CS_URS_2024_01/162751137"/>
    <hyperlink ref="F130" r:id="rId8" display="https://podminky.urs.cz/item/CS_URS_2024_01/162751139"/>
    <hyperlink ref="F134" r:id="rId9" display="https://podminky.urs.cz/item/CS_URS_2024_01/167151101"/>
    <hyperlink ref="F138" r:id="rId10" display="https://podminky.urs.cz/item/CS_URS_2024_01/171201221"/>
    <hyperlink ref="F142" r:id="rId11" display="https://podminky.urs.cz/item/CS_URS_2024_01/171251201"/>
    <hyperlink ref="F147" r:id="rId12" display="https://podminky.urs.cz/item/CS_URS_2024_01/274313911"/>
    <hyperlink ref="F153" r:id="rId13" display="https://podminky.urs.cz/item/CS_URS_2024_01/321212345"/>
    <hyperlink ref="F158" r:id="rId14" display="https://podminky.urs.cz/item/CS_URS_2024_01/451316124"/>
    <hyperlink ref="F164" r:id="rId15" display="https://podminky.urs.cz/item/CS_URS_2024_01/465513127"/>
    <hyperlink ref="F169" r:id="rId16" display="https://podminky.urs.cz/item/CS_URS_2024_01/465518117"/>
    <hyperlink ref="F175" r:id="rId17" display="https://podminky.urs.cz/item/CS_URS_2024_01/584121109"/>
    <hyperlink ref="F180" r:id="rId18" display="https://podminky.urs.cz/item/CS_URS_2024_01/628631111"/>
    <hyperlink ref="F186" r:id="rId19" display="https://podminky.urs.cz/item/CS_URS_2024_01/628635552"/>
    <hyperlink ref="F190" r:id="rId20" display="https://podminky.urs.cz/item/CS_URS_2024_01/629995101"/>
    <hyperlink ref="F196" r:id="rId21" display="https://podminky.urs.cz/item/CS_URS_2024_01/636195212"/>
    <hyperlink ref="F203" r:id="rId22" display="https://podminky.urs.cz/item/CS_URS_2024_01/871373121"/>
    <hyperlink ref="F211" r:id="rId23" display="https://podminky.urs.cz/item/CS_URS_2024_01/935112311"/>
    <hyperlink ref="F220" r:id="rId24" display="https://podminky.urs.cz/item/CS_URS_2024_01/936457113"/>
    <hyperlink ref="F225" r:id="rId25" display="https://podminky.urs.cz/item/CS_URS_2024_01/936457124"/>
    <hyperlink ref="F230" r:id="rId26" display="https://podminky.urs.cz/item/CS_URS_2024_01/938901101"/>
    <hyperlink ref="F233" r:id="rId27" display="https://podminky.urs.cz/item/CS_URS_2024_01/938903111"/>
    <hyperlink ref="F239" r:id="rId28" display="https://podminky.urs.cz/item/CS_URS_2024_01/938903211"/>
    <hyperlink ref="F243" r:id="rId29" display="https://podminky.urs.cz/item/CS_URS_2024_01/961055111"/>
    <hyperlink ref="F247" r:id="rId30" display="https://podminky.urs.cz/item/CS_URS_2024_01/965042241"/>
    <hyperlink ref="F251" r:id="rId31" display="https://podminky.urs.cz/item/CS_URS_2024_01/966008213"/>
    <hyperlink ref="F257" r:id="rId32" display="https://podminky.urs.cz/item/CS_URS_2024_01/977312114"/>
    <hyperlink ref="F261" r:id="rId33" display="https://podminky.urs.cz/item/CS_URS_2024_01/985311115"/>
    <hyperlink ref="F266" r:id="rId34" display="https://podminky.urs.cz/item/CS_URS_2024_01/997006511"/>
    <hyperlink ref="F275" r:id="rId35" display="https://podminky.urs.cz/item/CS_URS_2024_01/997321511"/>
    <hyperlink ref="F284" r:id="rId36" display="https://podminky.urs.cz/item/CS_URS_2024_01/997321519"/>
    <hyperlink ref="F288" r:id="rId37" display="https://podminky.urs.cz/item/CS_URS_2024_01/997013601"/>
    <hyperlink ref="F295" r:id="rId38" display="https://podminky.urs.cz/item/CS_URS_2024_01/997013655"/>
    <hyperlink ref="F307" r:id="rId39" display="https://podminky.urs.cz/item/CS_URS_2024_01/998332011"/>
    <hyperlink ref="F311" r:id="rId40" display="https://podminky.urs.cz/item/CS_URS_2024_01/9983320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85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86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58" t="str">
        <f>'Rekapitulace zakázky'!K6</f>
        <v>Skořenický potok, Koldín, oprava úpravy, ř. km 5,180-5,715 - aktualizace</v>
      </c>
      <c r="F7" s="359"/>
      <c r="G7" s="359"/>
      <c r="H7" s="359"/>
      <c r="L7" s="21"/>
    </row>
    <row r="8" spans="1:31" s="2" customFormat="1" ht="12" customHeight="1">
      <c r="A8" s="35"/>
      <c r="B8" s="40"/>
      <c r="C8" s="35"/>
      <c r="D8" s="106" t="s">
        <v>87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0" t="s">
        <v>461</v>
      </c>
      <c r="F9" s="361"/>
      <c r="G9" s="361"/>
      <c r="H9" s="36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zakázky'!AN8</f>
        <v>9. 2. 2024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zakázky'!AN13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2" t="str">
        <f>'Rekapitulace zakázky'!E14</f>
        <v>Vyplň údaj</v>
      </c>
      <c r="F18" s="363"/>
      <c r="G18" s="363"/>
      <c r="H18" s="363"/>
      <c r="I18" s="106" t="s">
        <v>28</v>
      </c>
      <c r="J18" s="31" t="str">
        <f>'Rekapitulace zakázky'!AN14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tr">
        <f>IF('Rekapitulace zakázky'!AN19="","",'Rekapitulace zakázky'!AN19)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zakázky'!E20="","",'Rekapitulace zakázky'!E20)</f>
        <v xml:space="preserve"> </v>
      </c>
      <c r="F24" s="35"/>
      <c r="G24" s="35"/>
      <c r="H24" s="35"/>
      <c r="I24" s="106" t="s">
        <v>28</v>
      </c>
      <c r="J24" s="108" t="str">
        <f>IF('Rekapitulace zakázky'!AN20="","",'Rekapitulace zakázky'!AN20)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4" t="s">
        <v>19</v>
      </c>
      <c r="F27" s="364"/>
      <c r="G27" s="364"/>
      <c r="H27" s="36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ROUND(J82,2)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41</v>
      </c>
      <c r="E33" s="106" t="s">
        <v>42</v>
      </c>
      <c r="F33" s="118">
        <f>ROUND((SUM(BE82:BE111)),2)</f>
        <v>0</v>
      </c>
      <c r="G33" s="35"/>
      <c r="H33" s="35"/>
      <c r="I33" s="119">
        <v>0.21</v>
      </c>
      <c r="J33" s="118">
        <f>ROUND(((SUM(BE82:BE111))*I33),2)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43</v>
      </c>
      <c r="F34" s="118">
        <f>ROUND((SUM(BF82:BF111)),2)</f>
        <v>0</v>
      </c>
      <c r="G34" s="35"/>
      <c r="H34" s="35"/>
      <c r="I34" s="119">
        <v>0.12</v>
      </c>
      <c r="J34" s="118">
        <f>ROUND(((SUM(BF82:BF111))*I34),2)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44</v>
      </c>
      <c r="F35" s="118">
        <f>ROUND((SUM(BG82:BG111)),2)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45</v>
      </c>
      <c r="F36" s="118">
        <f>ROUND((SUM(BH82:BH111)),2)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46</v>
      </c>
      <c r="F37" s="118">
        <f>ROUND((SUM(BI82:BI111)),2)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5" t="str">
        <f>E7</f>
        <v>Skořenický potok, Koldín, oprava úpravy, ř. km 5,180-5,715 - aktualizace</v>
      </c>
      <c r="F48" s="366"/>
      <c r="G48" s="366"/>
      <c r="H48" s="36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87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7" t="str">
        <f>E9</f>
        <v>VON - Vedlejší a ostatní náklady</v>
      </c>
      <c r="F50" s="367"/>
      <c r="G50" s="367"/>
      <c r="H50" s="36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9. 2. 2024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Povodí Labe, státní podnik, Hradec Králové</v>
      </c>
      <c r="G54" s="37"/>
      <c r="H54" s="37"/>
      <c r="I54" s="30" t="s">
        <v>31</v>
      </c>
      <c r="J54" s="33" t="str">
        <f>E21</f>
        <v>Agroprojekce Litomyšl,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90</v>
      </c>
      <c r="D57" s="132"/>
      <c r="E57" s="132"/>
      <c r="F57" s="132"/>
      <c r="G57" s="132"/>
      <c r="H57" s="132"/>
      <c r="I57" s="132"/>
      <c r="J57" s="133" t="s">
        <v>91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92</v>
      </c>
    </row>
    <row r="60" spans="2:12" s="9" customFormat="1" ht="24.95" customHeight="1">
      <c r="B60" s="135"/>
      <c r="C60" s="136"/>
      <c r="D60" s="137" t="s">
        <v>462</v>
      </c>
      <c r="E60" s="138"/>
      <c r="F60" s="138"/>
      <c r="G60" s="138"/>
      <c r="H60" s="138"/>
      <c r="I60" s="138"/>
      <c r="J60" s="139">
        <f>J83</f>
        <v>0</v>
      </c>
      <c r="K60" s="136"/>
      <c r="L60" s="140"/>
    </row>
    <row r="61" spans="2:12" s="10" customFormat="1" ht="19.9" customHeight="1">
      <c r="B61" s="141"/>
      <c r="C61" s="142"/>
      <c r="D61" s="143" t="s">
        <v>463</v>
      </c>
      <c r="E61" s="144"/>
      <c r="F61" s="144"/>
      <c r="G61" s="144"/>
      <c r="H61" s="144"/>
      <c r="I61" s="144"/>
      <c r="J61" s="145">
        <f>J84</f>
        <v>0</v>
      </c>
      <c r="K61" s="142"/>
      <c r="L61" s="146"/>
    </row>
    <row r="62" spans="2:12" s="10" customFormat="1" ht="19.9" customHeight="1">
      <c r="B62" s="141"/>
      <c r="C62" s="142"/>
      <c r="D62" s="143" t="s">
        <v>464</v>
      </c>
      <c r="E62" s="144"/>
      <c r="F62" s="144"/>
      <c r="G62" s="144"/>
      <c r="H62" s="144"/>
      <c r="I62" s="144"/>
      <c r="J62" s="145">
        <f>J96</f>
        <v>0</v>
      </c>
      <c r="K62" s="142"/>
      <c r="L62" s="146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4" t="s">
        <v>104</v>
      </c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16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65" t="str">
        <f>E7</f>
        <v>Skořenický potok, Koldín, oprava úpravy, ř. km 5,180-5,715 - aktualizace</v>
      </c>
      <c r="F72" s="366"/>
      <c r="G72" s="366"/>
      <c r="H72" s="366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87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37" t="str">
        <f>E9</f>
        <v>VON - Vedlejší a ostatní náklady</v>
      </c>
      <c r="F74" s="367"/>
      <c r="G74" s="367"/>
      <c r="H74" s="36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21</v>
      </c>
      <c r="D76" s="37"/>
      <c r="E76" s="37"/>
      <c r="F76" s="28" t="str">
        <f>F12</f>
        <v xml:space="preserve"> </v>
      </c>
      <c r="G76" s="37"/>
      <c r="H76" s="37"/>
      <c r="I76" s="30" t="s">
        <v>23</v>
      </c>
      <c r="J76" s="60" t="str">
        <f>IF(J12="","",J12)</f>
        <v>9. 2. 2024</v>
      </c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.7" customHeight="1">
      <c r="A78" s="35"/>
      <c r="B78" s="36"/>
      <c r="C78" s="30" t="s">
        <v>25</v>
      </c>
      <c r="D78" s="37"/>
      <c r="E78" s="37"/>
      <c r="F78" s="28" t="str">
        <f>E15</f>
        <v>Povodí Labe, státní podnik, Hradec Králové</v>
      </c>
      <c r="G78" s="37"/>
      <c r="H78" s="37"/>
      <c r="I78" s="30" t="s">
        <v>31</v>
      </c>
      <c r="J78" s="33" t="str">
        <f>E21</f>
        <v>Agroprojekce Litomyšl, s.r.o.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29</v>
      </c>
      <c r="D79" s="37"/>
      <c r="E79" s="37"/>
      <c r="F79" s="28" t="str">
        <f>IF(E18="","",E18)</f>
        <v>Vyplň údaj</v>
      </c>
      <c r="G79" s="37"/>
      <c r="H79" s="37"/>
      <c r="I79" s="30" t="s">
        <v>34</v>
      </c>
      <c r="J79" s="33" t="str">
        <f>E24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47"/>
      <c r="B81" s="148"/>
      <c r="C81" s="149" t="s">
        <v>105</v>
      </c>
      <c r="D81" s="150" t="s">
        <v>56</v>
      </c>
      <c r="E81" s="150" t="s">
        <v>52</v>
      </c>
      <c r="F81" s="150" t="s">
        <v>53</v>
      </c>
      <c r="G81" s="150" t="s">
        <v>106</v>
      </c>
      <c r="H81" s="150" t="s">
        <v>107</v>
      </c>
      <c r="I81" s="150" t="s">
        <v>108</v>
      </c>
      <c r="J81" s="150" t="s">
        <v>91</v>
      </c>
      <c r="K81" s="151" t="s">
        <v>109</v>
      </c>
      <c r="L81" s="152"/>
      <c r="M81" s="69" t="s">
        <v>19</v>
      </c>
      <c r="N81" s="70" t="s">
        <v>41</v>
      </c>
      <c r="O81" s="70" t="s">
        <v>110</v>
      </c>
      <c r="P81" s="70" t="s">
        <v>111</v>
      </c>
      <c r="Q81" s="70" t="s">
        <v>112</v>
      </c>
      <c r="R81" s="70" t="s">
        <v>113</v>
      </c>
      <c r="S81" s="70" t="s">
        <v>114</v>
      </c>
      <c r="T81" s="71" t="s">
        <v>115</v>
      </c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63" s="2" customFormat="1" ht="22.9" customHeight="1">
      <c r="A82" s="35"/>
      <c r="B82" s="36"/>
      <c r="C82" s="76" t="s">
        <v>116</v>
      </c>
      <c r="D82" s="37"/>
      <c r="E82" s="37"/>
      <c r="F82" s="37"/>
      <c r="G82" s="37"/>
      <c r="H82" s="37"/>
      <c r="I82" s="37"/>
      <c r="J82" s="153">
        <f>BK82</f>
        <v>0</v>
      </c>
      <c r="K82" s="37"/>
      <c r="L82" s="40"/>
      <c r="M82" s="72"/>
      <c r="N82" s="154"/>
      <c r="O82" s="73"/>
      <c r="P82" s="155">
        <f>P83</f>
        <v>0</v>
      </c>
      <c r="Q82" s="73"/>
      <c r="R82" s="155">
        <f>R83</f>
        <v>0</v>
      </c>
      <c r="S82" s="73"/>
      <c r="T82" s="156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70</v>
      </c>
      <c r="AU82" s="18" t="s">
        <v>92</v>
      </c>
      <c r="BK82" s="157">
        <f>BK83</f>
        <v>0</v>
      </c>
    </row>
    <row r="83" spans="2:63" s="12" customFormat="1" ht="25.9" customHeight="1">
      <c r="B83" s="158"/>
      <c r="C83" s="159"/>
      <c r="D83" s="160" t="s">
        <v>70</v>
      </c>
      <c r="E83" s="161" t="s">
        <v>465</v>
      </c>
      <c r="F83" s="161" t="s">
        <v>466</v>
      </c>
      <c r="G83" s="159"/>
      <c r="H83" s="159"/>
      <c r="I83" s="162"/>
      <c r="J83" s="163">
        <f>BK83</f>
        <v>0</v>
      </c>
      <c r="K83" s="159"/>
      <c r="L83" s="164"/>
      <c r="M83" s="165"/>
      <c r="N83" s="166"/>
      <c r="O83" s="166"/>
      <c r="P83" s="167">
        <f>P84+P96</f>
        <v>0</v>
      </c>
      <c r="Q83" s="166"/>
      <c r="R83" s="167">
        <f>R84+R96</f>
        <v>0</v>
      </c>
      <c r="S83" s="166"/>
      <c r="T83" s="168">
        <f>T84+T96</f>
        <v>0</v>
      </c>
      <c r="AR83" s="169" t="s">
        <v>155</v>
      </c>
      <c r="AT83" s="170" t="s">
        <v>70</v>
      </c>
      <c r="AU83" s="170" t="s">
        <v>71</v>
      </c>
      <c r="AY83" s="169" t="s">
        <v>119</v>
      </c>
      <c r="BK83" s="171">
        <f>BK84+BK96</f>
        <v>0</v>
      </c>
    </row>
    <row r="84" spans="2:63" s="12" customFormat="1" ht="22.9" customHeight="1">
      <c r="B84" s="158"/>
      <c r="C84" s="159"/>
      <c r="D84" s="160" t="s">
        <v>70</v>
      </c>
      <c r="E84" s="172" t="s">
        <v>467</v>
      </c>
      <c r="F84" s="172" t="s">
        <v>468</v>
      </c>
      <c r="G84" s="159"/>
      <c r="H84" s="159"/>
      <c r="I84" s="162"/>
      <c r="J84" s="173">
        <f>BK84</f>
        <v>0</v>
      </c>
      <c r="K84" s="159"/>
      <c r="L84" s="164"/>
      <c r="M84" s="165"/>
      <c r="N84" s="166"/>
      <c r="O84" s="166"/>
      <c r="P84" s="167">
        <f>SUM(P85:P95)</f>
        <v>0</v>
      </c>
      <c r="Q84" s="166"/>
      <c r="R84" s="167">
        <f>SUM(R85:R95)</f>
        <v>0</v>
      </c>
      <c r="S84" s="166"/>
      <c r="T84" s="168">
        <f>SUM(T85:T95)</f>
        <v>0</v>
      </c>
      <c r="AR84" s="169" t="s">
        <v>155</v>
      </c>
      <c r="AT84" s="170" t="s">
        <v>70</v>
      </c>
      <c r="AU84" s="170" t="s">
        <v>79</v>
      </c>
      <c r="AY84" s="169" t="s">
        <v>119</v>
      </c>
      <c r="BK84" s="171">
        <f>SUM(BK85:BK95)</f>
        <v>0</v>
      </c>
    </row>
    <row r="85" spans="1:65" s="2" customFormat="1" ht="16.5" customHeight="1">
      <c r="A85" s="35"/>
      <c r="B85" s="36"/>
      <c r="C85" s="174" t="s">
        <v>79</v>
      </c>
      <c r="D85" s="174" t="s">
        <v>121</v>
      </c>
      <c r="E85" s="175" t="s">
        <v>469</v>
      </c>
      <c r="F85" s="176" t="s">
        <v>470</v>
      </c>
      <c r="G85" s="177" t="s">
        <v>151</v>
      </c>
      <c r="H85" s="178">
        <v>1</v>
      </c>
      <c r="I85" s="179"/>
      <c r="J85" s="180">
        <f>ROUND(I85*H85,2)</f>
        <v>0</v>
      </c>
      <c r="K85" s="176" t="s">
        <v>19</v>
      </c>
      <c r="L85" s="40"/>
      <c r="M85" s="181" t="s">
        <v>19</v>
      </c>
      <c r="N85" s="182" t="s">
        <v>42</v>
      </c>
      <c r="O85" s="65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5" t="s">
        <v>471</v>
      </c>
      <c r="AT85" s="185" t="s">
        <v>121</v>
      </c>
      <c r="AU85" s="185" t="s">
        <v>82</v>
      </c>
      <c r="AY85" s="18" t="s">
        <v>119</v>
      </c>
      <c r="BE85" s="186">
        <f>IF(N85="základní",J85,0)</f>
        <v>0</v>
      </c>
      <c r="BF85" s="186">
        <f>IF(N85="snížená",J85,0)</f>
        <v>0</v>
      </c>
      <c r="BG85" s="186">
        <f>IF(N85="zákl. přenesená",J85,0)</f>
        <v>0</v>
      </c>
      <c r="BH85" s="186">
        <f>IF(N85="sníž. přenesená",J85,0)</f>
        <v>0</v>
      </c>
      <c r="BI85" s="186">
        <f>IF(N85="nulová",J85,0)</f>
        <v>0</v>
      </c>
      <c r="BJ85" s="18" t="s">
        <v>79</v>
      </c>
      <c r="BK85" s="186">
        <f>ROUND(I85*H85,2)</f>
        <v>0</v>
      </c>
      <c r="BL85" s="18" t="s">
        <v>471</v>
      </c>
      <c r="BM85" s="185" t="s">
        <v>472</v>
      </c>
    </row>
    <row r="86" spans="1:47" s="2" customFormat="1" ht="11.25">
      <c r="A86" s="35"/>
      <c r="B86" s="36"/>
      <c r="C86" s="37"/>
      <c r="D86" s="187" t="s">
        <v>128</v>
      </c>
      <c r="E86" s="37"/>
      <c r="F86" s="188" t="s">
        <v>470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128</v>
      </c>
      <c r="AU86" s="18" t="s">
        <v>82</v>
      </c>
    </row>
    <row r="87" spans="1:47" s="2" customFormat="1" ht="58.5">
      <c r="A87" s="35"/>
      <c r="B87" s="36"/>
      <c r="C87" s="37"/>
      <c r="D87" s="187" t="s">
        <v>153</v>
      </c>
      <c r="E87" s="37"/>
      <c r="F87" s="205" t="s">
        <v>473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153</v>
      </c>
      <c r="AU87" s="18" t="s">
        <v>82</v>
      </c>
    </row>
    <row r="88" spans="1:65" s="2" customFormat="1" ht="16.5" customHeight="1">
      <c r="A88" s="35"/>
      <c r="B88" s="36"/>
      <c r="C88" s="174" t="s">
        <v>82</v>
      </c>
      <c r="D88" s="174" t="s">
        <v>121</v>
      </c>
      <c r="E88" s="175" t="s">
        <v>474</v>
      </c>
      <c r="F88" s="176" t="s">
        <v>475</v>
      </c>
      <c r="G88" s="177" t="s">
        <v>151</v>
      </c>
      <c r="H88" s="178">
        <v>1</v>
      </c>
      <c r="I88" s="179"/>
      <c r="J88" s="180">
        <f>ROUND(I88*H88,2)</f>
        <v>0</v>
      </c>
      <c r="K88" s="176" t="s">
        <v>19</v>
      </c>
      <c r="L88" s="40"/>
      <c r="M88" s="181" t="s">
        <v>19</v>
      </c>
      <c r="N88" s="182" t="s">
        <v>42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471</v>
      </c>
      <c r="AT88" s="185" t="s">
        <v>121</v>
      </c>
      <c r="AU88" s="185" t="s">
        <v>82</v>
      </c>
      <c r="AY88" s="18" t="s">
        <v>119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79</v>
      </c>
      <c r="BK88" s="186">
        <f>ROUND(I88*H88,2)</f>
        <v>0</v>
      </c>
      <c r="BL88" s="18" t="s">
        <v>471</v>
      </c>
      <c r="BM88" s="185" t="s">
        <v>476</v>
      </c>
    </row>
    <row r="89" spans="1:47" s="2" customFormat="1" ht="11.25">
      <c r="A89" s="35"/>
      <c r="B89" s="36"/>
      <c r="C89" s="37"/>
      <c r="D89" s="187" t="s">
        <v>128</v>
      </c>
      <c r="E89" s="37"/>
      <c r="F89" s="188" t="s">
        <v>475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128</v>
      </c>
      <c r="AU89" s="18" t="s">
        <v>82</v>
      </c>
    </row>
    <row r="90" spans="1:47" s="2" customFormat="1" ht="39">
      <c r="A90" s="35"/>
      <c r="B90" s="36"/>
      <c r="C90" s="37"/>
      <c r="D90" s="187" t="s">
        <v>153</v>
      </c>
      <c r="E90" s="37"/>
      <c r="F90" s="205" t="s">
        <v>477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153</v>
      </c>
      <c r="AU90" s="18" t="s">
        <v>82</v>
      </c>
    </row>
    <row r="91" spans="1:65" s="2" customFormat="1" ht="16.5" customHeight="1">
      <c r="A91" s="35"/>
      <c r="B91" s="36"/>
      <c r="C91" s="174" t="s">
        <v>142</v>
      </c>
      <c r="D91" s="174" t="s">
        <v>121</v>
      </c>
      <c r="E91" s="175" t="s">
        <v>478</v>
      </c>
      <c r="F91" s="176" t="s">
        <v>479</v>
      </c>
      <c r="G91" s="177" t="s">
        <v>151</v>
      </c>
      <c r="H91" s="178">
        <v>1</v>
      </c>
      <c r="I91" s="179"/>
      <c r="J91" s="180">
        <f>ROUND(I91*H91,2)</f>
        <v>0</v>
      </c>
      <c r="K91" s="176" t="s">
        <v>19</v>
      </c>
      <c r="L91" s="40"/>
      <c r="M91" s="181" t="s">
        <v>19</v>
      </c>
      <c r="N91" s="182" t="s">
        <v>42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471</v>
      </c>
      <c r="AT91" s="185" t="s">
        <v>121</v>
      </c>
      <c r="AU91" s="185" t="s">
        <v>82</v>
      </c>
      <c r="AY91" s="18" t="s">
        <v>119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79</v>
      </c>
      <c r="BK91" s="186">
        <f>ROUND(I91*H91,2)</f>
        <v>0</v>
      </c>
      <c r="BL91" s="18" t="s">
        <v>471</v>
      </c>
      <c r="BM91" s="185" t="s">
        <v>480</v>
      </c>
    </row>
    <row r="92" spans="1:47" s="2" customFormat="1" ht="11.25">
      <c r="A92" s="35"/>
      <c r="B92" s="36"/>
      <c r="C92" s="37"/>
      <c r="D92" s="187" t="s">
        <v>128</v>
      </c>
      <c r="E92" s="37"/>
      <c r="F92" s="188" t="s">
        <v>481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128</v>
      </c>
      <c r="AU92" s="18" t="s">
        <v>82</v>
      </c>
    </row>
    <row r="93" spans="1:47" s="2" customFormat="1" ht="19.5">
      <c r="A93" s="35"/>
      <c r="B93" s="36"/>
      <c r="C93" s="37"/>
      <c r="D93" s="187" t="s">
        <v>153</v>
      </c>
      <c r="E93" s="37"/>
      <c r="F93" s="205" t="s">
        <v>482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153</v>
      </c>
      <c r="AU93" s="18" t="s">
        <v>82</v>
      </c>
    </row>
    <row r="94" spans="1:65" s="2" customFormat="1" ht="16.5" customHeight="1">
      <c r="A94" s="35"/>
      <c r="B94" s="36"/>
      <c r="C94" s="174" t="s">
        <v>126</v>
      </c>
      <c r="D94" s="174" t="s">
        <v>121</v>
      </c>
      <c r="E94" s="175" t="s">
        <v>483</v>
      </c>
      <c r="F94" s="176" t="s">
        <v>484</v>
      </c>
      <c r="G94" s="177" t="s">
        <v>151</v>
      </c>
      <c r="H94" s="178">
        <v>1</v>
      </c>
      <c r="I94" s="179"/>
      <c r="J94" s="180">
        <f>ROUND(I94*H94,2)</f>
        <v>0</v>
      </c>
      <c r="K94" s="176" t="s">
        <v>19</v>
      </c>
      <c r="L94" s="40"/>
      <c r="M94" s="181" t="s">
        <v>19</v>
      </c>
      <c r="N94" s="182" t="s">
        <v>42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471</v>
      </c>
      <c r="AT94" s="185" t="s">
        <v>121</v>
      </c>
      <c r="AU94" s="185" t="s">
        <v>82</v>
      </c>
      <c r="AY94" s="18" t="s">
        <v>119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79</v>
      </c>
      <c r="BK94" s="186">
        <f>ROUND(I94*H94,2)</f>
        <v>0</v>
      </c>
      <c r="BL94" s="18" t="s">
        <v>471</v>
      </c>
      <c r="BM94" s="185" t="s">
        <v>485</v>
      </c>
    </row>
    <row r="95" spans="1:47" s="2" customFormat="1" ht="11.25">
      <c r="A95" s="35"/>
      <c r="B95" s="36"/>
      <c r="C95" s="37"/>
      <c r="D95" s="187" t="s">
        <v>128</v>
      </c>
      <c r="E95" s="37"/>
      <c r="F95" s="188" t="s">
        <v>484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128</v>
      </c>
      <c r="AU95" s="18" t="s">
        <v>82</v>
      </c>
    </row>
    <row r="96" spans="2:63" s="12" customFormat="1" ht="22.9" customHeight="1">
      <c r="B96" s="158"/>
      <c r="C96" s="159"/>
      <c r="D96" s="160" t="s">
        <v>70</v>
      </c>
      <c r="E96" s="172" t="s">
        <v>486</v>
      </c>
      <c r="F96" s="172" t="s">
        <v>487</v>
      </c>
      <c r="G96" s="159"/>
      <c r="H96" s="159"/>
      <c r="I96" s="162"/>
      <c r="J96" s="173">
        <f>BK96</f>
        <v>0</v>
      </c>
      <c r="K96" s="159"/>
      <c r="L96" s="164"/>
      <c r="M96" s="165"/>
      <c r="N96" s="166"/>
      <c r="O96" s="166"/>
      <c r="P96" s="167">
        <f>SUM(P97:P111)</f>
        <v>0</v>
      </c>
      <c r="Q96" s="166"/>
      <c r="R96" s="167">
        <f>SUM(R97:R111)</f>
        <v>0</v>
      </c>
      <c r="S96" s="166"/>
      <c r="T96" s="168">
        <f>SUM(T97:T111)</f>
        <v>0</v>
      </c>
      <c r="AR96" s="169" t="s">
        <v>126</v>
      </c>
      <c r="AT96" s="170" t="s">
        <v>70</v>
      </c>
      <c r="AU96" s="170" t="s">
        <v>79</v>
      </c>
      <c r="AY96" s="169" t="s">
        <v>119</v>
      </c>
      <c r="BK96" s="171">
        <f>SUM(BK97:BK111)</f>
        <v>0</v>
      </c>
    </row>
    <row r="97" spans="1:65" s="2" customFormat="1" ht="16.5" customHeight="1">
      <c r="A97" s="35"/>
      <c r="B97" s="36"/>
      <c r="C97" s="174" t="s">
        <v>155</v>
      </c>
      <c r="D97" s="174" t="s">
        <v>121</v>
      </c>
      <c r="E97" s="175" t="s">
        <v>488</v>
      </c>
      <c r="F97" s="176" t="s">
        <v>489</v>
      </c>
      <c r="G97" s="177" t="s">
        <v>151</v>
      </c>
      <c r="H97" s="178">
        <v>1</v>
      </c>
      <c r="I97" s="179"/>
      <c r="J97" s="180">
        <f>ROUND(I97*H97,2)</f>
        <v>0</v>
      </c>
      <c r="K97" s="176" t="s">
        <v>19</v>
      </c>
      <c r="L97" s="40"/>
      <c r="M97" s="181" t="s">
        <v>19</v>
      </c>
      <c r="N97" s="182" t="s">
        <v>42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471</v>
      </c>
      <c r="AT97" s="185" t="s">
        <v>121</v>
      </c>
      <c r="AU97" s="185" t="s">
        <v>82</v>
      </c>
      <c r="AY97" s="18" t="s">
        <v>119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79</v>
      </c>
      <c r="BK97" s="186">
        <f>ROUND(I97*H97,2)</f>
        <v>0</v>
      </c>
      <c r="BL97" s="18" t="s">
        <v>471</v>
      </c>
      <c r="BM97" s="185" t="s">
        <v>490</v>
      </c>
    </row>
    <row r="98" spans="1:47" s="2" customFormat="1" ht="11.25">
      <c r="A98" s="35"/>
      <c r="B98" s="36"/>
      <c r="C98" s="37"/>
      <c r="D98" s="187" t="s">
        <v>128</v>
      </c>
      <c r="E98" s="37"/>
      <c r="F98" s="188" t="s">
        <v>489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128</v>
      </c>
      <c r="AU98" s="18" t="s">
        <v>82</v>
      </c>
    </row>
    <row r="99" spans="1:47" s="2" customFormat="1" ht="39">
      <c r="A99" s="35"/>
      <c r="B99" s="36"/>
      <c r="C99" s="37"/>
      <c r="D99" s="187" t="s">
        <v>153</v>
      </c>
      <c r="E99" s="37"/>
      <c r="F99" s="205" t="s">
        <v>491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153</v>
      </c>
      <c r="AU99" s="18" t="s">
        <v>82</v>
      </c>
    </row>
    <row r="100" spans="1:65" s="2" customFormat="1" ht="16.5" customHeight="1">
      <c r="A100" s="35"/>
      <c r="B100" s="36"/>
      <c r="C100" s="174" t="s">
        <v>162</v>
      </c>
      <c r="D100" s="174" t="s">
        <v>121</v>
      </c>
      <c r="E100" s="175" t="s">
        <v>492</v>
      </c>
      <c r="F100" s="176" t="s">
        <v>493</v>
      </c>
      <c r="G100" s="177" t="s">
        <v>151</v>
      </c>
      <c r="H100" s="178">
        <v>1</v>
      </c>
      <c r="I100" s="179"/>
      <c r="J100" s="180">
        <f>ROUND(I100*H100,2)</f>
        <v>0</v>
      </c>
      <c r="K100" s="176" t="s">
        <v>19</v>
      </c>
      <c r="L100" s="40"/>
      <c r="M100" s="181" t="s">
        <v>19</v>
      </c>
      <c r="N100" s="182" t="s">
        <v>42</v>
      </c>
      <c r="O100" s="65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471</v>
      </c>
      <c r="AT100" s="185" t="s">
        <v>121</v>
      </c>
      <c r="AU100" s="185" t="s">
        <v>82</v>
      </c>
      <c r="AY100" s="18" t="s">
        <v>119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8" t="s">
        <v>79</v>
      </c>
      <c r="BK100" s="186">
        <f>ROUND(I100*H100,2)</f>
        <v>0</v>
      </c>
      <c r="BL100" s="18" t="s">
        <v>471</v>
      </c>
      <c r="BM100" s="185" t="s">
        <v>494</v>
      </c>
    </row>
    <row r="101" spans="1:47" s="2" customFormat="1" ht="11.25">
      <c r="A101" s="35"/>
      <c r="B101" s="36"/>
      <c r="C101" s="37"/>
      <c r="D101" s="187" t="s">
        <v>128</v>
      </c>
      <c r="E101" s="37"/>
      <c r="F101" s="188" t="s">
        <v>493</v>
      </c>
      <c r="G101" s="37"/>
      <c r="H101" s="37"/>
      <c r="I101" s="189"/>
      <c r="J101" s="37"/>
      <c r="K101" s="37"/>
      <c r="L101" s="40"/>
      <c r="M101" s="190"/>
      <c r="N101" s="191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128</v>
      </c>
      <c r="AU101" s="18" t="s">
        <v>82</v>
      </c>
    </row>
    <row r="102" spans="1:47" s="2" customFormat="1" ht="39">
      <c r="A102" s="35"/>
      <c r="B102" s="36"/>
      <c r="C102" s="37"/>
      <c r="D102" s="187" t="s">
        <v>153</v>
      </c>
      <c r="E102" s="37"/>
      <c r="F102" s="205" t="s">
        <v>495</v>
      </c>
      <c r="G102" s="37"/>
      <c r="H102" s="37"/>
      <c r="I102" s="189"/>
      <c r="J102" s="37"/>
      <c r="K102" s="37"/>
      <c r="L102" s="40"/>
      <c r="M102" s="190"/>
      <c r="N102" s="19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153</v>
      </c>
      <c r="AU102" s="18" t="s">
        <v>82</v>
      </c>
    </row>
    <row r="103" spans="1:65" s="2" customFormat="1" ht="16.5" customHeight="1">
      <c r="A103" s="35"/>
      <c r="B103" s="36"/>
      <c r="C103" s="174" t="s">
        <v>169</v>
      </c>
      <c r="D103" s="174" t="s">
        <v>121</v>
      </c>
      <c r="E103" s="175" t="s">
        <v>496</v>
      </c>
      <c r="F103" s="176" t="s">
        <v>497</v>
      </c>
      <c r="G103" s="177" t="s">
        <v>498</v>
      </c>
      <c r="H103" s="178">
        <v>1</v>
      </c>
      <c r="I103" s="179"/>
      <c r="J103" s="180">
        <f>ROUND(I103*H103,2)</f>
        <v>0</v>
      </c>
      <c r="K103" s="176" t="s">
        <v>19</v>
      </c>
      <c r="L103" s="40"/>
      <c r="M103" s="181" t="s">
        <v>19</v>
      </c>
      <c r="N103" s="182" t="s">
        <v>42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499</v>
      </c>
      <c r="AT103" s="185" t="s">
        <v>121</v>
      </c>
      <c r="AU103" s="185" t="s">
        <v>82</v>
      </c>
      <c r="AY103" s="18" t="s">
        <v>119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79</v>
      </c>
      <c r="BK103" s="186">
        <f>ROUND(I103*H103,2)</f>
        <v>0</v>
      </c>
      <c r="BL103" s="18" t="s">
        <v>499</v>
      </c>
      <c r="BM103" s="185" t="s">
        <v>500</v>
      </c>
    </row>
    <row r="104" spans="1:47" s="2" customFormat="1" ht="11.25">
      <c r="A104" s="35"/>
      <c r="B104" s="36"/>
      <c r="C104" s="37"/>
      <c r="D104" s="187" t="s">
        <v>128</v>
      </c>
      <c r="E104" s="37"/>
      <c r="F104" s="188" t="s">
        <v>497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128</v>
      </c>
      <c r="AU104" s="18" t="s">
        <v>82</v>
      </c>
    </row>
    <row r="105" spans="1:47" s="2" customFormat="1" ht="29.25">
      <c r="A105" s="35"/>
      <c r="B105" s="36"/>
      <c r="C105" s="37"/>
      <c r="D105" s="187" t="s">
        <v>153</v>
      </c>
      <c r="E105" s="37"/>
      <c r="F105" s="205" t="s">
        <v>501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153</v>
      </c>
      <c r="AU105" s="18" t="s">
        <v>82</v>
      </c>
    </row>
    <row r="106" spans="1:65" s="2" customFormat="1" ht="24.2" customHeight="1">
      <c r="A106" s="35"/>
      <c r="B106" s="36"/>
      <c r="C106" s="174" t="s">
        <v>178</v>
      </c>
      <c r="D106" s="174" t="s">
        <v>121</v>
      </c>
      <c r="E106" s="175" t="s">
        <v>502</v>
      </c>
      <c r="F106" s="176" t="s">
        <v>503</v>
      </c>
      <c r="G106" s="177" t="s">
        <v>498</v>
      </c>
      <c r="H106" s="178">
        <v>1</v>
      </c>
      <c r="I106" s="179"/>
      <c r="J106" s="180">
        <f>ROUND(I106*H106,2)</f>
        <v>0</v>
      </c>
      <c r="K106" s="176" t="s">
        <v>19</v>
      </c>
      <c r="L106" s="40"/>
      <c r="M106" s="181" t="s">
        <v>19</v>
      </c>
      <c r="N106" s="182" t="s">
        <v>42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499</v>
      </c>
      <c r="AT106" s="185" t="s">
        <v>121</v>
      </c>
      <c r="AU106" s="185" t="s">
        <v>82</v>
      </c>
      <c r="AY106" s="18" t="s">
        <v>119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79</v>
      </c>
      <c r="BK106" s="186">
        <f>ROUND(I106*H106,2)</f>
        <v>0</v>
      </c>
      <c r="BL106" s="18" t="s">
        <v>499</v>
      </c>
      <c r="BM106" s="185" t="s">
        <v>504</v>
      </c>
    </row>
    <row r="107" spans="1:47" s="2" customFormat="1" ht="19.5">
      <c r="A107" s="35"/>
      <c r="B107" s="36"/>
      <c r="C107" s="37"/>
      <c r="D107" s="187" t="s">
        <v>128</v>
      </c>
      <c r="E107" s="37"/>
      <c r="F107" s="188" t="s">
        <v>503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128</v>
      </c>
      <c r="AU107" s="18" t="s">
        <v>82</v>
      </c>
    </row>
    <row r="108" spans="1:65" s="2" customFormat="1" ht="24.2" customHeight="1">
      <c r="A108" s="35"/>
      <c r="B108" s="36"/>
      <c r="C108" s="174" t="s">
        <v>185</v>
      </c>
      <c r="D108" s="174" t="s">
        <v>121</v>
      </c>
      <c r="E108" s="175" t="s">
        <v>505</v>
      </c>
      <c r="F108" s="176" t="s">
        <v>506</v>
      </c>
      <c r="G108" s="177" t="s">
        <v>151</v>
      </c>
      <c r="H108" s="178">
        <v>1</v>
      </c>
      <c r="I108" s="179"/>
      <c r="J108" s="180">
        <f>ROUND(I108*H108,2)</f>
        <v>0</v>
      </c>
      <c r="K108" s="176" t="s">
        <v>19</v>
      </c>
      <c r="L108" s="40"/>
      <c r="M108" s="181" t="s">
        <v>19</v>
      </c>
      <c r="N108" s="182" t="s">
        <v>42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499</v>
      </c>
      <c r="AT108" s="185" t="s">
        <v>121</v>
      </c>
      <c r="AU108" s="185" t="s">
        <v>82</v>
      </c>
      <c r="AY108" s="18" t="s">
        <v>119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79</v>
      </c>
      <c r="BK108" s="186">
        <f>ROUND(I108*H108,2)</f>
        <v>0</v>
      </c>
      <c r="BL108" s="18" t="s">
        <v>499</v>
      </c>
      <c r="BM108" s="185" t="s">
        <v>507</v>
      </c>
    </row>
    <row r="109" spans="1:47" s="2" customFormat="1" ht="19.5">
      <c r="A109" s="35"/>
      <c r="B109" s="36"/>
      <c r="C109" s="37"/>
      <c r="D109" s="187" t="s">
        <v>128</v>
      </c>
      <c r="E109" s="37"/>
      <c r="F109" s="188" t="s">
        <v>506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128</v>
      </c>
      <c r="AU109" s="18" t="s">
        <v>82</v>
      </c>
    </row>
    <row r="110" spans="1:65" s="2" customFormat="1" ht="16.5" customHeight="1">
      <c r="A110" s="35"/>
      <c r="B110" s="36"/>
      <c r="C110" s="174" t="s">
        <v>192</v>
      </c>
      <c r="D110" s="174" t="s">
        <v>121</v>
      </c>
      <c r="E110" s="175" t="s">
        <v>508</v>
      </c>
      <c r="F110" s="176" t="s">
        <v>509</v>
      </c>
      <c r="G110" s="177" t="s">
        <v>151</v>
      </c>
      <c r="H110" s="178">
        <v>1</v>
      </c>
      <c r="I110" s="179"/>
      <c r="J110" s="180">
        <f>ROUND(I110*H110,2)</f>
        <v>0</v>
      </c>
      <c r="K110" s="176" t="s">
        <v>19</v>
      </c>
      <c r="L110" s="40"/>
      <c r="M110" s="181" t="s">
        <v>19</v>
      </c>
      <c r="N110" s="182" t="s">
        <v>42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499</v>
      </c>
      <c r="AT110" s="185" t="s">
        <v>121</v>
      </c>
      <c r="AU110" s="185" t="s">
        <v>82</v>
      </c>
      <c r="AY110" s="18" t="s">
        <v>119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79</v>
      </c>
      <c r="BK110" s="186">
        <f>ROUND(I110*H110,2)</f>
        <v>0</v>
      </c>
      <c r="BL110" s="18" t="s">
        <v>499</v>
      </c>
      <c r="BM110" s="185" t="s">
        <v>510</v>
      </c>
    </row>
    <row r="111" spans="1:47" s="2" customFormat="1" ht="11.25">
      <c r="A111" s="35"/>
      <c r="B111" s="36"/>
      <c r="C111" s="37"/>
      <c r="D111" s="187" t="s">
        <v>128</v>
      </c>
      <c r="E111" s="37"/>
      <c r="F111" s="188" t="s">
        <v>509</v>
      </c>
      <c r="G111" s="37"/>
      <c r="H111" s="37"/>
      <c r="I111" s="189"/>
      <c r="J111" s="37"/>
      <c r="K111" s="37"/>
      <c r="L111" s="40"/>
      <c r="M111" s="226"/>
      <c r="N111" s="227"/>
      <c r="O111" s="228"/>
      <c r="P111" s="228"/>
      <c r="Q111" s="228"/>
      <c r="R111" s="228"/>
      <c r="S111" s="228"/>
      <c r="T111" s="229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128</v>
      </c>
      <c r="AU111" s="18" t="s">
        <v>82</v>
      </c>
    </row>
    <row r="112" spans="1:31" s="2" customFormat="1" ht="6.95" customHeight="1">
      <c r="A112" s="35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0"/>
      <c r="M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</sheetData>
  <sheetProtection algorithmName="SHA-512" hashValue="Qm/Kt2NvbkEybyTM6H2FpXF33pynigvzl5+tNnvAfJ27tltCIILGLCHw6S0Sygl6J3tC89IA0jx+x2BO3jJAXQ==" saltValue="mSrPcUHx6Xg91V2EecjlAWfmp6xAqBy3llC6JtyU1HfwDBHKxNz6QpVpTnah+glen4cYC2kokwXWoBiN7PglTA==" spinCount="100000" sheet="1" objects="1" scenarios="1" formatColumns="0" formatRows="0" autoFilter="0"/>
  <autoFilter ref="C81:K11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4"/>
  <sheetViews>
    <sheetView showGridLines="0" workbookViewId="0" topLeftCell="A202"/>
  </sheetViews>
  <sheetFormatPr defaultColWidth="9.140625" defaultRowHeight="12"/>
  <cols>
    <col min="1" max="1" width="8.28125" style="230" customWidth="1"/>
    <col min="2" max="2" width="1.7109375" style="230" customWidth="1"/>
    <col min="3" max="4" width="5.00390625" style="230" customWidth="1"/>
    <col min="5" max="5" width="11.7109375" style="230" customWidth="1"/>
    <col min="6" max="6" width="9.140625" style="230" customWidth="1"/>
    <col min="7" max="7" width="5.00390625" style="230" customWidth="1"/>
    <col min="8" max="8" width="77.8515625" style="230" customWidth="1"/>
    <col min="9" max="10" width="20.00390625" style="230" customWidth="1"/>
    <col min="11" max="11" width="1.7109375" style="230" customWidth="1"/>
  </cols>
  <sheetData>
    <row r="1" s="1" customFormat="1" ht="37.5" customHeight="1"/>
    <row r="2" spans="2:11" s="1" customFormat="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5" customFormat="1" ht="45" customHeight="1">
      <c r="B3" s="234"/>
      <c r="C3" s="370" t="s">
        <v>511</v>
      </c>
      <c r="D3" s="370"/>
      <c r="E3" s="370"/>
      <c r="F3" s="370"/>
      <c r="G3" s="370"/>
      <c r="H3" s="370"/>
      <c r="I3" s="370"/>
      <c r="J3" s="370"/>
      <c r="K3" s="235"/>
    </row>
    <row r="4" spans="2:11" s="1" customFormat="1" ht="25.5" customHeight="1">
      <c r="B4" s="236"/>
      <c r="C4" s="369" t="s">
        <v>512</v>
      </c>
      <c r="D4" s="369"/>
      <c r="E4" s="369"/>
      <c r="F4" s="369"/>
      <c r="G4" s="369"/>
      <c r="H4" s="369"/>
      <c r="I4" s="369"/>
      <c r="J4" s="369"/>
      <c r="K4" s="237"/>
    </row>
    <row r="5" spans="2:11" s="1" customFormat="1" ht="5.25" customHeight="1">
      <c r="B5" s="236"/>
      <c r="C5" s="238"/>
      <c r="D5" s="238"/>
      <c r="E5" s="238"/>
      <c r="F5" s="238"/>
      <c r="G5" s="238"/>
      <c r="H5" s="238"/>
      <c r="I5" s="238"/>
      <c r="J5" s="238"/>
      <c r="K5" s="237"/>
    </row>
    <row r="6" spans="2:11" s="1" customFormat="1" ht="15" customHeight="1">
      <c r="B6" s="236"/>
      <c r="C6" s="368" t="s">
        <v>513</v>
      </c>
      <c r="D6" s="368"/>
      <c r="E6" s="368"/>
      <c r="F6" s="368"/>
      <c r="G6" s="368"/>
      <c r="H6" s="368"/>
      <c r="I6" s="368"/>
      <c r="J6" s="368"/>
      <c r="K6" s="237"/>
    </row>
    <row r="7" spans="2:11" s="1" customFormat="1" ht="15" customHeight="1">
      <c r="B7" s="240"/>
      <c r="C7" s="368" t="s">
        <v>514</v>
      </c>
      <c r="D7" s="368"/>
      <c r="E7" s="368"/>
      <c r="F7" s="368"/>
      <c r="G7" s="368"/>
      <c r="H7" s="368"/>
      <c r="I7" s="368"/>
      <c r="J7" s="368"/>
      <c r="K7" s="237"/>
    </row>
    <row r="8" spans="2:11" s="1" customFormat="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s="1" customFormat="1" ht="15" customHeight="1">
      <c r="B9" s="240"/>
      <c r="C9" s="368" t="s">
        <v>515</v>
      </c>
      <c r="D9" s="368"/>
      <c r="E9" s="368"/>
      <c r="F9" s="368"/>
      <c r="G9" s="368"/>
      <c r="H9" s="368"/>
      <c r="I9" s="368"/>
      <c r="J9" s="368"/>
      <c r="K9" s="237"/>
    </row>
    <row r="10" spans="2:11" s="1" customFormat="1" ht="15" customHeight="1">
      <c r="B10" s="240"/>
      <c r="C10" s="239"/>
      <c r="D10" s="368" t="s">
        <v>516</v>
      </c>
      <c r="E10" s="368"/>
      <c r="F10" s="368"/>
      <c r="G10" s="368"/>
      <c r="H10" s="368"/>
      <c r="I10" s="368"/>
      <c r="J10" s="368"/>
      <c r="K10" s="237"/>
    </row>
    <row r="11" spans="2:11" s="1" customFormat="1" ht="15" customHeight="1">
      <c r="B11" s="240"/>
      <c r="C11" s="241"/>
      <c r="D11" s="368" t="s">
        <v>517</v>
      </c>
      <c r="E11" s="368"/>
      <c r="F11" s="368"/>
      <c r="G11" s="368"/>
      <c r="H11" s="368"/>
      <c r="I11" s="368"/>
      <c r="J11" s="368"/>
      <c r="K11" s="237"/>
    </row>
    <row r="12" spans="2:11" s="1" customFormat="1" ht="15" customHeight="1">
      <c r="B12" s="240"/>
      <c r="C12" s="241"/>
      <c r="D12" s="239"/>
      <c r="E12" s="239"/>
      <c r="F12" s="239"/>
      <c r="G12" s="239"/>
      <c r="H12" s="239"/>
      <c r="I12" s="239"/>
      <c r="J12" s="239"/>
      <c r="K12" s="237"/>
    </row>
    <row r="13" spans="2:11" s="1" customFormat="1" ht="15" customHeight="1">
      <c r="B13" s="240"/>
      <c r="C13" s="241"/>
      <c r="D13" s="242" t="s">
        <v>518</v>
      </c>
      <c r="E13" s="239"/>
      <c r="F13" s="239"/>
      <c r="G13" s="239"/>
      <c r="H13" s="239"/>
      <c r="I13" s="239"/>
      <c r="J13" s="239"/>
      <c r="K13" s="237"/>
    </row>
    <row r="14" spans="2:11" s="1" customFormat="1" ht="12.75" customHeight="1">
      <c r="B14" s="240"/>
      <c r="C14" s="241"/>
      <c r="D14" s="241"/>
      <c r="E14" s="241"/>
      <c r="F14" s="241"/>
      <c r="G14" s="241"/>
      <c r="H14" s="241"/>
      <c r="I14" s="241"/>
      <c r="J14" s="241"/>
      <c r="K14" s="237"/>
    </row>
    <row r="15" spans="2:11" s="1" customFormat="1" ht="15" customHeight="1">
      <c r="B15" s="240"/>
      <c r="C15" s="241"/>
      <c r="D15" s="368" t="s">
        <v>519</v>
      </c>
      <c r="E15" s="368"/>
      <c r="F15" s="368"/>
      <c r="G15" s="368"/>
      <c r="H15" s="368"/>
      <c r="I15" s="368"/>
      <c r="J15" s="368"/>
      <c r="K15" s="237"/>
    </row>
    <row r="16" spans="2:11" s="1" customFormat="1" ht="15" customHeight="1">
      <c r="B16" s="240"/>
      <c r="C16" s="241"/>
      <c r="D16" s="368" t="s">
        <v>520</v>
      </c>
      <c r="E16" s="368"/>
      <c r="F16" s="368"/>
      <c r="G16" s="368"/>
      <c r="H16" s="368"/>
      <c r="I16" s="368"/>
      <c r="J16" s="368"/>
      <c r="K16" s="237"/>
    </row>
    <row r="17" spans="2:11" s="1" customFormat="1" ht="15" customHeight="1">
      <c r="B17" s="240"/>
      <c r="C17" s="241"/>
      <c r="D17" s="368" t="s">
        <v>521</v>
      </c>
      <c r="E17" s="368"/>
      <c r="F17" s="368"/>
      <c r="G17" s="368"/>
      <c r="H17" s="368"/>
      <c r="I17" s="368"/>
      <c r="J17" s="368"/>
      <c r="K17" s="237"/>
    </row>
    <row r="18" spans="2:11" s="1" customFormat="1" ht="15" customHeight="1">
      <c r="B18" s="240"/>
      <c r="C18" s="241"/>
      <c r="D18" s="241"/>
      <c r="E18" s="243" t="s">
        <v>78</v>
      </c>
      <c r="F18" s="368" t="s">
        <v>522</v>
      </c>
      <c r="G18" s="368"/>
      <c r="H18" s="368"/>
      <c r="I18" s="368"/>
      <c r="J18" s="368"/>
      <c r="K18" s="237"/>
    </row>
    <row r="19" spans="2:11" s="1" customFormat="1" ht="15" customHeight="1">
      <c r="B19" s="240"/>
      <c r="C19" s="241"/>
      <c r="D19" s="241"/>
      <c r="E19" s="243" t="s">
        <v>523</v>
      </c>
      <c r="F19" s="368" t="s">
        <v>524</v>
      </c>
      <c r="G19" s="368"/>
      <c r="H19" s="368"/>
      <c r="I19" s="368"/>
      <c r="J19" s="368"/>
      <c r="K19" s="237"/>
    </row>
    <row r="20" spans="2:11" s="1" customFormat="1" ht="15" customHeight="1">
      <c r="B20" s="240"/>
      <c r="C20" s="241"/>
      <c r="D20" s="241"/>
      <c r="E20" s="243" t="s">
        <v>525</v>
      </c>
      <c r="F20" s="368" t="s">
        <v>526</v>
      </c>
      <c r="G20" s="368"/>
      <c r="H20" s="368"/>
      <c r="I20" s="368"/>
      <c r="J20" s="368"/>
      <c r="K20" s="237"/>
    </row>
    <row r="21" spans="2:11" s="1" customFormat="1" ht="15" customHeight="1">
      <c r="B21" s="240"/>
      <c r="C21" s="241"/>
      <c r="D21" s="241"/>
      <c r="E21" s="243" t="s">
        <v>83</v>
      </c>
      <c r="F21" s="368" t="s">
        <v>84</v>
      </c>
      <c r="G21" s="368"/>
      <c r="H21" s="368"/>
      <c r="I21" s="368"/>
      <c r="J21" s="368"/>
      <c r="K21" s="237"/>
    </row>
    <row r="22" spans="2:11" s="1" customFormat="1" ht="15" customHeight="1">
      <c r="B22" s="240"/>
      <c r="C22" s="241"/>
      <c r="D22" s="241"/>
      <c r="E22" s="243" t="s">
        <v>527</v>
      </c>
      <c r="F22" s="368" t="s">
        <v>528</v>
      </c>
      <c r="G22" s="368"/>
      <c r="H22" s="368"/>
      <c r="I22" s="368"/>
      <c r="J22" s="368"/>
      <c r="K22" s="237"/>
    </row>
    <row r="23" spans="2:11" s="1" customFormat="1" ht="15" customHeight="1">
      <c r="B23" s="240"/>
      <c r="C23" s="241"/>
      <c r="D23" s="241"/>
      <c r="E23" s="243" t="s">
        <v>529</v>
      </c>
      <c r="F23" s="368" t="s">
        <v>530</v>
      </c>
      <c r="G23" s="368"/>
      <c r="H23" s="368"/>
      <c r="I23" s="368"/>
      <c r="J23" s="368"/>
      <c r="K23" s="237"/>
    </row>
    <row r="24" spans="2:11" s="1" customFormat="1" ht="12.75" customHeight="1">
      <c r="B24" s="240"/>
      <c r="C24" s="241"/>
      <c r="D24" s="241"/>
      <c r="E24" s="241"/>
      <c r="F24" s="241"/>
      <c r="G24" s="241"/>
      <c r="H24" s="241"/>
      <c r="I24" s="241"/>
      <c r="J24" s="241"/>
      <c r="K24" s="237"/>
    </row>
    <row r="25" spans="2:11" s="1" customFormat="1" ht="15" customHeight="1">
      <c r="B25" s="240"/>
      <c r="C25" s="368" t="s">
        <v>531</v>
      </c>
      <c r="D25" s="368"/>
      <c r="E25" s="368"/>
      <c r="F25" s="368"/>
      <c r="G25" s="368"/>
      <c r="H25" s="368"/>
      <c r="I25" s="368"/>
      <c r="J25" s="368"/>
      <c r="K25" s="237"/>
    </row>
    <row r="26" spans="2:11" s="1" customFormat="1" ht="15" customHeight="1">
      <c r="B26" s="240"/>
      <c r="C26" s="368" t="s">
        <v>532</v>
      </c>
      <c r="D26" s="368"/>
      <c r="E26" s="368"/>
      <c r="F26" s="368"/>
      <c r="G26" s="368"/>
      <c r="H26" s="368"/>
      <c r="I26" s="368"/>
      <c r="J26" s="368"/>
      <c r="K26" s="237"/>
    </row>
    <row r="27" spans="2:11" s="1" customFormat="1" ht="15" customHeight="1">
      <c r="B27" s="240"/>
      <c r="C27" s="239"/>
      <c r="D27" s="368" t="s">
        <v>533</v>
      </c>
      <c r="E27" s="368"/>
      <c r="F27" s="368"/>
      <c r="G27" s="368"/>
      <c r="H27" s="368"/>
      <c r="I27" s="368"/>
      <c r="J27" s="368"/>
      <c r="K27" s="237"/>
    </row>
    <row r="28" spans="2:11" s="1" customFormat="1" ht="15" customHeight="1">
      <c r="B28" s="240"/>
      <c r="C28" s="241"/>
      <c r="D28" s="368" t="s">
        <v>534</v>
      </c>
      <c r="E28" s="368"/>
      <c r="F28" s="368"/>
      <c r="G28" s="368"/>
      <c r="H28" s="368"/>
      <c r="I28" s="368"/>
      <c r="J28" s="368"/>
      <c r="K28" s="237"/>
    </row>
    <row r="29" spans="2:11" s="1" customFormat="1" ht="12.75" customHeight="1">
      <c r="B29" s="240"/>
      <c r="C29" s="241"/>
      <c r="D29" s="241"/>
      <c r="E29" s="241"/>
      <c r="F29" s="241"/>
      <c r="G29" s="241"/>
      <c r="H29" s="241"/>
      <c r="I29" s="241"/>
      <c r="J29" s="241"/>
      <c r="K29" s="237"/>
    </row>
    <row r="30" spans="2:11" s="1" customFormat="1" ht="15" customHeight="1">
      <c r="B30" s="240"/>
      <c r="C30" s="241"/>
      <c r="D30" s="368" t="s">
        <v>535</v>
      </c>
      <c r="E30" s="368"/>
      <c r="F30" s="368"/>
      <c r="G30" s="368"/>
      <c r="H30" s="368"/>
      <c r="I30" s="368"/>
      <c r="J30" s="368"/>
      <c r="K30" s="237"/>
    </row>
    <row r="31" spans="2:11" s="1" customFormat="1" ht="15" customHeight="1">
      <c r="B31" s="240"/>
      <c r="C31" s="241"/>
      <c r="D31" s="368" t="s">
        <v>536</v>
      </c>
      <c r="E31" s="368"/>
      <c r="F31" s="368"/>
      <c r="G31" s="368"/>
      <c r="H31" s="368"/>
      <c r="I31" s="368"/>
      <c r="J31" s="368"/>
      <c r="K31" s="237"/>
    </row>
    <row r="32" spans="2:11" s="1" customFormat="1" ht="12.75" customHeight="1">
      <c r="B32" s="240"/>
      <c r="C32" s="241"/>
      <c r="D32" s="241"/>
      <c r="E32" s="241"/>
      <c r="F32" s="241"/>
      <c r="G32" s="241"/>
      <c r="H32" s="241"/>
      <c r="I32" s="241"/>
      <c r="J32" s="241"/>
      <c r="K32" s="237"/>
    </row>
    <row r="33" spans="2:11" s="1" customFormat="1" ht="15" customHeight="1">
      <c r="B33" s="240"/>
      <c r="C33" s="241"/>
      <c r="D33" s="368" t="s">
        <v>537</v>
      </c>
      <c r="E33" s="368"/>
      <c r="F33" s="368"/>
      <c r="G33" s="368"/>
      <c r="H33" s="368"/>
      <c r="I33" s="368"/>
      <c r="J33" s="368"/>
      <c r="K33" s="237"/>
    </row>
    <row r="34" spans="2:11" s="1" customFormat="1" ht="15" customHeight="1">
      <c r="B34" s="240"/>
      <c r="C34" s="241"/>
      <c r="D34" s="368" t="s">
        <v>538</v>
      </c>
      <c r="E34" s="368"/>
      <c r="F34" s="368"/>
      <c r="G34" s="368"/>
      <c r="H34" s="368"/>
      <c r="I34" s="368"/>
      <c r="J34" s="368"/>
      <c r="K34" s="237"/>
    </row>
    <row r="35" spans="2:11" s="1" customFormat="1" ht="15" customHeight="1">
      <c r="B35" s="240"/>
      <c r="C35" s="241"/>
      <c r="D35" s="368" t="s">
        <v>539</v>
      </c>
      <c r="E35" s="368"/>
      <c r="F35" s="368"/>
      <c r="G35" s="368"/>
      <c r="H35" s="368"/>
      <c r="I35" s="368"/>
      <c r="J35" s="368"/>
      <c r="K35" s="237"/>
    </row>
    <row r="36" spans="2:11" s="1" customFormat="1" ht="15" customHeight="1">
      <c r="B36" s="240"/>
      <c r="C36" s="241"/>
      <c r="D36" s="239"/>
      <c r="E36" s="242" t="s">
        <v>105</v>
      </c>
      <c r="F36" s="239"/>
      <c r="G36" s="368" t="s">
        <v>540</v>
      </c>
      <c r="H36" s="368"/>
      <c r="I36" s="368"/>
      <c r="J36" s="368"/>
      <c r="K36" s="237"/>
    </row>
    <row r="37" spans="2:11" s="1" customFormat="1" ht="30.75" customHeight="1">
      <c r="B37" s="240"/>
      <c r="C37" s="241"/>
      <c r="D37" s="239"/>
      <c r="E37" s="242" t="s">
        <v>541</v>
      </c>
      <c r="F37" s="239"/>
      <c r="G37" s="368" t="s">
        <v>542</v>
      </c>
      <c r="H37" s="368"/>
      <c r="I37" s="368"/>
      <c r="J37" s="368"/>
      <c r="K37" s="237"/>
    </row>
    <row r="38" spans="2:11" s="1" customFormat="1" ht="15" customHeight="1">
      <c r="B38" s="240"/>
      <c r="C38" s="241"/>
      <c r="D38" s="239"/>
      <c r="E38" s="242" t="s">
        <v>52</v>
      </c>
      <c r="F38" s="239"/>
      <c r="G38" s="368" t="s">
        <v>543</v>
      </c>
      <c r="H38" s="368"/>
      <c r="I38" s="368"/>
      <c r="J38" s="368"/>
      <c r="K38" s="237"/>
    </row>
    <row r="39" spans="2:11" s="1" customFormat="1" ht="15" customHeight="1">
      <c r="B39" s="240"/>
      <c r="C39" s="241"/>
      <c r="D39" s="239"/>
      <c r="E39" s="242" t="s">
        <v>53</v>
      </c>
      <c r="F39" s="239"/>
      <c r="G39" s="368" t="s">
        <v>544</v>
      </c>
      <c r="H39" s="368"/>
      <c r="I39" s="368"/>
      <c r="J39" s="368"/>
      <c r="K39" s="237"/>
    </row>
    <row r="40" spans="2:11" s="1" customFormat="1" ht="15" customHeight="1">
      <c r="B40" s="240"/>
      <c r="C40" s="241"/>
      <c r="D40" s="239"/>
      <c r="E40" s="242" t="s">
        <v>106</v>
      </c>
      <c r="F40" s="239"/>
      <c r="G40" s="368" t="s">
        <v>545</v>
      </c>
      <c r="H40" s="368"/>
      <c r="I40" s="368"/>
      <c r="J40" s="368"/>
      <c r="K40" s="237"/>
    </row>
    <row r="41" spans="2:11" s="1" customFormat="1" ht="15" customHeight="1">
      <c r="B41" s="240"/>
      <c r="C41" s="241"/>
      <c r="D41" s="239"/>
      <c r="E41" s="242" t="s">
        <v>107</v>
      </c>
      <c r="F41" s="239"/>
      <c r="G41" s="368" t="s">
        <v>546</v>
      </c>
      <c r="H41" s="368"/>
      <c r="I41" s="368"/>
      <c r="J41" s="368"/>
      <c r="K41" s="237"/>
    </row>
    <row r="42" spans="2:11" s="1" customFormat="1" ht="15" customHeight="1">
      <c r="B42" s="240"/>
      <c r="C42" s="241"/>
      <c r="D42" s="239"/>
      <c r="E42" s="242" t="s">
        <v>547</v>
      </c>
      <c r="F42" s="239"/>
      <c r="G42" s="368" t="s">
        <v>548</v>
      </c>
      <c r="H42" s="368"/>
      <c r="I42" s="368"/>
      <c r="J42" s="368"/>
      <c r="K42" s="237"/>
    </row>
    <row r="43" spans="2:11" s="1" customFormat="1" ht="15" customHeight="1">
      <c r="B43" s="240"/>
      <c r="C43" s="241"/>
      <c r="D43" s="239"/>
      <c r="E43" s="242"/>
      <c r="F43" s="239"/>
      <c r="G43" s="368" t="s">
        <v>549</v>
      </c>
      <c r="H43" s="368"/>
      <c r="I43" s="368"/>
      <c r="J43" s="368"/>
      <c r="K43" s="237"/>
    </row>
    <row r="44" spans="2:11" s="1" customFormat="1" ht="15" customHeight="1">
      <c r="B44" s="240"/>
      <c r="C44" s="241"/>
      <c r="D44" s="239"/>
      <c r="E44" s="242" t="s">
        <v>550</v>
      </c>
      <c r="F44" s="239"/>
      <c r="G44" s="368" t="s">
        <v>551</v>
      </c>
      <c r="H44" s="368"/>
      <c r="I44" s="368"/>
      <c r="J44" s="368"/>
      <c r="K44" s="237"/>
    </row>
    <row r="45" spans="2:11" s="1" customFormat="1" ht="15" customHeight="1">
      <c r="B45" s="240"/>
      <c r="C45" s="241"/>
      <c r="D45" s="239"/>
      <c r="E45" s="242" t="s">
        <v>109</v>
      </c>
      <c r="F45" s="239"/>
      <c r="G45" s="368" t="s">
        <v>552</v>
      </c>
      <c r="H45" s="368"/>
      <c r="I45" s="368"/>
      <c r="J45" s="368"/>
      <c r="K45" s="237"/>
    </row>
    <row r="46" spans="2:11" s="1" customFormat="1" ht="12.75" customHeight="1">
      <c r="B46" s="240"/>
      <c r="C46" s="241"/>
      <c r="D46" s="239"/>
      <c r="E46" s="239"/>
      <c r="F46" s="239"/>
      <c r="G46" s="239"/>
      <c r="H46" s="239"/>
      <c r="I46" s="239"/>
      <c r="J46" s="239"/>
      <c r="K46" s="237"/>
    </row>
    <row r="47" spans="2:11" s="1" customFormat="1" ht="15" customHeight="1">
      <c r="B47" s="240"/>
      <c r="C47" s="241"/>
      <c r="D47" s="368" t="s">
        <v>553</v>
      </c>
      <c r="E47" s="368"/>
      <c r="F47" s="368"/>
      <c r="G47" s="368"/>
      <c r="H47" s="368"/>
      <c r="I47" s="368"/>
      <c r="J47" s="368"/>
      <c r="K47" s="237"/>
    </row>
    <row r="48" spans="2:11" s="1" customFormat="1" ht="15" customHeight="1">
      <c r="B48" s="240"/>
      <c r="C48" s="241"/>
      <c r="D48" s="241"/>
      <c r="E48" s="368" t="s">
        <v>554</v>
      </c>
      <c r="F48" s="368"/>
      <c r="G48" s="368"/>
      <c r="H48" s="368"/>
      <c r="I48" s="368"/>
      <c r="J48" s="368"/>
      <c r="K48" s="237"/>
    </row>
    <row r="49" spans="2:11" s="1" customFormat="1" ht="15" customHeight="1">
      <c r="B49" s="240"/>
      <c r="C49" s="241"/>
      <c r="D49" s="241"/>
      <c r="E49" s="368" t="s">
        <v>555</v>
      </c>
      <c r="F49" s="368"/>
      <c r="G49" s="368"/>
      <c r="H49" s="368"/>
      <c r="I49" s="368"/>
      <c r="J49" s="368"/>
      <c r="K49" s="237"/>
    </row>
    <row r="50" spans="2:11" s="1" customFormat="1" ht="15" customHeight="1">
      <c r="B50" s="240"/>
      <c r="C50" s="241"/>
      <c r="D50" s="241"/>
      <c r="E50" s="368" t="s">
        <v>556</v>
      </c>
      <c r="F50" s="368"/>
      <c r="G50" s="368"/>
      <c r="H50" s="368"/>
      <c r="I50" s="368"/>
      <c r="J50" s="368"/>
      <c r="K50" s="237"/>
    </row>
    <row r="51" spans="2:11" s="1" customFormat="1" ht="15" customHeight="1">
      <c r="B51" s="240"/>
      <c r="C51" s="241"/>
      <c r="D51" s="368" t="s">
        <v>557</v>
      </c>
      <c r="E51" s="368"/>
      <c r="F51" s="368"/>
      <c r="G51" s="368"/>
      <c r="H51" s="368"/>
      <c r="I51" s="368"/>
      <c r="J51" s="368"/>
      <c r="K51" s="237"/>
    </row>
    <row r="52" spans="2:11" s="1" customFormat="1" ht="25.5" customHeight="1">
      <c r="B52" s="236"/>
      <c r="C52" s="369" t="s">
        <v>558</v>
      </c>
      <c r="D52" s="369"/>
      <c r="E52" s="369"/>
      <c r="F52" s="369"/>
      <c r="G52" s="369"/>
      <c r="H52" s="369"/>
      <c r="I52" s="369"/>
      <c r="J52" s="369"/>
      <c r="K52" s="237"/>
    </row>
    <row r="53" spans="2:11" s="1" customFormat="1" ht="5.25" customHeight="1">
      <c r="B53" s="236"/>
      <c r="C53" s="238"/>
      <c r="D53" s="238"/>
      <c r="E53" s="238"/>
      <c r="F53" s="238"/>
      <c r="G53" s="238"/>
      <c r="H53" s="238"/>
      <c r="I53" s="238"/>
      <c r="J53" s="238"/>
      <c r="K53" s="237"/>
    </row>
    <row r="54" spans="2:11" s="1" customFormat="1" ht="15" customHeight="1">
      <c r="B54" s="236"/>
      <c r="C54" s="368" t="s">
        <v>559</v>
      </c>
      <c r="D54" s="368"/>
      <c r="E54" s="368"/>
      <c r="F54" s="368"/>
      <c r="G54" s="368"/>
      <c r="H54" s="368"/>
      <c r="I54" s="368"/>
      <c r="J54" s="368"/>
      <c r="K54" s="237"/>
    </row>
    <row r="55" spans="2:11" s="1" customFormat="1" ht="15" customHeight="1">
      <c r="B55" s="236"/>
      <c r="C55" s="368" t="s">
        <v>560</v>
      </c>
      <c r="D55" s="368"/>
      <c r="E55" s="368"/>
      <c r="F55" s="368"/>
      <c r="G55" s="368"/>
      <c r="H55" s="368"/>
      <c r="I55" s="368"/>
      <c r="J55" s="368"/>
      <c r="K55" s="237"/>
    </row>
    <row r="56" spans="2:11" s="1" customFormat="1" ht="12.75" customHeight="1">
      <c r="B56" s="236"/>
      <c r="C56" s="239"/>
      <c r="D56" s="239"/>
      <c r="E56" s="239"/>
      <c r="F56" s="239"/>
      <c r="G56" s="239"/>
      <c r="H56" s="239"/>
      <c r="I56" s="239"/>
      <c r="J56" s="239"/>
      <c r="K56" s="237"/>
    </row>
    <row r="57" spans="2:11" s="1" customFormat="1" ht="15" customHeight="1">
      <c r="B57" s="236"/>
      <c r="C57" s="368" t="s">
        <v>561</v>
      </c>
      <c r="D57" s="368"/>
      <c r="E57" s="368"/>
      <c r="F57" s="368"/>
      <c r="G57" s="368"/>
      <c r="H57" s="368"/>
      <c r="I57" s="368"/>
      <c r="J57" s="368"/>
      <c r="K57" s="237"/>
    </row>
    <row r="58" spans="2:11" s="1" customFormat="1" ht="15" customHeight="1">
      <c r="B58" s="236"/>
      <c r="C58" s="241"/>
      <c r="D58" s="368" t="s">
        <v>562</v>
      </c>
      <c r="E58" s="368"/>
      <c r="F58" s="368"/>
      <c r="G58" s="368"/>
      <c r="H58" s="368"/>
      <c r="I58" s="368"/>
      <c r="J58" s="368"/>
      <c r="K58" s="237"/>
    </row>
    <row r="59" spans="2:11" s="1" customFormat="1" ht="15" customHeight="1">
      <c r="B59" s="236"/>
      <c r="C59" s="241"/>
      <c r="D59" s="368" t="s">
        <v>563</v>
      </c>
      <c r="E59" s="368"/>
      <c r="F59" s="368"/>
      <c r="G59" s="368"/>
      <c r="H59" s="368"/>
      <c r="I59" s="368"/>
      <c r="J59" s="368"/>
      <c r="K59" s="237"/>
    </row>
    <row r="60" spans="2:11" s="1" customFormat="1" ht="15" customHeight="1">
      <c r="B60" s="236"/>
      <c r="C60" s="241"/>
      <c r="D60" s="368" t="s">
        <v>564</v>
      </c>
      <c r="E60" s="368"/>
      <c r="F60" s="368"/>
      <c r="G60" s="368"/>
      <c r="H60" s="368"/>
      <c r="I60" s="368"/>
      <c r="J60" s="368"/>
      <c r="K60" s="237"/>
    </row>
    <row r="61" spans="2:11" s="1" customFormat="1" ht="15" customHeight="1">
      <c r="B61" s="236"/>
      <c r="C61" s="241"/>
      <c r="D61" s="368" t="s">
        <v>565</v>
      </c>
      <c r="E61" s="368"/>
      <c r="F61" s="368"/>
      <c r="G61" s="368"/>
      <c r="H61" s="368"/>
      <c r="I61" s="368"/>
      <c r="J61" s="368"/>
      <c r="K61" s="237"/>
    </row>
    <row r="62" spans="2:11" s="1" customFormat="1" ht="15" customHeight="1">
      <c r="B62" s="236"/>
      <c r="C62" s="241"/>
      <c r="D62" s="371" t="s">
        <v>566</v>
      </c>
      <c r="E62" s="371"/>
      <c r="F62" s="371"/>
      <c r="G62" s="371"/>
      <c r="H62" s="371"/>
      <c r="I62" s="371"/>
      <c r="J62" s="371"/>
      <c r="K62" s="237"/>
    </row>
    <row r="63" spans="2:11" s="1" customFormat="1" ht="15" customHeight="1">
      <c r="B63" s="236"/>
      <c r="C63" s="241"/>
      <c r="D63" s="368" t="s">
        <v>567</v>
      </c>
      <c r="E63" s="368"/>
      <c r="F63" s="368"/>
      <c r="G63" s="368"/>
      <c r="H63" s="368"/>
      <c r="I63" s="368"/>
      <c r="J63" s="368"/>
      <c r="K63" s="237"/>
    </row>
    <row r="64" spans="2:11" s="1" customFormat="1" ht="12.75" customHeight="1">
      <c r="B64" s="236"/>
      <c r="C64" s="241"/>
      <c r="D64" s="241"/>
      <c r="E64" s="244"/>
      <c r="F64" s="241"/>
      <c r="G64" s="241"/>
      <c r="H64" s="241"/>
      <c r="I64" s="241"/>
      <c r="J64" s="241"/>
      <c r="K64" s="237"/>
    </row>
    <row r="65" spans="2:11" s="1" customFormat="1" ht="15" customHeight="1">
      <c r="B65" s="236"/>
      <c r="C65" s="241"/>
      <c r="D65" s="368" t="s">
        <v>568</v>
      </c>
      <c r="E65" s="368"/>
      <c r="F65" s="368"/>
      <c r="G65" s="368"/>
      <c r="H65" s="368"/>
      <c r="I65" s="368"/>
      <c r="J65" s="368"/>
      <c r="K65" s="237"/>
    </row>
    <row r="66" spans="2:11" s="1" customFormat="1" ht="15" customHeight="1">
      <c r="B66" s="236"/>
      <c r="C66" s="241"/>
      <c r="D66" s="371" t="s">
        <v>569</v>
      </c>
      <c r="E66" s="371"/>
      <c r="F66" s="371"/>
      <c r="G66" s="371"/>
      <c r="H66" s="371"/>
      <c r="I66" s="371"/>
      <c r="J66" s="371"/>
      <c r="K66" s="237"/>
    </row>
    <row r="67" spans="2:11" s="1" customFormat="1" ht="15" customHeight="1">
      <c r="B67" s="236"/>
      <c r="C67" s="241"/>
      <c r="D67" s="368" t="s">
        <v>570</v>
      </c>
      <c r="E67" s="368"/>
      <c r="F67" s="368"/>
      <c r="G67" s="368"/>
      <c r="H67" s="368"/>
      <c r="I67" s="368"/>
      <c r="J67" s="368"/>
      <c r="K67" s="237"/>
    </row>
    <row r="68" spans="2:11" s="1" customFormat="1" ht="15" customHeight="1">
      <c r="B68" s="236"/>
      <c r="C68" s="241"/>
      <c r="D68" s="368" t="s">
        <v>571</v>
      </c>
      <c r="E68" s="368"/>
      <c r="F68" s="368"/>
      <c r="G68" s="368"/>
      <c r="H68" s="368"/>
      <c r="I68" s="368"/>
      <c r="J68" s="368"/>
      <c r="K68" s="237"/>
    </row>
    <row r="69" spans="2:11" s="1" customFormat="1" ht="15" customHeight="1">
      <c r="B69" s="236"/>
      <c r="C69" s="241"/>
      <c r="D69" s="368" t="s">
        <v>572</v>
      </c>
      <c r="E69" s="368"/>
      <c r="F69" s="368"/>
      <c r="G69" s="368"/>
      <c r="H69" s="368"/>
      <c r="I69" s="368"/>
      <c r="J69" s="368"/>
      <c r="K69" s="237"/>
    </row>
    <row r="70" spans="2:11" s="1" customFormat="1" ht="15" customHeight="1">
      <c r="B70" s="236"/>
      <c r="C70" s="241"/>
      <c r="D70" s="368" t="s">
        <v>573</v>
      </c>
      <c r="E70" s="368"/>
      <c r="F70" s="368"/>
      <c r="G70" s="368"/>
      <c r="H70" s="368"/>
      <c r="I70" s="368"/>
      <c r="J70" s="368"/>
      <c r="K70" s="237"/>
    </row>
    <row r="71" spans="2:11" s="1" customFormat="1" ht="12.75" customHeight="1">
      <c r="B71" s="245"/>
      <c r="C71" s="246"/>
      <c r="D71" s="246"/>
      <c r="E71" s="246"/>
      <c r="F71" s="246"/>
      <c r="G71" s="246"/>
      <c r="H71" s="246"/>
      <c r="I71" s="246"/>
      <c r="J71" s="246"/>
      <c r="K71" s="247"/>
    </row>
    <row r="72" spans="2:11" s="1" customFormat="1" ht="18.75" customHeight="1">
      <c r="B72" s="248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s="1" customFormat="1" ht="18.75" customHeight="1">
      <c r="B73" s="249"/>
      <c r="C73" s="249"/>
      <c r="D73" s="249"/>
      <c r="E73" s="249"/>
      <c r="F73" s="249"/>
      <c r="G73" s="249"/>
      <c r="H73" s="249"/>
      <c r="I73" s="249"/>
      <c r="J73" s="249"/>
      <c r="K73" s="249"/>
    </row>
    <row r="74" spans="2:11" s="1" customFormat="1" ht="7.5" customHeight="1">
      <c r="B74" s="250"/>
      <c r="C74" s="251"/>
      <c r="D74" s="251"/>
      <c r="E74" s="251"/>
      <c r="F74" s="251"/>
      <c r="G74" s="251"/>
      <c r="H74" s="251"/>
      <c r="I74" s="251"/>
      <c r="J74" s="251"/>
      <c r="K74" s="252"/>
    </row>
    <row r="75" spans="2:11" s="1" customFormat="1" ht="45" customHeight="1">
      <c r="B75" s="253"/>
      <c r="C75" s="372" t="s">
        <v>574</v>
      </c>
      <c r="D75" s="372"/>
      <c r="E75" s="372"/>
      <c r="F75" s="372"/>
      <c r="G75" s="372"/>
      <c r="H75" s="372"/>
      <c r="I75" s="372"/>
      <c r="J75" s="372"/>
      <c r="K75" s="254"/>
    </row>
    <row r="76" spans="2:11" s="1" customFormat="1" ht="17.25" customHeight="1">
      <c r="B76" s="253"/>
      <c r="C76" s="255" t="s">
        <v>575</v>
      </c>
      <c r="D76" s="255"/>
      <c r="E76" s="255"/>
      <c r="F76" s="255" t="s">
        <v>576</v>
      </c>
      <c r="G76" s="256"/>
      <c r="H76" s="255" t="s">
        <v>53</v>
      </c>
      <c r="I76" s="255" t="s">
        <v>56</v>
      </c>
      <c r="J76" s="255" t="s">
        <v>577</v>
      </c>
      <c r="K76" s="254"/>
    </row>
    <row r="77" spans="2:11" s="1" customFormat="1" ht="17.25" customHeight="1">
      <c r="B77" s="253"/>
      <c r="C77" s="257" t="s">
        <v>578</v>
      </c>
      <c r="D77" s="257"/>
      <c r="E77" s="257"/>
      <c r="F77" s="258" t="s">
        <v>579</v>
      </c>
      <c r="G77" s="259"/>
      <c r="H77" s="257"/>
      <c r="I77" s="257"/>
      <c r="J77" s="257" t="s">
        <v>580</v>
      </c>
      <c r="K77" s="254"/>
    </row>
    <row r="78" spans="2:11" s="1" customFormat="1" ht="5.25" customHeight="1">
      <c r="B78" s="253"/>
      <c r="C78" s="260"/>
      <c r="D78" s="260"/>
      <c r="E78" s="260"/>
      <c r="F78" s="260"/>
      <c r="G78" s="261"/>
      <c r="H78" s="260"/>
      <c r="I78" s="260"/>
      <c r="J78" s="260"/>
      <c r="K78" s="254"/>
    </row>
    <row r="79" spans="2:11" s="1" customFormat="1" ht="15" customHeight="1">
      <c r="B79" s="253"/>
      <c r="C79" s="242" t="s">
        <v>52</v>
      </c>
      <c r="D79" s="262"/>
      <c r="E79" s="262"/>
      <c r="F79" s="263" t="s">
        <v>581</v>
      </c>
      <c r="G79" s="264"/>
      <c r="H79" s="242" t="s">
        <v>582</v>
      </c>
      <c r="I79" s="242" t="s">
        <v>583</v>
      </c>
      <c r="J79" s="242">
        <v>20</v>
      </c>
      <c r="K79" s="254"/>
    </row>
    <row r="80" spans="2:11" s="1" customFormat="1" ht="15" customHeight="1">
      <c r="B80" s="253"/>
      <c r="C80" s="242" t="s">
        <v>584</v>
      </c>
      <c r="D80" s="242"/>
      <c r="E80" s="242"/>
      <c r="F80" s="263" t="s">
        <v>581</v>
      </c>
      <c r="G80" s="264"/>
      <c r="H80" s="242" t="s">
        <v>585</v>
      </c>
      <c r="I80" s="242" t="s">
        <v>583</v>
      </c>
      <c r="J80" s="242">
        <v>120</v>
      </c>
      <c r="K80" s="254"/>
    </row>
    <row r="81" spans="2:11" s="1" customFormat="1" ht="15" customHeight="1">
      <c r="B81" s="265"/>
      <c r="C81" s="242" t="s">
        <v>586</v>
      </c>
      <c r="D81" s="242"/>
      <c r="E81" s="242"/>
      <c r="F81" s="263" t="s">
        <v>587</v>
      </c>
      <c r="G81" s="264"/>
      <c r="H81" s="242" t="s">
        <v>588</v>
      </c>
      <c r="I81" s="242" t="s">
        <v>583</v>
      </c>
      <c r="J81" s="242">
        <v>50</v>
      </c>
      <c r="K81" s="254"/>
    </row>
    <row r="82" spans="2:11" s="1" customFormat="1" ht="15" customHeight="1">
      <c r="B82" s="265"/>
      <c r="C82" s="242" t="s">
        <v>589</v>
      </c>
      <c r="D82" s="242"/>
      <c r="E82" s="242"/>
      <c r="F82" s="263" t="s">
        <v>581</v>
      </c>
      <c r="G82" s="264"/>
      <c r="H82" s="242" t="s">
        <v>590</v>
      </c>
      <c r="I82" s="242" t="s">
        <v>591</v>
      </c>
      <c r="J82" s="242"/>
      <c r="K82" s="254"/>
    </row>
    <row r="83" spans="2:11" s="1" customFormat="1" ht="15" customHeight="1">
      <c r="B83" s="265"/>
      <c r="C83" s="266" t="s">
        <v>592</v>
      </c>
      <c r="D83" s="266"/>
      <c r="E83" s="266"/>
      <c r="F83" s="267" t="s">
        <v>587</v>
      </c>
      <c r="G83" s="266"/>
      <c r="H83" s="266" t="s">
        <v>593</v>
      </c>
      <c r="I83" s="266" t="s">
        <v>583</v>
      </c>
      <c r="J83" s="266">
        <v>15</v>
      </c>
      <c r="K83" s="254"/>
    </row>
    <row r="84" spans="2:11" s="1" customFormat="1" ht="15" customHeight="1">
      <c r="B84" s="265"/>
      <c r="C84" s="266" t="s">
        <v>594</v>
      </c>
      <c r="D84" s="266"/>
      <c r="E84" s="266"/>
      <c r="F84" s="267" t="s">
        <v>587</v>
      </c>
      <c r="G84" s="266"/>
      <c r="H84" s="266" t="s">
        <v>595</v>
      </c>
      <c r="I84" s="266" t="s">
        <v>583</v>
      </c>
      <c r="J84" s="266">
        <v>15</v>
      </c>
      <c r="K84" s="254"/>
    </row>
    <row r="85" spans="2:11" s="1" customFormat="1" ht="15" customHeight="1">
      <c r="B85" s="265"/>
      <c r="C85" s="266" t="s">
        <v>596</v>
      </c>
      <c r="D85" s="266"/>
      <c r="E85" s="266"/>
      <c r="F85" s="267" t="s">
        <v>587</v>
      </c>
      <c r="G85" s="266"/>
      <c r="H85" s="266" t="s">
        <v>597</v>
      </c>
      <c r="I85" s="266" t="s">
        <v>583</v>
      </c>
      <c r="J85" s="266">
        <v>20</v>
      </c>
      <c r="K85" s="254"/>
    </row>
    <row r="86" spans="2:11" s="1" customFormat="1" ht="15" customHeight="1">
      <c r="B86" s="265"/>
      <c r="C86" s="266" t="s">
        <v>598</v>
      </c>
      <c r="D86" s="266"/>
      <c r="E86" s="266"/>
      <c r="F86" s="267" t="s">
        <v>587</v>
      </c>
      <c r="G86" s="266"/>
      <c r="H86" s="266" t="s">
        <v>599</v>
      </c>
      <c r="I86" s="266" t="s">
        <v>583</v>
      </c>
      <c r="J86" s="266">
        <v>20</v>
      </c>
      <c r="K86" s="254"/>
    </row>
    <row r="87" spans="2:11" s="1" customFormat="1" ht="15" customHeight="1">
      <c r="B87" s="265"/>
      <c r="C87" s="242" t="s">
        <v>600</v>
      </c>
      <c r="D87" s="242"/>
      <c r="E87" s="242"/>
      <c r="F87" s="263" t="s">
        <v>587</v>
      </c>
      <c r="G87" s="264"/>
      <c r="H87" s="242" t="s">
        <v>601</v>
      </c>
      <c r="I87" s="242" t="s">
        <v>583</v>
      </c>
      <c r="J87" s="242">
        <v>50</v>
      </c>
      <c r="K87" s="254"/>
    </row>
    <row r="88" spans="2:11" s="1" customFormat="1" ht="15" customHeight="1">
      <c r="B88" s="265"/>
      <c r="C88" s="242" t="s">
        <v>602</v>
      </c>
      <c r="D88" s="242"/>
      <c r="E88" s="242"/>
      <c r="F88" s="263" t="s">
        <v>587</v>
      </c>
      <c r="G88" s="264"/>
      <c r="H88" s="242" t="s">
        <v>603</v>
      </c>
      <c r="I88" s="242" t="s">
        <v>583</v>
      </c>
      <c r="J88" s="242">
        <v>20</v>
      </c>
      <c r="K88" s="254"/>
    </row>
    <row r="89" spans="2:11" s="1" customFormat="1" ht="15" customHeight="1">
      <c r="B89" s="265"/>
      <c r="C89" s="242" t="s">
        <v>604</v>
      </c>
      <c r="D89" s="242"/>
      <c r="E89" s="242"/>
      <c r="F89" s="263" t="s">
        <v>587</v>
      </c>
      <c r="G89" s="264"/>
      <c r="H89" s="242" t="s">
        <v>605</v>
      </c>
      <c r="I89" s="242" t="s">
        <v>583</v>
      </c>
      <c r="J89" s="242">
        <v>20</v>
      </c>
      <c r="K89" s="254"/>
    </row>
    <row r="90" spans="2:11" s="1" customFormat="1" ht="15" customHeight="1">
      <c r="B90" s="265"/>
      <c r="C90" s="242" t="s">
        <v>606</v>
      </c>
      <c r="D90" s="242"/>
      <c r="E90" s="242"/>
      <c r="F90" s="263" t="s">
        <v>587</v>
      </c>
      <c r="G90" s="264"/>
      <c r="H90" s="242" t="s">
        <v>607</v>
      </c>
      <c r="I90" s="242" t="s">
        <v>583</v>
      </c>
      <c r="J90" s="242">
        <v>50</v>
      </c>
      <c r="K90" s="254"/>
    </row>
    <row r="91" spans="2:11" s="1" customFormat="1" ht="15" customHeight="1">
      <c r="B91" s="265"/>
      <c r="C91" s="242" t="s">
        <v>608</v>
      </c>
      <c r="D91" s="242"/>
      <c r="E91" s="242"/>
      <c r="F91" s="263" t="s">
        <v>587</v>
      </c>
      <c r="G91" s="264"/>
      <c r="H91" s="242" t="s">
        <v>608</v>
      </c>
      <c r="I91" s="242" t="s">
        <v>583</v>
      </c>
      <c r="J91" s="242">
        <v>50</v>
      </c>
      <c r="K91" s="254"/>
    </row>
    <row r="92" spans="2:11" s="1" customFormat="1" ht="15" customHeight="1">
      <c r="B92" s="265"/>
      <c r="C92" s="242" t="s">
        <v>609</v>
      </c>
      <c r="D92" s="242"/>
      <c r="E92" s="242"/>
      <c r="F92" s="263" t="s">
        <v>587</v>
      </c>
      <c r="G92" s="264"/>
      <c r="H92" s="242" t="s">
        <v>610</v>
      </c>
      <c r="I92" s="242" t="s">
        <v>583</v>
      </c>
      <c r="J92" s="242">
        <v>255</v>
      </c>
      <c r="K92" s="254"/>
    </row>
    <row r="93" spans="2:11" s="1" customFormat="1" ht="15" customHeight="1">
      <c r="B93" s="265"/>
      <c r="C93" s="242" t="s">
        <v>611</v>
      </c>
      <c r="D93" s="242"/>
      <c r="E93" s="242"/>
      <c r="F93" s="263" t="s">
        <v>581</v>
      </c>
      <c r="G93" s="264"/>
      <c r="H93" s="242" t="s">
        <v>612</v>
      </c>
      <c r="I93" s="242" t="s">
        <v>613</v>
      </c>
      <c r="J93" s="242"/>
      <c r="K93" s="254"/>
    </row>
    <row r="94" spans="2:11" s="1" customFormat="1" ht="15" customHeight="1">
      <c r="B94" s="265"/>
      <c r="C94" s="242" t="s">
        <v>614</v>
      </c>
      <c r="D94" s="242"/>
      <c r="E94" s="242"/>
      <c r="F94" s="263" t="s">
        <v>581</v>
      </c>
      <c r="G94" s="264"/>
      <c r="H94" s="242" t="s">
        <v>615</v>
      </c>
      <c r="I94" s="242" t="s">
        <v>616</v>
      </c>
      <c r="J94" s="242"/>
      <c r="K94" s="254"/>
    </row>
    <row r="95" spans="2:11" s="1" customFormat="1" ht="15" customHeight="1">
      <c r="B95" s="265"/>
      <c r="C95" s="242" t="s">
        <v>617</v>
      </c>
      <c r="D95" s="242"/>
      <c r="E95" s="242"/>
      <c r="F95" s="263" t="s">
        <v>581</v>
      </c>
      <c r="G95" s="264"/>
      <c r="H95" s="242" t="s">
        <v>617</v>
      </c>
      <c r="I95" s="242" t="s">
        <v>616</v>
      </c>
      <c r="J95" s="242"/>
      <c r="K95" s="254"/>
    </row>
    <row r="96" spans="2:11" s="1" customFormat="1" ht="15" customHeight="1">
      <c r="B96" s="265"/>
      <c r="C96" s="242" t="s">
        <v>37</v>
      </c>
      <c r="D96" s="242"/>
      <c r="E96" s="242"/>
      <c r="F96" s="263" t="s">
        <v>581</v>
      </c>
      <c r="G96" s="264"/>
      <c r="H96" s="242" t="s">
        <v>618</v>
      </c>
      <c r="I96" s="242" t="s">
        <v>616</v>
      </c>
      <c r="J96" s="242"/>
      <c r="K96" s="254"/>
    </row>
    <row r="97" spans="2:11" s="1" customFormat="1" ht="15" customHeight="1">
      <c r="B97" s="265"/>
      <c r="C97" s="242" t="s">
        <v>47</v>
      </c>
      <c r="D97" s="242"/>
      <c r="E97" s="242"/>
      <c r="F97" s="263" t="s">
        <v>581</v>
      </c>
      <c r="G97" s="264"/>
      <c r="H97" s="242" t="s">
        <v>619</v>
      </c>
      <c r="I97" s="242" t="s">
        <v>616</v>
      </c>
      <c r="J97" s="242"/>
      <c r="K97" s="254"/>
    </row>
    <row r="98" spans="2:11" s="1" customFormat="1" ht="15" customHeight="1">
      <c r="B98" s="268"/>
      <c r="C98" s="269"/>
      <c r="D98" s="269"/>
      <c r="E98" s="269"/>
      <c r="F98" s="269"/>
      <c r="G98" s="269"/>
      <c r="H98" s="269"/>
      <c r="I98" s="269"/>
      <c r="J98" s="269"/>
      <c r="K98" s="270"/>
    </row>
    <row r="99" spans="2:11" s="1" customFormat="1" ht="18.7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1"/>
    </row>
    <row r="100" spans="2:11" s="1" customFormat="1" ht="18.75" customHeight="1"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</row>
    <row r="101" spans="2:11" s="1" customFormat="1" ht="7.5" customHeight="1">
      <c r="B101" s="250"/>
      <c r="C101" s="251"/>
      <c r="D101" s="251"/>
      <c r="E101" s="251"/>
      <c r="F101" s="251"/>
      <c r="G101" s="251"/>
      <c r="H101" s="251"/>
      <c r="I101" s="251"/>
      <c r="J101" s="251"/>
      <c r="K101" s="252"/>
    </row>
    <row r="102" spans="2:11" s="1" customFormat="1" ht="45" customHeight="1">
      <c r="B102" s="253"/>
      <c r="C102" s="372" t="s">
        <v>620</v>
      </c>
      <c r="D102" s="372"/>
      <c r="E102" s="372"/>
      <c r="F102" s="372"/>
      <c r="G102" s="372"/>
      <c r="H102" s="372"/>
      <c r="I102" s="372"/>
      <c r="J102" s="372"/>
      <c r="K102" s="254"/>
    </row>
    <row r="103" spans="2:11" s="1" customFormat="1" ht="17.25" customHeight="1">
      <c r="B103" s="253"/>
      <c r="C103" s="255" t="s">
        <v>575</v>
      </c>
      <c r="D103" s="255"/>
      <c r="E103" s="255"/>
      <c r="F103" s="255" t="s">
        <v>576</v>
      </c>
      <c r="G103" s="256"/>
      <c r="H103" s="255" t="s">
        <v>53</v>
      </c>
      <c r="I103" s="255" t="s">
        <v>56</v>
      </c>
      <c r="J103" s="255" t="s">
        <v>577</v>
      </c>
      <c r="K103" s="254"/>
    </row>
    <row r="104" spans="2:11" s="1" customFormat="1" ht="17.25" customHeight="1">
      <c r="B104" s="253"/>
      <c r="C104" s="257" t="s">
        <v>578</v>
      </c>
      <c r="D104" s="257"/>
      <c r="E104" s="257"/>
      <c r="F104" s="258" t="s">
        <v>579</v>
      </c>
      <c r="G104" s="259"/>
      <c r="H104" s="257"/>
      <c r="I104" s="257"/>
      <c r="J104" s="257" t="s">
        <v>580</v>
      </c>
      <c r="K104" s="254"/>
    </row>
    <row r="105" spans="2:11" s="1" customFormat="1" ht="5.25" customHeight="1">
      <c r="B105" s="253"/>
      <c r="C105" s="255"/>
      <c r="D105" s="255"/>
      <c r="E105" s="255"/>
      <c r="F105" s="255"/>
      <c r="G105" s="273"/>
      <c r="H105" s="255"/>
      <c r="I105" s="255"/>
      <c r="J105" s="255"/>
      <c r="K105" s="254"/>
    </row>
    <row r="106" spans="2:11" s="1" customFormat="1" ht="15" customHeight="1">
      <c r="B106" s="253"/>
      <c r="C106" s="242" t="s">
        <v>52</v>
      </c>
      <c r="D106" s="262"/>
      <c r="E106" s="262"/>
      <c r="F106" s="263" t="s">
        <v>581</v>
      </c>
      <c r="G106" s="242"/>
      <c r="H106" s="242" t="s">
        <v>621</v>
      </c>
      <c r="I106" s="242" t="s">
        <v>583</v>
      </c>
      <c r="J106" s="242">
        <v>20</v>
      </c>
      <c r="K106" s="254"/>
    </row>
    <row r="107" spans="2:11" s="1" customFormat="1" ht="15" customHeight="1">
      <c r="B107" s="253"/>
      <c r="C107" s="242" t="s">
        <v>584</v>
      </c>
      <c r="D107" s="242"/>
      <c r="E107" s="242"/>
      <c r="F107" s="263" t="s">
        <v>581</v>
      </c>
      <c r="G107" s="242"/>
      <c r="H107" s="242" t="s">
        <v>621</v>
      </c>
      <c r="I107" s="242" t="s">
        <v>583</v>
      </c>
      <c r="J107" s="242">
        <v>120</v>
      </c>
      <c r="K107" s="254"/>
    </row>
    <row r="108" spans="2:11" s="1" customFormat="1" ht="15" customHeight="1">
      <c r="B108" s="265"/>
      <c r="C108" s="242" t="s">
        <v>586</v>
      </c>
      <c r="D108" s="242"/>
      <c r="E108" s="242"/>
      <c r="F108" s="263" t="s">
        <v>587</v>
      </c>
      <c r="G108" s="242"/>
      <c r="H108" s="242" t="s">
        <v>621</v>
      </c>
      <c r="I108" s="242" t="s">
        <v>583</v>
      </c>
      <c r="J108" s="242">
        <v>50</v>
      </c>
      <c r="K108" s="254"/>
    </row>
    <row r="109" spans="2:11" s="1" customFormat="1" ht="15" customHeight="1">
      <c r="B109" s="265"/>
      <c r="C109" s="242" t="s">
        <v>589</v>
      </c>
      <c r="D109" s="242"/>
      <c r="E109" s="242"/>
      <c r="F109" s="263" t="s">
        <v>581</v>
      </c>
      <c r="G109" s="242"/>
      <c r="H109" s="242" t="s">
        <v>621</v>
      </c>
      <c r="I109" s="242" t="s">
        <v>591</v>
      </c>
      <c r="J109" s="242"/>
      <c r="K109" s="254"/>
    </row>
    <row r="110" spans="2:11" s="1" customFormat="1" ht="15" customHeight="1">
      <c r="B110" s="265"/>
      <c r="C110" s="242" t="s">
        <v>600</v>
      </c>
      <c r="D110" s="242"/>
      <c r="E110" s="242"/>
      <c r="F110" s="263" t="s">
        <v>587</v>
      </c>
      <c r="G110" s="242"/>
      <c r="H110" s="242" t="s">
        <v>621</v>
      </c>
      <c r="I110" s="242" t="s">
        <v>583</v>
      </c>
      <c r="J110" s="242">
        <v>50</v>
      </c>
      <c r="K110" s="254"/>
    </row>
    <row r="111" spans="2:11" s="1" customFormat="1" ht="15" customHeight="1">
      <c r="B111" s="265"/>
      <c r="C111" s="242" t="s">
        <v>608</v>
      </c>
      <c r="D111" s="242"/>
      <c r="E111" s="242"/>
      <c r="F111" s="263" t="s">
        <v>587</v>
      </c>
      <c r="G111" s="242"/>
      <c r="H111" s="242" t="s">
        <v>621</v>
      </c>
      <c r="I111" s="242" t="s">
        <v>583</v>
      </c>
      <c r="J111" s="242">
        <v>50</v>
      </c>
      <c r="K111" s="254"/>
    </row>
    <row r="112" spans="2:11" s="1" customFormat="1" ht="15" customHeight="1">
      <c r="B112" s="265"/>
      <c r="C112" s="242" t="s">
        <v>606</v>
      </c>
      <c r="D112" s="242"/>
      <c r="E112" s="242"/>
      <c r="F112" s="263" t="s">
        <v>587</v>
      </c>
      <c r="G112" s="242"/>
      <c r="H112" s="242" t="s">
        <v>621</v>
      </c>
      <c r="I112" s="242" t="s">
        <v>583</v>
      </c>
      <c r="J112" s="242">
        <v>50</v>
      </c>
      <c r="K112" s="254"/>
    </row>
    <row r="113" spans="2:11" s="1" customFormat="1" ht="15" customHeight="1">
      <c r="B113" s="265"/>
      <c r="C113" s="242" t="s">
        <v>52</v>
      </c>
      <c r="D113" s="242"/>
      <c r="E113" s="242"/>
      <c r="F113" s="263" t="s">
        <v>581</v>
      </c>
      <c r="G113" s="242"/>
      <c r="H113" s="242" t="s">
        <v>622</v>
      </c>
      <c r="I113" s="242" t="s">
        <v>583</v>
      </c>
      <c r="J113" s="242">
        <v>20</v>
      </c>
      <c r="K113" s="254"/>
    </row>
    <row r="114" spans="2:11" s="1" customFormat="1" ht="15" customHeight="1">
      <c r="B114" s="265"/>
      <c r="C114" s="242" t="s">
        <v>623</v>
      </c>
      <c r="D114" s="242"/>
      <c r="E114" s="242"/>
      <c r="F114" s="263" t="s">
        <v>581</v>
      </c>
      <c r="G114" s="242"/>
      <c r="H114" s="242" t="s">
        <v>624</v>
      </c>
      <c r="I114" s="242" t="s">
        <v>583</v>
      </c>
      <c r="J114" s="242">
        <v>120</v>
      </c>
      <c r="K114" s="254"/>
    </row>
    <row r="115" spans="2:11" s="1" customFormat="1" ht="15" customHeight="1">
      <c r="B115" s="265"/>
      <c r="C115" s="242" t="s">
        <v>37</v>
      </c>
      <c r="D115" s="242"/>
      <c r="E115" s="242"/>
      <c r="F115" s="263" t="s">
        <v>581</v>
      </c>
      <c r="G115" s="242"/>
      <c r="H115" s="242" t="s">
        <v>625</v>
      </c>
      <c r="I115" s="242" t="s">
        <v>616</v>
      </c>
      <c r="J115" s="242"/>
      <c r="K115" s="254"/>
    </row>
    <row r="116" spans="2:11" s="1" customFormat="1" ht="15" customHeight="1">
      <c r="B116" s="265"/>
      <c r="C116" s="242" t="s">
        <v>47</v>
      </c>
      <c r="D116" s="242"/>
      <c r="E116" s="242"/>
      <c r="F116" s="263" t="s">
        <v>581</v>
      </c>
      <c r="G116" s="242"/>
      <c r="H116" s="242" t="s">
        <v>626</v>
      </c>
      <c r="I116" s="242" t="s">
        <v>616</v>
      </c>
      <c r="J116" s="242"/>
      <c r="K116" s="254"/>
    </row>
    <row r="117" spans="2:11" s="1" customFormat="1" ht="15" customHeight="1">
      <c r="B117" s="265"/>
      <c r="C117" s="242" t="s">
        <v>56</v>
      </c>
      <c r="D117" s="242"/>
      <c r="E117" s="242"/>
      <c r="F117" s="263" t="s">
        <v>581</v>
      </c>
      <c r="G117" s="242"/>
      <c r="H117" s="242" t="s">
        <v>627</v>
      </c>
      <c r="I117" s="242" t="s">
        <v>628</v>
      </c>
      <c r="J117" s="242"/>
      <c r="K117" s="254"/>
    </row>
    <row r="118" spans="2:11" s="1" customFormat="1" ht="15" customHeight="1">
      <c r="B118" s="268"/>
      <c r="C118" s="274"/>
      <c r="D118" s="274"/>
      <c r="E118" s="274"/>
      <c r="F118" s="274"/>
      <c r="G118" s="274"/>
      <c r="H118" s="274"/>
      <c r="I118" s="274"/>
      <c r="J118" s="274"/>
      <c r="K118" s="270"/>
    </row>
    <row r="119" spans="2:11" s="1" customFormat="1" ht="18.75" customHeight="1">
      <c r="B119" s="275"/>
      <c r="C119" s="276"/>
      <c r="D119" s="276"/>
      <c r="E119" s="276"/>
      <c r="F119" s="277"/>
      <c r="G119" s="276"/>
      <c r="H119" s="276"/>
      <c r="I119" s="276"/>
      <c r="J119" s="276"/>
      <c r="K119" s="275"/>
    </row>
    <row r="120" spans="2:11" s="1" customFormat="1" ht="18.75" customHeight="1"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2:11" s="1" customFormat="1" ht="7.5" customHeight="1">
      <c r="B121" s="278"/>
      <c r="C121" s="279"/>
      <c r="D121" s="279"/>
      <c r="E121" s="279"/>
      <c r="F121" s="279"/>
      <c r="G121" s="279"/>
      <c r="H121" s="279"/>
      <c r="I121" s="279"/>
      <c r="J121" s="279"/>
      <c r="K121" s="280"/>
    </row>
    <row r="122" spans="2:11" s="1" customFormat="1" ht="45" customHeight="1">
      <c r="B122" s="281"/>
      <c r="C122" s="370" t="s">
        <v>629</v>
      </c>
      <c r="D122" s="370"/>
      <c r="E122" s="370"/>
      <c r="F122" s="370"/>
      <c r="G122" s="370"/>
      <c r="H122" s="370"/>
      <c r="I122" s="370"/>
      <c r="J122" s="370"/>
      <c r="K122" s="282"/>
    </row>
    <row r="123" spans="2:11" s="1" customFormat="1" ht="17.25" customHeight="1">
      <c r="B123" s="283"/>
      <c r="C123" s="255" t="s">
        <v>575</v>
      </c>
      <c r="D123" s="255"/>
      <c r="E123" s="255"/>
      <c r="F123" s="255" t="s">
        <v>576</v>
      </c>
      <c r="G123" s="256"/>
      <c r="H123" s="255" t="s">
        <v>53</v>
      </c>
      <c r="I123" s="255" t="s">
        <v>56</v>
      </c>
      <c r="J123" s="255" t="s">
        <v>577</v>
      </c>
      <c r="K123" s="284"/>
    </row>
    <row r="124" spans="2:11" s="1" customFormat="1" ht="17.25" customHeight="1">
      <c r="B124" s="283"/>
      <c r="C124" s="257" t="s">
        <v>578</v>
      </c>
      <c r="D124" s="257"/>
      <c r="E124" s="257"/>
      <c r="F124" s="258" t="s">
        <v>579</v>
      </c>
      <c r="G124" s="259"/>
      <c r="H124" s="257"/>
      <c r="I124" s="257"/>
      <c r="J124" s="257" t="s">
        <v>580</v>
      </c>
      <c r="K124" s="284"/>
    </row>
    <row r="125" spans="2:11" s="1" customFormat="1" ht="5.25" customHeight="1">
      <c r="B125" s="285"/>
      <c r="C125" s="260"/>
      <c r="D125" s="260"/>
      <c r="E125" s="260"/>
      <c r="F125" s="260"/>
      <c r="G125" s="286"/>
      <c r="H125" s="260"/>
      <c r="I125" s="260"/>
      <c r="J125" s="260"/>
      <c r="K125" s="287"/>
    </row>
    <row r="126" spans="2:11" s="1" customFormat="1" ht="15" customHeight="1">
      <c r="B126" s="285"/>
      <c r="C126" s="242" t="s">
        <v>584</v>
      </c>
      <c r="D126" s="262"/>
      <c r="E126" s="262"/>
      <c r="F126" s="263" t="s">
        <v>581</v>
      </c>
      <c r="G126" s="242"/>
      <c r="H126" s="242" t="s">
        <v>621</v>
      </c>
      <c r="I126" s="242" t="s">
        <v>583</v>
      </c>
      <c r="J126" s="242">
        <v>120</v>
      </c>
      <c r="K126" s="288"/>
    </row>
    <row r="127" spans="2:11" s="1" customFormat="1" ht="15" customHeight="1">
      <c r="B127" s="285"/>
      <c r="C127" s="242" t="s">
        <v>630</v>
      </c>
      <c r="D127" s="242"/>
      <c r="E127" s="242"/>
      <c r="F127" s="263" t="s">
        <v>581</v>
      </c>
      <c r="G127" s="242"/>
      <c r="H127" s="242" t="s">
        <v>631</v>
      </c>
      <c r="I127" s="242" t="s">
        <v>583</v>
      </c>
      <c r="J127" s="242" t="s">
        <v>632</v>
      </c>
      <c r="K127" s="288"/>
    </row>
    <row r="128" spans="2:11" s="1" customFormat="1" ht="15" customHeight="1">
      <c r="B128" s="285"/>
      <c r="C128" s="242" t="s">
        <v>529</v>
      </c>
      <c r="D128" s="242"/>
      <c r="E128" s="242"/>
      <c r="F128" s="263" t="s">
        <v>581</v>
      </c>
      <c r="G128" s="242"/>
      <c r="H128" s="242" t="s">
        <v>633</v>
      </c>
      <c r="I128" s="242" t="s">
        <v>583</v>
      </c>
      <c r="J128" s="242" t="s">
        <v>632</v>
      </c>
      <c r="K128" s="288"/>
    </row>
    <row r="129" spans="2:11" s="1" customFormat="1" ht="15" customHeight="1">
      <c r="B129" s="285"/>
      <c r="C129" s="242" t="s">
        <v>592</v>
      </c>
      <c r="D129" s="242"/>
      <c r="E129" s="242"/>
      <c r="F129" s="263" t="s">
        <v>587</v>
      </c>
      <c r="G129" s="242"/>
      <c r="H129" s="242" t="s">
        <v>593</v>
      </c>
      <c r="I129" s="242" t="s">
        <v>583</v>
      </c>
      <c r="J129" s="242">
        <v>15</v>
      </c>
      <c r="K129" s="288"/>
    </row>
    <row r="130" spans="2:11" s="1" customFormat="1" ht="15" customHeight="1">
      <c r="B130" s="285"/>
      <c r="C130" s="266" t="s">
        <v>594</v>
      </c>
      <c r="D130" s="266"/>
      <c r="E130" s="266"/>
      <c r="F130" s="267" t="s">
        <v>587</v>
      </c>
      <c r="G130" s="266"/>
      <c r="H130" s="266" t="s">
        <v>595</v>
      </c>
      <c r="I130" s="266" t="s">
        <v>583</v>
      </c>
      <c r="J130" s="266">
        <v>15</v>
      </c>
      <c r="K130" s="288"/>
    </row>
    <row r="131" spans="2:11" s="1" customFormat="1" ht="15" customHeight="1">
      <c r="B131" s="285"/>
      <c r="C131" s="266" t="s">
        <v>596</v>
      </c>
      <c r="D131" s="266"/>
      <c r="E131" s="266"/>
      <c r="F131" s="267" t="s">
        <v>587</v>
      </c>
      <c r="G131" s="266"/>
      <c r="H131" s="266" t="s">
        <v>597</v>
      </c>
      <c r="I131" s="266" t="s">
        <v>583</v>
      </c>
      <c r="J131" s="266">
        <v>20</v>
      </c>
      <c r="K131" s="288"/>
    </row>
    <row r="132" spans="2:11" s="1" customFormat="1" ht="15" customHeight="1">
      <c r="B132" s="285"/>
      <c r="C132" s="266" t="s">
        <v>598</v>
      </c>
      <c r="D132" s="266"/>
      <c r="E132" s="266"/>
      <c r="F132" s="267" t="s">
        <v>587</v>
      </c>
      <c r="G132" s="266"/>
      <c r="H132" s="266" t="s">
        <v>599</v>
      </c>
      <c r="I132" s="266" t="s">
        <v>583</v>
      </c>
      <c r="J132" s="266">
        <v>20</v>
      </c>
      <c r="K132" s="288"/>
    </row>
    <row r="133" spans="2:11" s="1" customFormat="1" ht="15" customHeight="1">
      <c r="B133" s="285"/>
      <c r="C133" s="242" t="s">
        <v>586</v>
      </c>
      <c r="D133" s="242"/>
      <c r="E133" s="242"/>
      <c r="F133" s="263" t="s">
        <v>587</v>
      </c>
      <c r="G133" s="242"/>
      <c r="H133" s="242" t="s">
        <v>621</v>
      </c>
      <c r="I133" s="242" t="s">
        <v>583</v>
      </c>
      <c r="J133" s="242">
        <v>50</v>
      </c>
      <c r="K133" s="288"/>
    </row>
    <row r="134" spans="2:11" s="1" customFormat="1" ht="15" customHeight="1">
      <c r="B134" s="285"/>
      <c r="C134" s="242" t="s">
        <v>600</v>
      </c>
      <c r="D134" s="242"/>
      <c r="E134" s="242"/>
      <c r="F134" s="263" t="s">
        <v>587</v>
      </c>
      <c r="G134" s="242"/>
      <c r="H134" s="242" t="s">
        <v>621</v>
      </c>
      <c r="I134" s="242" t="s">
        <v>583</v>
      </c>
      <c r="J134" s="242">
        <v>50</v>
      </c>
      <c r="K134" s="288"/>
    </row>
    <row r="135" spans="2:11" s="1" customFormat="1" ht="15" customHeight="1">
      <c r="B135" s="285"/>
      <c r="C135" s="242" t="s">
        <v>606</v>
      </c>
      <c r="D135" s="242"/>
      <c r="E135" s="242"/>
      <c r="F135" s="263" t="s">
        <v>587</v>
      </c>
      <c r="G135" s="242"/>
      <c r="H135" s="242" t="s">
        <v>621</v>
      </c>
      <c r="I135" s="242" t="s">
        <v>583</v>
      </c>
      <c r="J135" s="242">
        <v>50</v>
      </c>
      <c r="K135" s="288"/>
    </row>
    <row r="136" spans="2:11" s="1" customFormat="1" ht="15" customHeight="1">
      <c r="B136" s="285"/>
      <c r="C136" s="242" t="s">
        <v>608</v>
      </c>
      <c r="D136" s="242"/>
      <c r="E136" s="242"/>
      <c r="F136" s="263" t="s">
        <v>587</v>
      </c>
      <c r="G136" s="242"/>
      <c r="H136" s="242" t="s">
        <v>621</v>
      </c>
      <c r="I136" s="242" t="s">
        <v>583</v>
      </c>
      <c r="J136" s="242">
        <v>50</v>
      </c>
      <c r="K136" s="288"/>
    </row>
    <row r="137" spans="2:11" s="1" customFormat="1" ht="15" customHeight="1">
      <c r="B137" s="285"/>
      <c r="C137" s="242" t="s">
        <v>609</v>
      </c>
      <c r="D137" s="242"/>
      <c r="E137" s="242"/>
      <c r="F137" s="263" t="s">
        <v>587</v>
      </c>
      <c r="G137" s="242"/>
      <c r="H137" s="242" t="s">
        <v>634</v>
      </c>
      <c r="I137" s="242" t="s">
        <v>583</v>
      </c>
      <c r="J137" s="242">
        <v>255</v>
      </c>
      <c r="K137" s="288"/>
    </row>
    <row r="138" spans="2:11" s="1" customFormat="1" ht="15" customHeight="1">
      <c r="B138" s="285"/>
      <c r="C138" s="242" t="s">
        <v>611</v>
      </c>
      <c r="D138" s="242"/>
      <c r="E138" s="242"/>
      <c r="F138" s="263" t="s">
        <v>581</v>
      </c>
      <c r="G138" s="242"/>
      <c r="H138" s="242" t="s">
        <v>635</v>
      </c>
      <c r="I138" s="242" t="s">
        <v>613</v>
      </c>
      <c r="J138" s="242"/>
      <c r="K138" s="288"/>
    </row>
    <row r="139" spans="2:11" s="1" customFormat="1" ht="15" customHeight="1">
      <c r="B139" s="285"/>
      <c r="C139" s="242" t="s">
        <v>614</v>
      </c>
      <c r="D139" s="242"/>
      <c r="E139" s="242"/>
      <c r="F139" s="263" t="s">
        <v>581</v>
      </c>
      <c r="G139" s="242"/>
      <c r="H139" s="242" t="s">
        <v>636</v>
      </c>
      <c r="I139" s="242" t="s">
        <v>616</v>
      </c>
      <c r="J139" s="242"/>
      <c r="K139" s="288"/>
    </row>
    <row r="140" spans="2:11" s="1" customFormat="1" ht="15" customHeight="1">
      <c r="B140" s="285"/>
      <c r="C140" s="242" t="s">
        <v>617</v>
      </c>
      <c r="D140" s="242"/>
      <c r="E140" s="242"/>
      <c r="F140" s="263" t="s">
        <v>581</v>
      </c>
      <c r="G140" s="242"/>
      <c r="H140" s="242" t="s">
        <v>617</v>
      </c>
      <c r="I140" s="242" t="s">
        <v>616</v>
      </c>
      <c r="J140" s="242"/>
      <c r="K140" s="288"/>
    </row>
    <row r="141" spans="2:11" s="1" customFormat="1" ht="15" customHeight="1">
      <c r="B141" s="285"/>
      <c r="C141" s="242" t="s">
        <v>37</v>
      </c>
      <c r="D141" s="242"/>
      <c r="E141" s="242"/>
      <c r="F141" s="263" t="s">
        <v>581</v>
      </c>
      <c r="G141" s="242"/>
      <c r="H141" s="242" t="s">
        <v>637</v>
      </c>
      <c r="I141" s="242" t="s">
        <v>616</v>
      </c>
      <c r="J141" s="242"/>
      <c r="K141" s="288"/>
    </row>
    <row r="142" spans="2:11" s="1" customFormat="1" ht="15" customHeight="1">
      <c r="B142" s="285"/>
      <c r="C142" s="242" t="s">
        <v>638</v>
      </c>
      <c r="D142" s="242"/>
      <c r="E142" s="242"/>
      <c r="F142" s="263" t="s">
        <v>581</v>
      </c>
      <c r="G142" s="242"/>
      <c r="H142" s="242" t="s">
        <v>639</v>
      </c>
      <c r="I142" s="242" t="s">
        <v>616</v>
      </c>
      <c r="J142" s="242"/>
      <c r="K142" s="288"/>
    </row>
    <row r="143" spans="2:11" s="1" customFormat="1" ht="15" customHeight="1">
      <c r="B143" s="289"/>
      <c r="C143" s="290"/>
      <c r="D143" s="290"/>
      <c r="E143" s="290"/>
      <c r="F143" s="290"/>
      <c r="G143" s="290"/>
      <c r="H143" s="290"/>
      <c r="I143" s="290"/>
      <c r="J143" s="290"/>
      <c r="K143" s="291"/>
    </row>
    <row r="144" spans="2:11" s="1" customFormat="1" ht="18.75" customHeight="1">
      <c r="B144" s="276"/>
      <c r="C144" s="276"/>
      <c r="D144" s="276"/>
      <c r="E144" s="276"/>
      <c r="F144" s="277"/>
      <c r="G144" s="276"/>
      <c r="H144" s="276"/>
      <c r="I144" s="276"/>
      <c r="J144" s="276"/>
      <c r="K144" s="276"/>
    </row>
    <row r="145" spans="2:11" s="1" customFormat="1" ht="18.75" customHeight="1"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</row>
    <row r="146" spans="2:11" s="1" customFormat="1" ht="7.5" customHeight="1">
      <c r="B146" s="250"/>
      <c r="C146" s="251"/>
      <c r="D146" s="251"/>
      <c r="E146" s="251"/>
      <c r="F146" s="251"/>
      <c r="G146" s="251"/>
      <c r="H146" s="251"/>
      <c r="I146" s="251"/>
      <c r="J146" s="251"/>
      <c r="K146" s="252"/>
    </row>
    <row r="147" spans="2:11" s="1" customFormat="1" ht="45" customHeight="1">
      <c r="B147" s="253"/>
      <c r="C147" s="372" t="s">
        <v>640</v>
      </c>
      <c r="D147" s="372"/>
      <c r="E147" s="372"/>
      <c r="F147" s="372"/>
      <c r="G147" s="372"/>
      <c r="H147" s="372"/>
      <c r="I147" s="372"/>
      <c r="J147" s="372"/>
      <c r="K147" s="254"/>
    </row>
    <row r="148" spans="2:11" s="1" customFormat="1" ht="17.25" customHeight="1">
      <c r="B148" s="253"/>
      <c r="C148" s="255" t="s">
        <v>575</v>
      </c>
      <c r="D148" s="255"/>
      <c r="E148" s="255"/>
      <c r="F148" s="255" t="s">
        <v>576</v>
      </c>
      <c r="G148" s="256"/>
      <c r="H148" s="255" t="s">
        <v>53</v>
      </c>
      <c r="I148" s="255" t="s">
        <v>56</v>
      </c>
      <c r="J148" s="255" t="s">
        <v>577</v>
      </c>
      <c r="K148" s="254"/>
    </row>
    <row r="149" spans="2:11" s="1" customFormat="1" ht="17.25" customHeight="1">
      <c r="B149" s="253"/>
      <c r="C149" s="257" t="s">
        <v>578</v>
      </c>
      <c r="D149" s="257"/>
      <c r="E149" s="257"/>
      <c r="F149" s="258" t="s">
        <v>579</v>
      </c>
      <c r="G149" s="259"/>
      <c r="H149" s="257"/>
      <c r="I149" s="257"/>
      <c r="J149" s="257" t="s">
        <v>580</v>
      </c>
      <c r="K149" s="254"/>
    </row>
    <row r="150" spans="2:11" s="1" customFormat="1" ht="5.25" customHeight="1">
      <c r="B150" s="265"/>
      <c r="C150" s="260"/>
      <c r="D150" s="260"/>
      <c r="E150" s="260"/>
      <c r="F150" s="260"/>
      <c r="G150" s="261"/>
      <c r="H150" s="260"/>
      <c r="I150" s="260"/>
      <c r="J150" s="260"/>
      <c r="K150" s="288"/>
    </row>
    <row r="151" spans="2:11" s="1" customFormat="1" ht="15" customHeight="1">
      <c r="B151" s="265"/>
      <c r="C151" s="292" t="s">
        <v>584</v>
      </c>
      <c r="D151" s="242"/>
      <c r="E151" s="242"/>
      <c r="F151" s="293" t="s">
        <v>581</v>
      </c>
      <c r="G151" s="242"/>
      <c r="H151" s="292" t="s">
        <v>621</v>
      </c>
      <c r="I151" s="292" t="s">
        <v>583</v>
      </c>
      <c r="J151" s="292">
        <v>120</v>
      </c>
      <c r="K151" s="288"/>
    </row>
    <row r="152" spans="2:11" s="1" customFormat="1" ht="15" customHeight="1">
      <c r="B152" s="265"/>
      <c r="C152" s="292" t="s">
        <v>630</v>
      </c>
      <c r="D152" s="242"/>
      <c r="E152" s="242"/>
      <c r="F152" s="293" t="s">
        <v>581</v>
      </c>
      <c r="G152" s="242"/>
      <c r="H152" s="292" t="s">
        <v>641</v>
      </c>
      <c r="I152" s="292" t="s">
        <v>583</v>
      </c>
      <c r="J152" s="292" t="s">
        <v>632</v>
      </c>
      <c r="K152" s="288"/>
    </row>
    <row r="153" spans="2:11" s="1" customFormat="1" ht="15" customHeight="1">
      <c r="B153" s="265"/>
      <c r="C153" s="292" t="s">
        <v>529</v>
      </c>
      <c r="D153" s="242"/>
      <c r="E153" s="242"/>
      <c r="F153" s="293" t="s">
        <v>581</v>
      </c>
      <c r="G153" s="242"/>
      <c r="H153" s="292" t="s">
        <v>642</v>
      </c>
      <c r="I153" s="292" t="s">
        <v>583</v>
      </c>
      <c r="J153" s="292" t="s">
        <v>632</v>
      </c>
      <c r="K153" s="288"/>
    </row>
    <row r="154" spans="2:11" s="1" customFormat="1" ht="15" customHeight="1">
      <c r="B154" s="265"/>
      <c r="C154" s="292" t="s">
        <v>586</v>
      </c>
      <c r="D154" s="242"/>
      <c r="E154" s="242"/>
      <c r="F154" s="293" t="s">
        <v>587</v>
      </c>
      <c r="G154" s="242"/>
      <c r="H154" s="292" t="s">
        <v>621</v>
      </c>
      <c r="I154" s="292" t="s">
        <v>583</v>
      </c>
      <c r="J154" s="292">
        <v>50</v>
      </c>
      <c r="K154" s="288"/>
    </row>
    <row r="155" spans="2:11" s="1" customFormat="1" ht="15" customHeight="1">
      <c r="B155" s="265"/>
      <c r="C155" s="292" t="s">
        <v>589</v>
      </c>
      <c r="D155" s="242"/>
      <c r="E155" s="242"/>
      <c r="F155" s="293" t="s">
        <v>581</v>
      </c>
      <c r="G155" s="242"/>
      <c r="H155" s="292" t="s">
        <v>621</v>
      </c>
      <c r="I155" s="292" t="s">
        <v>591</v>
      </c>
      <c r="J155" s="292"/>
      <c r="K155" s="288"/>
    </row>
    <row r="156" spans="2:11" s="1" customFormat="1" ht="15" customHeight="1">
      <c r="B156" s="265"/>
      <c r="C156" s="292" t="s">
        <v>600</v>
      </c>
      <c r="D156" s="242"/>
      <c r="E156" s="242"/>
      <c r="F156" s="293" t="s">
        <v>587</v>
      </c>
      <c r="G156" s="242"/>
      <c r="H156" s="292" t="s">
        <v>621</v>
      </c>
      <c r="I156" s="292" t="s">
        <v>583</v>
      </c>
      <c r="J156" s="292">
        <v>50</v>
      </c>
      <c r="K156" s="288"/>
    </row>
    <row r="157" spans="2:11" s="1" customFormat="1" ht="15" customHeight="1">
      <c r="B157" s="265"/>
      <c r="C157" s="292" t="s">
        <v>608</v>
      </c>
      <c r="D157" s="242"/>
      <c r="E157" s="242"/>
      <c r="F157" s="293" t="s">
        <v>587</v>
      </c>
      <c r="G157" s="242"/>
      <c r="H157" s="292" t="s">
        <v>621</v>
      </c>
      <c r="I157" s="292" t="s">
        <v>583</v>
      </c>
      <c r="J157" s="292">
        <v>50</v>
      </c>
      <c r="K157" s="288"/>
    </row>
    <row r="158" spans="2:11" s="1" customFormat="1" ht="15" customHeight="1">
      <c r="B158" s="265"/>
      <c r="C158" s="292" t="s">
        <v>606</v>
      </c>
      <c r="D158" s="242"/>
      <c r="E158" s="242"/>
      <c r="F158" s="293" t="s">
        <v>587</v>
      </c>
      <c r="G158" s="242"/>
      <c r="H158" s="292" t="s">
        <v>621</v>
      </c>
      <c r="I158" s="292" t="s">
        <v>583</v>
      </c>
      <c r="J158" s="292">
        <v>50</v>
      </c>
      <c r="K158" s="288"/>
    </row>
    <row r="159" spans="2:11" s="1" customFormat="1" ht="15" customHeight="1">
      <c r="B159" s="265"/>
      <c r="C159" s="292" t="s">
        <v>90</v>
      </c>
      <c r="D159" s="242"/>
      <c r="E159" s="242"/>
      <c r="F159" s="293" t="s">
        <v>581</v>
      </c>
      <c r="G159" s="242"/>
      <c r="H159" s="292" t="s">
        <v>643</v>
      </c>
      <c r="I159" s="292" t="s">
        <v>583</v>
      </c>
      <c r="J159" s="292" t="s">
        <v>644</v>
      </c>
      <c r="K159" s="288"/>
    </row>
    <row r="160" spans="2:11" s="1" customFormat="1" ht="15" customHeight="1">
      <c r="B160" s="265"/>
      <c r="C160" s="292" t="s">
        <v>645</v>
      </c>
      <c r="D160" s="242"/>
      <c r="E160" s="242"/>
      <c r="F160" s="293" t="s">
        <v>581</v>
      </c>
      <c r="G160" s="242"/>
      <c r="H160" s="292" t="s">
        <v>646</v>
      </c>
      <c r="I160" s="292" t="s">
        <v>616</v>
      </c>
      <c r="J160" s="292"/>
      <c r="K160" s="288"/>
    </row>
    <row r="161" spans="2:11" s="1" customFormat="1" ht="15" customHeight="1">
      <c r="B161" s="294"/>
      <c r="C161" s="295"/>
      <c r="D161" s="295"/>
      <c r="E161" s="295"/>
      <c r="F161" s="295"/>
      <c r="G161" s="295"/>
      <c r="H161" s="295"/>
      <c r="I161" s="295"/>
      <c r="J161" s="295"/>
      <c r="K161" s="296"/>
    </row>
    <row r="162" spans="2:11" s="1" customFormat="1" ht="18.75" customHeight="1">
      <c r="B162" s="276"/>
      <c r="C162" s="286"/>
      <c r="D162" s="286"/>
      <c r="E162" s="286"/>
      <c r="F162" s="297"/>
      <c r="G162" s="286"/>
      <c r="H162" s="286"/>
      <c r="I162" s="286"/>
      <c r="J162" s="286"/>
      <c r="K162" s="276"/>
    </row>
    <row r="163" spans="2:11" s="1" customFormat="1" ht="18.75" customHeight="1">
      <c r="B163" s="276"/>
      <c r="C163" s="286"/>
      <c r="D163" s="286"/>
      <c r="E163" s="286"/>
      <c r="F163" s="297"/>
      <c r="G163" s="286"/>
      <c r="H163" s="286"/>
      <c r="I163" s="286"/>
      <c r="J163" s="286"/>
      <c r="K163" s="276"/>
    </row>
    <row r="164" spans="2:11" s="1" customFormat="1" ht="18.75" customHeight="1">
      <c r="B164" s="276"/>
      <c r="C164" s="286"/>
      <c r="D164" s="286"/>
      <c r="E164" s="286"/>
      <c r="F164" s="297"/>
      <c r="G164" s="286"/>
      <c r="H164" s="286"/>
      <c r="I164" s="286"/>
      <c r="J164" s="286"/>
      <c r="K164" s="276"/>
    </row>
    <row r="165" spans="2:11" s="1" customFormat="1" ht="18.75" customHeight="1">
      <c r="B165" s="276"/>
      <c r="C165" s="286"/>
      <c r="D165" s="286"/>
      <c r="E165" s="286"/>
      <c r="F165" s="297"/>
      <c r="G165" s="286"/>
      <c r="H165" s="286"/>
      <c r="I165" s="286"/>
      <c r="J165" s="286"/>
      <c r="K165" s="276"/>
    </row>
    <row r="166" spans="2:11" s="1" customFormat="1" ht="18.75" customHeight="1">
      <c r="B166" s="276"/>
      <c r="C166" s="286"/>
      <c r="D166" s="286"/>
      <c r="E166" s="286"/>
      <c r="F166" s="297"/>
      <c r="G166" s="286"/>
      <c r="H166" s="286"/>
      <c r="I166" s="286"/>
      <c r="J166" s="286"/>
      <c r="K166" s="276"/>
    </row>
    <row r="167" spans="2:11" s="1" customFormat="1" ht="18.75" customHeight="1">
      <c r="B167" s="276"/>
      <c r="C167" s="286"/>
      <c r="D167" s="286"/>
      <c r="E167" s="286"/>
      <c r="F167" s="297"/>
      <c r="G167" s="286"/>
      <c r="H167" s="286"/>
      <c r="I167" s="286"/>
      <c r="J167" s="286"/>
      <c r="K167" s="276"/>
    </row>
    <row r="168" spans="2:11" s="1" customFormat="1" ht="18.75" customHeight="1">
      <c r="B168" s="276"/>
      <c r="C168" s="286"/>
      <c r="D168" s="286"/>
      <c r="E168" s="286"/>
      <c r="F168" s="297"/>
      <c r="G168" s="286"/>
      <c r="H168" s="286"/>
      <c r="I168" s="286"/>
      <c r="J168" s="286"/>
      <c r="K168" s="276"/>
    </row>
    <row r="169" spans="2:11" s="1" customFormat="1" ht="18.75" customHeight="1"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</row>
    <row r="170" spans="2:11" s="1" customFormat="1" ht="7.5" customHeight="1">
      <c r="B170" s="231"/>
      <c r="C170" s="232"/>
      <c r="D170" s="232"/>
      <c r="E170" s="232"/>
      <c r="F170" s="232"/>
      <c r="G170" s="232"/>
      <c r="H170" s="232"/>
      <c r="I170" s="232"/>
      <c r="J170" s="232"/>
      <c r="K170" s="233"/>
    </row>
    <row r="171" spans="2:11" s="1" customFormat="1" ht="45" customHeight="1">
      <c r="B171" s="234"/>
      <c r="C171" s="370" t="s">
        <v>647</v>
      </c>
      <c r="D171" s="370"/>
      <c r="E171" s="370"/>
      <c r="F171" s="370"/>
      <c r="G171" s="370"/>
      <c r="H171" s="370"/>
      <c r="I171" s="370"/>
      <c r="J171" s="370"/>
      <c r="K171" s="235"/>
    </row>
    <row r="172" spans="2:11" s="1" customFormat="1" ht="17.25" customHeight="1">
      <c r="B172" s="234"/>
      <c r="C172" s="255" t="s">
        <v>575</v>
      </c>
      <c r="D172" s="255"/>
      <c r="E172" s="255"/>
      <c r="F172" s="255" t="s">
        <v>576</v>
      </c>
      <c r="G172" s="298"/>
      <c r="H172" s="299" t="s">
        <v>53</v>
      </c>
      <c r="I172" s="299" t="s">
        <v>56</v>
      </c>
      <c r="J172" s="255" t="s">
        <v>577</v>
      </c>
      <c r="K172" s="235"/>
    </row>
    <row r="173" spans="2:11" s="1" customFormat="1" ht="17.25" customHeight="1">
      <c r="B173" s="236"/>
      <c r="C173" s="257" t="s">
        <v>578</v>
      </c>
      <c r="D173" s="257"/>
      <c r="E173" s="257"/>
      <c r="F173" s="258" t="s">
        <v>579</v>
      </c>
      <c r="G173" s="300"/>
      <c r="H173" s="301"/>
      <c r="I173" s="301"/>
      <c r="J173" s="257" t="s">
        <v>580</v>
      </c>
      <c r="K173" s="237"/>
    </row>
    <row r="174" spans="2:11" s="1" customFormat="1" ht="5.25" customHeight="1">
      <c r="B174" s="265"/>
      <c r="C174" s="260"/>
      <c r="D174" s="260"/>
      <c r="E174" s="260"/>
      <c r="F174" s="260"/>
      <c r="G174" s="261"/>
      <c r="H174" s="260"/>
      <c r="I174" s="260"/>
      <c r="J174" s="260"/>
      <c r="K174" s="288"/>
    </row>
    <row r="175" spans="2:11" s="1" customFormat="1" ht="15" customHeight="1">
      <c r="B175" s="265"/>
      <c r="C175" s="242" t="s">
        <v>584</v>
      </c>
      <c r="D175" s="242"/>
      <c r="E175" s="242"/>
      <c r="F175" s="263" t="s">
        <v>581</v>
      </c>
      <c r="G175" s="242"/>
      <c r="H175" s="242" t="s">
        <v>621</v>
      </c>
      <c r="I175" s="242" t="s">
        <v>583</v>
      </c>
      <c r="J175" s="242">
        <v>120</v>
      </c>
      <c r="K175" s="288"/>
    </row>
    <row r="176" spans="2:11" s="1" customFormat="1" ht="15" customHeight="1">
      <c r="B176" s="265"/>
      <c r="C176" s="242" t="s">
        <v>630</v>
      </c>
      <c r="D176" s="242"/>
      <c r="E176" s="242"/>
      <c r="F176" s="263" t="s">
        <v>581</v>
      </c>
      <c r="G176" s="242"/>
      <c r="H176" s="242" t="s">
        <v>631</v>
      </c>
      <c r="I176" s="242" t="s">
        <v>583</v>
      </c>
      <c r="J176" s="242" t="s">
        <v>632</v>
      </c>
      <c r="K176" s="288"/>
    </row>
    <row r="177" spans="2:11" s="1" customFormat="1" ht="15" customHeight="1">
      <c r="B177" s="265"/>
      <c r="C177" s="242" t="s">
        <v>529</v>
      </c>
      <c r="D177" s="242"/>
      <c r="E177" s="242"/>
      <c r="F177" s="263" t="s">
        <v>581</v>
      </c>
      <c r="G177" s="242"/>
      <c r="H177" s="242" t="s">
        <v>648</v>
      </c>
      <c r="I177" s="242" t="s">
        <v>583</v>
      </c>
      <c r="J177" s="242" t="s">
        <v>632</v>
      </c>
      <c r="K177" s="288"/>
    </row>
    <row r="178" spans="2:11" s="1" customFormat="1" ht="15" customHeight="1">
      <c r="B178" s="265"/>
      <c r="C178" s="242" t="s">
        <v>586</v>
      </c>
      <c r="D178" s="242"/>
      <c r="E178" s="242"/>
      <c r="F178" s="263" t="s">
        <v>587</v>
      </c>
      <c r="G178" s="242"/>
      <c r="H178" s="242" t="s">
        <v>648</v>
      </c>
      <c r="I178" s="242" t="s">
        <v>583</v>
      </c>
      <c r="J178" s="242">
        <v>50</v>
      </c>
      <c r="K178" s="288"/>
    </row>
    <row r="179" spans="2:11" s="1" customFormat="1" ht="15" customHeight="1">
      <c r="B179" s="265"/>
      <c r="C179" s="242" t="s">
        <v>589</v>
      </c>
      <c r="D179" s="242"/>
      <c r="E179" s="242"/>
      <c r="F179" s="263" t="s">
        <v>581</v>
      </c>
      <c r="G179" s="242"/>
      <c r="H179" s="242" t="s">
        <v>648</v>
      </c>
      <c r="I179" s="242" t="s">
        <v>591</v>
      </c>
      <c r="J179" s="242"/>
      <c r="K179" s="288"/>
    </row>
    <row r="180" spans="2:11" s="1" customFormat="1" ht="15" customHeight="1">
      <c r="B180" s="265"/>
      <c r="C180" s="242" t="s">
        <v>600</v>
      </c>
      <c r="D180" s="242"/>
      <c r="E180" s="242"/>
      <c r="F180" s="263" t="s">
        <v>587</v>
      </c>
      <c r="G180" s="242"/>
      <c r="H180" s="242" t="s">
        <v>648</v>
      </c>
      <c r="I180" s="242" t="s">
        <v>583</v>
      </c>
      <c r="J180" s="242">
        <v>50</v>
      </c>
      <c r="K180" s="288"/>
    </row>
    <row r="181" spans="2:11" s="1" customFormat="1" ht="15" customHeight="1">
      <c r="B181" s="265"/>
      <c r="C181" s="242" t="s">
        <v>608</v>
      </c>
      <c r="D181" s="242"/>
      <c r="E181" s="242"/>
      <c r="F181" s="263" t="s">
        <v>587</v>
      </c>
      <c r="G181" s="242"/>
      <c r="H181" s="242" t="s">
        <v>648</v>
      </c>
      <c r="I181" s="242" t="s">
        <v>583</v>
      </c>
      <c r="J181" s="242">
        <v>50</v>
      </c>
      <c r="K181" s="288"/>
    </row>
    <row r="182" spans="2:11" s="1" customFormat="1" ht="15" customHeight="1">
      <c r="B182" s="265"/>
      <c r="C182" s="242" t="s">
        <v>606</v>
      </c>
      <c r="D182" s="242"/>
      <c r="E182" s="242"/>
      <c r="F182" s="263" t="s">
        <v>587</v>
      </c>
      <c r="G182" s="242"/>
      <c r="H182" s="242" t="s">
        <v>648</v>
      </c>
      <c r="I182" s="242" t="s">
        <v>583</v>
      </c>
      <c r="J182" s="242">
        <v>50</v>
      </c>
      <c r="K182" s="288"/>
    </row>
    <row r="183" spans="2:11" s="1" customFormat="1" ht="15" customHeight="1">
      <c r="B183" s="265"/>
      <c r="C183" s="242" t="s">
        <v>105</v>
      </c>
      <c r="D183" s="242"/>
      <c r="E183" s="242"/>
      <c r="F183" s="263" t="s">
        <v>581</v>
      </c>
      <c r="G183" s="242"/>
      <c r="H183" s="242" t="s">
        <v>649</v>
      </c>
      <c r="I183" s="242" t="s">
        <v>650</v>
      </c>
      <c r="J183" s="242"/>
      <c r="K183" s="288"/>
    </row>
    <row r="184" spans="2:11" s="1" customFormat="1" ht="15" customHeight="1">
      <c r="B184" s="265"/>
      <c r="C184" s="242" t="s">
        <v>56</v>
      </c>
      <c r="D184" s="242"/>
      <c r="E184" s="242"/>
      <c r="F184" s="263" t="s">
        <v>581</v>
      </c>
      <c r="G184" s="242"/>
      <c r="H184" s="242" t="s">
        <v>651</v>
      </c>
      <c r="I184" s="242" t="s">
        <v>652</v>
      </c>
      <c r="J184" s="242">
        <v>1</v>
      </c>
      <c r="K184" s="288"/>
    </row>
    <row r="185" spans="2:11" s="1" customFormat="1" ht="15" customHeight="1">
      <c r="B185" s="265"/>
      <c r="C185" s="242" t="s">
        <v>52</v>
      </c>
      <c r="D185" s="242"/>
      <c r="E185" s="242"/>
      <c r="F185" s="263" t="s">
        <v>581</v>
      </c>
      <c r="G185" s="242"/>
      <c r="H185" s="242" t="s">
        <v>653</v>
      </c>
      <c r="I185" s="242" t="s">
        <v>583</v>
      </c>
      <c r="J185" s="242">
        <v>20</v>
      </c>
      <c r="K185" s="288"/>
    </row>
    <row r="186" spans="2:11" s="1" customFormat="1" ht="15" customHeight="1">
      <c r="B186" s="265"/>
      <c r="C186" s="242" t="s">
        <v>53</v>
      </c>
      <c r="D186" s="242"/>
      <c r="E186" s="242"/>
      <c r="F186" s="263" t="s">
        <v>581</v>
      </c>
      <c r="G186" s="242"/>
      <c r="H186" s="242" t="s">
        <v>654</v>
      </c>
      <c r="I186" s="242" t="s">
        <v>583</v>
      </c>
      <c r="J186" s="242">
        <v>255</v>
      </c>
      <c r="K186" s="288"/>
    </row>
    <row r="187" spans="2:11" s="1" customFormat="1" ht="15" customHeight="1">
      <c r="B187" s="265"/>
      <c r="C187" s="242" t="s">
        <v>106</v>
      </c>
      <c r="D187" s="242"/>
      <c r="E187" s="242"/>
      <c r="F187" s="263" t="s">
        <v>581</v>
      </c>
      <c r="G187" s="242"/>
      <c r="H187" s="242" t="s">
        <v>545</v>
      </c>
      <c r="I187" s="242" t="s">
        <v>583</v>
      </c>
      <c r="J187" s="242">
        <v>10</v>
      </c>
      <c r="K187" s="288"/>
    </row>
    <row r="188" spans="2:11" s="1" customFormat="1" ht="15" customHeight="1">
      <c r="B188" s="265"/>
      <c r="C188" s="242" t="s">
        <v>107</v>
      </c>
      <c r="D188" s="242"/>
      <c r="E188" s="242"/>
      <c r="F188" s="263" t="s">
        <v>581</v>
      </c>
      <c r="G188" s="242"/>
      <c r="H188" s="242" t="s">
        <v>655</v>
      </c>
      <c r="I188" s="242" t="s">
        <v>616</v>
      </c>
      <c r="J188" s="242"/>
      <c r="K188" s="288"/>
    </row>
    <row r="189" spans="2:11" s="1" customFormat="1" ht="15" customHeight="1">
      <c r="B189" s="265"/>
      <c r="C189" s="242" t="s">
        <v>656</v>
      </c>
      <c r="D189" s="242"/>
      <c r="E189" s="242"/>
      <c r="F189" s="263" t="s">
        <v>581</v>
      </c>
      <c r="G189" s="242"/>
      <c r="H189" s="242" t="s">
        <v>657</v>
      </c>
      <c r="I189" s="242" t="s">
        <v>616</v>
      </c>
      <c r="J189" s="242"/>
      <c r="K189" s="288"/>
    </row>
    <row r="190" spans="2:11" s="1" customFormat="1" ht="15" customHeight="1">
      <c r="B190" s="265"/>
      <c r="C190" s="242" t="s">
        <v>645</v>
      </c>
      <c r="D190" s="242"/>
      <c r="E190" s="242"/>
      <c r="F190" s="263" t="s">
        <v>581</v>
      </c>
      <c r="G190" s="242"/>
      <c r="H190" s="242" t="s">
        <v>658</v>
      </c>
      <c r="I190" s="242" t="s">
        <v>616</v>
      </c>
      <c r="J190" s="242"/>
      <c r="K190" s="288"/>
    </row>
    <row r="191" spans="2:11" s="1" customFormat="1" ht="15" customHeight="1">
      <c r="B191" s="265"/>
      <c r="C191" s="242" t="s">
        <v>109</v>
      </c>
      <c r="D191" s="242"/>
      <c r="E191" s="242"/>
      <c r="F191" s="263" t="s">
        <v>587</v>
      </c>
      <c r="G191" s="242"/>
      <c r="H191" s="242" t="s">
        <v>659</v>
      </c>
      <c r="I191" s="242" t="s">
        <v>583</v>
      </c>
      <c r="J191" s="242">
        <v>50</v>
      </c>
      <c r="K191" s="288"/>
    </row>
    <row r="192" spans="2:11" s="1" customFormat="1" ht="15" customHeight="1">
      <c r="B192" s="265"/>
      <c r="C192" s="242" t="s">
        <v>660</v>
      </c>
      <c r="D192" s="242"/>
      <c r="E192" s="242"/>
      <c r="F192" s="263" t="s">
        <v>587</v>
      </c>
      <c r="G192" s="242"/>
      <c r="H192" s="242" t="s">
        <v>661</v>
      </c>
      <c r="I192" s="242" t="s">
        <v>662</v>
      </c>
      <c r="J192" s="242"/>
      <c r="K192" s="288"/>
    </row>
    <row r="193" spans="2:11" s="1" customFormat="1" ht="15" customHeight="1">
      <c r="B193" s="265"/>
      <c r="C193" s="242" t="s">
        <v>663</v>
      </c>
      <c r="D193" s="242"/>
      <c r="E193" s="242"/>
      <c r="F193" s="263" t="s">
        <v>587</v>
      </c>
      <c r="G193" s="242"/>
      <c r="H193" s="242" t="s">
        <v>664</v>
      </c>
      <c r="I193" s="242" t="s">
        <v>662</v>
      </c>
      <c r="J193" s="242"/>
      <c r="K193" s="288"/>
    </row>
    <row r="194" spans="2:11" s="1" customFormat="1" ht="15" customHeight="1">
      <c r="B194" s="265"/>
      <c r="C194" s="242" t="s">
        <v>665</v>
      </c>
      <c r="D194" s="242"/>
      <c r="E194" s="242"/>
      <c r="F194" s="263" t="s">
        <v>587</v>
      </c>
      <c r="G194" s="242"/>
      <c r="H194" s="242" t="s">
        <v>666</v>
      </c>
      <c r="I194" s="242" t="s">
        <v>662</v>
      </c>
      <c r="J194" s="242"/>
      <c r="K194" s="288"/>
    </row>
    <row r="195" spans="2:11" s="1" customFormat="1" ht="15" customHeight="1">
      <c r="B195" s="265"/>
      <c r="C195" s="302" t="s">
        <v>667</v>
      </c>
      <c r="D195" s="242"/>
      <c r="E195" s="242"/>
      <c r="F195" s="263" t="s">
        <v>587</v>
      </c>
      <c r="G195" s="242"/>
      <c r="H195" s="242" t="s">
        <v>668</v>
      </c>
      <c r="I195" s="242" t="s">
        <v>669</v>
      </c>
      <c r="J195" s="303" t="s">
        <v>670</v>
      </c>
      <c r="K195" s="288"/>
    </row>
    <row r="196" spans="2:11" s="16" customFormat="1" ht="15" customHeight="1">
      <c r="B196" s="304"/>
      <c r="C196" s="305" t="s">
        <v>671</v>
      </c>
      <c r="D196" s="306"/>
      <c r="E196" s="306"/>
      <c r="F196" s="307" t="s">
        <v>587</v>
      </c>
      <c r="G196" s="306"/>
      <c r="H196" s="306" t="s">
        <v>672</v>
      </c>
      <c r="I196" s="306" t="s">
        <v>669</v>
      </c>
      <c r="J196" s="308" t="s">
        <v>670</v>
      </c>
      <c r="K196" s="309"/>
    </row>
    <row r="197" spans="2:11" s="1" customFormat="1" ht="15" customHeight="1">
      <c r="B197" s="265"/>
      <c r="C197" s="302" t="s">
        <v>41</v>
      </c>
      <c r="D197" s="242"/>
      <c r="E197" s="242"/>
      <c r="F197" s="263" t="s">
        <v>581</v>
      </c>
      <c r="G197" s="242"/>
      <c r="H197" s="239" t="s">
        <v>673</v>
      </c>
      <c r="I197" s="242" t="s">
        <v>674</v>
      </c>
      <c r="J197" s="242"/>
      <c r="K197" s="288"/>
    </row>
    <row r="198" spans="2:11" s="1" customFormat="1" ht="15" customHeight="1">
      <c r="B198" s="265"/>
      <c r="C198" s="302" t="s">
        <v>675</v>
      </c>
      <c r="D198" s="242"/>
      <c r="E198" s="242"/>
      <c r="F198" s="263" t="s">
        <v>581</v>
      </c>
      <c r="G198" s="242"/>
      <c r="H198" s="242" t="s">
        <v>676</v>
      </c>
      <c r="I198" s="242" t="s">
        <v>616</v>
      </c>
      <c r="J198" s="242"/>
      <c r="K198" s="288"/>
    </row>
    <row r="199" spans="2:11" s="1" customFormat="1" ht="15" customHeight="1">
      <c r="B199" s="265"/>
      <c r="C199" s="302" t="s">
        <v>677</v>
      </c>
      <c r="D199" s="242"/>
      <c r="E199" s="242"/>
      <c r="F199" s="263" t="s">
        <v>581</v>
      </c>
      <c r="G199" s="242"/>
      <c r="H199" s="242" t="s">
        <v>678</v>
      </c>
      <c r="I199" s="242" t="s">
        <v>616</v>
      </c>
      <c r="J199" s="242"/>
      <c r="K199" s="288"/>
    </row>
    <row r="200" spans="2:11" s="1" customFormat="1" ht="15" customHeight="1">
      <c r="B200" s="265"/>
      <c r="C200" s="302" t="s">
        <v>679</v>
      </c>
      <c r="D200" s="242"/>
      <c r="E200" s="242"/>
      <c r="F200" s="263" t="s">
        <v>587</v>
      </c>
      <c r="G200" s="242"/>
      <c r="H200" s="242" t="s">
        <v>680</v>
      </c>
      <c r="I200" s="242" t="s">
        <v>616</v>
      </c>
      <c r="J200" s="242"/>
      <c r="K200" s="288"/>
    </row>
    <row r="201" spans="2:11" s="1" customFormat="1" ht="15" customHeight="1">
      <c r="B201" s="294"/>
      <c r="C201" s="310"/>
      <c r="D201" s="295"/>
      <c r="E201" s="295"/>
      <c r="F201" s="295"/>
      <c r="G201" s="295"/>
      <c r="H201" s="295"/>
      <c r="I201" s="295"/>
      <c r="J201" s="295"/>
      <c r="K201" s="296"/>
    </row>
    <row r="202" spans="2:11" s="1" customFormat="1" ht="18.75" customHeight="1">
      <c r="B202" s="276"/>
      <c r="C202" s="286"/>
      <c r="D202" s="286"/>
      <c r="E202" s="286"/>
      <c r="F202" s="297"/>
      <c r="G202" s="286"/>
      <c r="H202" s="286"/>
      <c r="I202" s="286"/>
      <c r="J202" s="286"/>
      <c r="K202" s="276"/>
    </row>
    <row r="203" spans="2:11" s="1" customFormat="1" ht="18.75" customHeight="1"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</row>
    <row r="204" spans="2:11" s="1" customFormat="1" ht="13.5">
      <c r="B204" s="231"/>
      <c r="C204" s="232"/>
      <c r="D204" s="232"/>
      <c r="E204" s="232"/>
      <c r="F204" s="232"/>
      <c r="G204" s="232"/>
      <c r="H204" s="232"/>
      <c r="I204" s="232"/>
      <c r="J204" s="232"/>
      <c r="K204" s="233"/>
    </row>
    <row r="205" spans="2:11" s="1" customFormat="1" ht="21" customHeight="1">
      <c r="B205" s="234"/>
      <c r="C205" s="370" t="s">
        <v>681</v>
      </c>
      <c r="D205" s="370"/>
      <c r="E205" s="370"/>
      <c r="F205" s="370"/>
      <c r="G205" s="370"/>
      <c r="H205" s="370"/>
      <c r="I205" s="370"/>
      <c r="J205" s="370"/>
      <c r="K205" s="235"/>
    </row>
    <row r="206" spans="2:11" s="1" customFormat="1" ht="25.5" customHeight="1">
      <c r="B206" s="234"/>
      <c r="C206" s="311" t="s">
        <v>682</v>
      </c>
      <c r="D206" s="311"/>
      <c r="E206" s="311"/>
      <c r="F206" s="311" t="s">
        <v>683</v>
      </c>
      <c r="G206" s="312"/>
      <c r="H206" s="373" t="s">
        <v>684</v>
      </c>
      <c r="I206" s="373"/>
      <c r="J206" s="373"/>
      <c r="K206" s="235"/>
    </row>
    <row r="207" spans="2:11" s="1" customFormat="1" ht="5.25" customHeight="1">
      <c r="B207" s="265"/>
      <c r="C207" s="260"/>
      <c r="D207" s="260"/>
      <c r="E207" s="260"/>
      <c r="F207" s="260"/>
      <c r="G207" s="286"/>
      <c r="H207" s="260"/>
      <c r="I207" s="260"/>
      <c r="J207" s="260"/>
      <c r="K207" s="288"/>
    </row>
    <row r="208" spans="2:11" s="1" customFormat="1" ht="15" customHeight="1">
      <c r="B208" s="265"/>
      <c r="C208" s="242" t="s">
        <v>674</v>
      </c>
      <c r="D208" s="242"/>
      <c r="E208" s="242"/>
      <c r="F208" s="263" t="s">
        <v>42</v>
      </c>
      <c r="G208" s="242"/>
      <c r="H208" s="374" t="s">
        <v>685</v>
      </c>
      <c r="I208" s="374"/>
      <c r="J208" s="374"/>
      <c r="K208" s="288"/>
    </row>
    <row r="209" spans="2:11" s="1" customFormat="1" ht="15" customHeight="1">
      <c r="B209" s="265"/>
      <c r="C209" s="242"/>
      <c r="D209" s="242"/>
      <c r="E209" s="242"/>
      <c r="F209" s="263" t="s">
        <v>43</v>
      </c>
      <c r="G209" s="242"/>
      <c r="H209" s="374" t="s">
        <v>686</v>
      </c>
      <c r="I209" s="374"/>
      <c r="J209" s="374"/>
      <c r="K209" s="288"/>
    </row>
    <row r="210" spans="2:11" s="1" customFormat="1" ht="15" customHeight="1">
      <c r="B210" s="265"/>
      <c r="C210" s="242"/>
      <c r="D210" s="242"/>
      <c r="E210" s="242"/>
      <c r="F210" s="263" t="s">
        <v>46</v>
      </c>
      <c r="G210" s="242"/>
      <c r="H210" s="374" t="s">
        <v>687</v>
      </c>
      <c r="I210" s="374"/>
      <c r="J210" s="374"/>
      <c r="K210" s="288"/>
    </row>
    <row r="211" spans="2:11" s="1" customFormat="1" ht="15" customHeight="1">
      <c r="B211" s="265"/>
      <c r="C211" s="242"/>
      <c r="D211" s="242"/>
      <c r="E211" s="242"/>
      <c r="F211" s="263" t="s">
        <v>44</v>
      </c>
      <c r="G211" s="242"/>
      <c r="H211" s="374" t="s">
        <v>688</v>
      </c>
      <c r="I211" s="374"/>
      <c r="J211" s="374"/>
      <c r="K211" s="288"/>
    </row>
    <row r="212" spans="2:11" s="1" customFormat="1" ht="15" customHeight="1">
      <c r="B212" s="265"/>
      <c r="C212" s="242"/>
      <c r="D212" s="242"/>
      <c r="E212" s="242"/>
      <c r="F212" s="263" t="s">
        <v>45</v>
      </c>
      <c r="G212" s="242"/>
      <c r="H212" s="374" t="s">
        <v>689</v>
      </c>
      <c r="I212" s="374"/>
      <c r="J212" s="374"/>
      <c r="K212" s="288"/>
    </row>
    <row r="213" spans="2:11" s="1" customFormat="1" ht="15" customHeight="1">
      <c r="B213" s="265"/>
      <c r="C213" s="242"/>
      <c r="D213" s="242"/>
      <c r="E213" s="242"/>
      <c r="F213" s="263"/>
      <c r="G213" s="242"/>
      <c r="H213" s="242"/>
      <c r="I213" s="242"/>
      <c r="J213" s="242"/>
      <c r="K213" s="288"/>
    </row>
    <row r="214" spans="2:11" s="1" customFormat="1" ht="15" customHeight="1">
      <c r="B214" s="265"/>
      <c r="C214" s="242" t="s">
        <v>628</v>
      </c>
      <c r="D214" s="242"/>
      <c r="E214" s="242"/>
      <c r="F214" s="263" t="s">
        <v>78</v>
      </c>
      <c r="G214" s="242"/>
      <c r="H214" s="374" t="s">
        <v>690</v>
      </c>
      <c r="I214" s="374"/>
      <c r="J214" s="374"/>
      <c r="K214" s="288"/>
    </row>
    <row r="215" spans="2:11" s="1" customFormat="1" ht="15" customHeight="1">
      <c r="B215" s="265"/>
      <c r="C215" s="242"/>
      <c r="D215" s="242"/>
      <c r="E215" s="242"/>
      <c r="F215" s="263" t="s">
        <v>525</v>
      </c>
      <c r="G215" s="242"/>
      <c r="H215" s="374" t="s">
        <v>526</v>
      </c>
      <c r="I215" s="374"/>
      <c r="J215" s="374"/>
      <c r="K215" s="288"/>
    </row>
    <row r="216" spans="2:11" s="1" customFormat="1" ht="15" customHeight="1">
      <c r="B216" s="265"/>
      <c r="C216" s="242"/>
      <c r="D216" s="242"/>
      <c r="E216" s="242"/>
      <c r="F216" s="263" t="s">
        <v>523</v>
      </c>
      <c r="G216" s="242"/>
      <c r="H216" s="374" t="s">
        <v>691</v>
      </c>
      <c r="I216" s="374"/>
      <c r="J216" s="374"/>
      <c r="K216" s="288"/>
    </row>
    <row r="217" spans="2:11" s="1" customFormat="1" ht="15" customHeight="1">
      <c r="B217" s="313"/>
      <c r="C217" s="242"/>
      <c r="D217" s="242"/>
      <c r="E217" s="242"/>
      <c r="F217" s="263" t="s">
        <v>83</v>
      </c>
      <c r="G217" s="302"/>
      <c r="H217" s="375" t="s">
        <v>84</v>
      </c>
      <c r="I217" s="375"/>
      <c r="J217" s="375"/>
      <c r="K217" s="314"/>
    </row>
    <row r="218" spans="2:11" s="1" customFormat="1" ht="15" customHeight="1">
      <c r="B218" s="313"/>
      <c r="C218" s="242"/>
      <c r="D218" s="242"/>
      <c r="E218" s="242"/>
      <c r="F218" s="263" t="s">
        <v>527</v>
      </c>
      <c r="G218" s="302"/>
      <c r="H218" s="375" t="s">
        <v>487</v>
      </c>
      <c r="I218" s="375"/>
      <c r="J218" s="375"/>
      <c r="K218" s="314"/>
    </row>
    <row r="219" spans="2:11" s="1" customFormat="1" ht="15" customHeight="1">
      <c r="B219" s="313"/>
      <c r="C219" s="242"/>
      <c r="D219" s="242"/>
      <c r="E219" s="242"/>
      <c r="F219" s="263"/>
      <c r="G219" s="302"/>
      <c r="H219" s="292"/>
      <c r="I219" s="292"/>
      <c r="J219" s="292"/>
      <c r="K219" s="314"/>
    </row>
    <row r="220" spans="2:11" s="1" customFormat="1" ht="15" customHeight="1">
      <c r="B220" s="313"/>
      <c r="C220" s="242" t="s">
        <v>652</v>
      </c>
      <c r="D220" s="242"/>
      <c r="E220" s="242"/>
      <c r="F220" s="263">
        <v>1</v>
      </c>
      <c r="G220" s="302"/>
      <c r="H220" s="375" t="s">
        <v>692</v>
      </c>
      <c r="I220" s="375"/>
      <c r="J220" s="375"/>
      <c r="K220" s="314"/>
    </row>
    <row r="221" spans="2:11" s="1" customFormat="1" ht="15" customHeight="1">
      <c r="B221" s="313"/>
      <c r="C221" s="242"/>
      <c r="D221" s="242"/>
      <c r="E221" s="242"/>
      <c r="F221" s="263">
        <v>2</v>
      </c>
      <c r="G221" s="302"/>
      <c r="H221" s="375" t="s">
        <v>693</v>
      </c>
      <c r="I221" s="375"/>
      <c r="J221" s="375"/>
      <c r="K221" s="314"/>
    </row>
    <row r="222" spans="2:11" s="1" customFormat="1" ht="15" customHeight="1">
      <c r="B222" s="313"/>
      <c r="C222" s="242"/>
      <c r="D222" s="242"/>
      <c r="E222" s="242"/>
      <c r="F222" s="263">
        <v>3</v>
      </c>
      <c r="G222" s="302"/>
      <c r="H222" s="375" t="s">
        <v>694</v>
      </c>
      <c r="I222" s="375"/>
      <c r="J222" s="375"/>
      <c r="K222" s="314"/>
    </row>
    <row r="223" spans="2:11" s="1" customFormat="1" ht="15" customHeight="1">
      <c r="B223" s="313"/>
      <c r="C223" s="242"/>
      <c r="D223" s="242"/>
      <c r="E223" s="242"/>
      <c r="F223" s="263">
        <v>4</v>
      </c>
      <c r="G223" s="302"/>
      <c r="H223" s="375" t="s">
        <v>695</v>
      </c>
      <c r="I223" s="375"/>
      <c r="J223" s="375"/>
      <c r="K223" s="314"/>
    </row>
    <row r="224" spans="2:11" s="1" customFormat="1" ht="12.75" customHeight="1">
      <c r="B224" s="315"/>
      <c r="C224" s="316"/>
      <c r="D224" s="316"/>
      <c r="E224" s="316"/>
      <c r="F224" s="316"/>
      <c r="G224" s="316"/>
      <c r="H224" s="316"/>
      <c r="I224" s="316"/>
      <c r="J224" s="316"/>
      <c r="K224" s="317"/>
    </row>
  </sheetData>
  <sheetProtection formatCells="0" formatColumns="0" formatRows="0" insertColumns="0" insertRows="0" insertHyperlinks="0" deleteColumns="0" deleteRows="0" sort="0" autoFilter="0" pivotTables="0"/>
  <mergeCells count="77">
    <mergeCell ref="H223:J223"/>
    <mergeCell ref="H211:J211"/>
    <mergeCell ref="H212:J212"/>
    <mergeCell ref="H214:J214"/>
    <mergeCell ref="H215:J215"/>
    <mergeCell ref="H217:J217"/>
    <mergeCell ref="H218:J218"/>
    <mergeCell ref="H220:J220"/>
    <mergeCell ref="H221:J221"/>
    <mergeCell ref="H222:J222"/>
    <mergeCell ref="C205:J205"/>
    <mergeCell ref="H206:J206"/>
    <mergeCell ref="H209:J209"/>
    <mergeCell ref="H210:J210"/>
    <mergeCell ref="H216:J216"/>
    <mergeCell ref="H208:J208"/>
    <mergeCell ref="C75:J75"/>
    <mergeCell ref="C102:J102"/>
    <mergeCell ref="C122:J122"/>
    <mergeCell ref="C147:J147"/>
    <mergeCell ref="C171:J171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Požárová</dc:creator>
  <cp:keywords/>
  <dc:description/>
  <cp:lastModifiedBy>petra</cp:lastModifiedBy>
  <dcterms:created xsi:type="dcterms:W3CDTF">2024-02-09T12:49:50Z</dcterms:created>
  <dcterms:modified xsi:type="dcterms:W3CDTF">2024-02-09T12:50:35Z</dcterms:modified>
  <cp:category/>
  <cp:version/>
  <cp:contentType/>
  <cp:contentStatus/>
</cp:coreProperties>
</file>