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kumentyVZzavody\Z3\2024\Labe, Mlékojedey u Litoměřic - Libotenice, náhradní výsadba s následnou péčí, ř. km 790,07 - 803,50\"/>
    </mc:Choice>
  </mc:AlternateContent>
  <bookViews>
    <workbookView xWindow="0" yWindow="0" windowWidth="13530" windowHeight="12045"/>
  </bookViews>
  <sheets>
    <sheet name="výkaz výměr " sheetId="21" r:id="rId1"/>
    <sheet name="I. časová etapa" sheetId="22" r:id="rId2"/>
    <sheet name="II. časová etapa" sheetId="2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2" l="1"/>
  <c r="F49" i="23" l="1"/>
  <c r="F48" i="23"/>
  <c r="F47" i="23"/>
  <c r="F46" i="23"/>
  <c r="F48" i="22"/>
  <c r="F46" i="22"/>
  <c r="F45" i="22"/>
  <c r="F9" i="22" l="1"/>
  <c r="F7" i="22"/>
  <c r="F39" i="23" l="1"/>
  <c r="F38" i="23"/>
  <c r="F37" i="23"/>
  <c r="F36" i="23"/>
  <c r="F35" i="23"/>
  <c r="F25" i="23"/>
  <c r="F24" i="23"/>
  <c r="F16" i="23"/>
  <c r="F15" i="23"/>
  <c r="F14" i="23"/>
  <c r="F13" i="23"/>
  <c r="F12" i="23"/>
  <c r="F11" i="23"/>
  <c r="F10" i="23"/>
  <c r="F9" i="23"/>
  <c r="F8" i="23"/>
  <c r="F7" i="23"/>
  <c r="F6" i="23"/>
  <c r="F5" i="23"/>
  <c r="F59" i="22"/>
  <c r="F58" i="22"/>
  <c r="F57" i="22"/>
  <c r="F56" i="22"/>
  <c r="F55" i="22"/>
  <c r="F54" i="22"/>
  <c r="F53" i="22"/>
  <c r="F38" i="22"/>
  <c r="F37" i="22"/>
  <c r="F36" i="22"/>
  <c r="F35" i="22"/>
  <c r="F34" i="22"/>
  <c r="F29" i="22"/>
  <c r="F28" i="22"/>
  <c r="F27" i="22"/>
  <c r="F26" i="22"/>
  <c r="F25" i="22"/>
  <c r="F24" i="22"/>
  <c r="F23" i="22"/>
  <c r="F22" i="22"/>
  <c r="F21" i="22"/>
  <c r="F20" i="22"/>
  <c r="F15" i="22"/>
  <c r="F13" i="22"/>
  <c r="F12" i="22"/>
  <c r="F14" i="22"/>
  <c r="F11" i="22"/>
  <c r="F10" i="22"/>
  <c r="F8" i="22"/>
  <c r="F6" i="22"/>
  <c r="F5" i="22"/>
  <c r="F4" i="22"/>
  <c r="C58" i="23" l="1"/>
  <c r="C84" i="21"/>
  <c r="F62" i="23"/>
  <c r="F61" i="23"/>
  <c r="F60" i="23"/>
  <c r="F59" i="23"/>
  <c r="C59" i="23"/>
  <c r="F58" i="23"/>
  <c r="F57" i="23"/>
  <c r="F30" i="23"/>
  <c r="C47" i="21"/>
  <c r="F29" i="23"/>
  <c r="F28" i="23"/>
  <c r="F27" i="23"/>
  <c r="F26" i="23"/>
  <c r="F23" i="23"/>
  <c r="F22" i="23"/>
  <c r="F21" i="23"/>
  <c r="G73" i="21"/>
  <c r="F51" i="23"/>
  <c r="F50" i="23"/>
  <c r="C86" i="21"/>
  <c r="G70" i="21" l="1"/>
  <c r="C83" i="21"/>
  <c r="C85" i="21"/>
  <c r="C78" i="21"/>
  <c r="G78" i="21" s="1"/>
  <c r="C80" i="21"/>
  <c r="G80" i="21" s="1"/>
  <c r="C46" i="21"/>
  <c r="G46" i="21" s="1"/>
  <c r="C44" i="21"/>
  <c r="G44" i="21" s="1"/>
  <c r="C42" i="21"/>
  <c r="G42" i="21" s="1"/>
  <c r="C40" i="21"/>
  <c r="G40" i="21" s="1"/>
  <c r="G35" i="21" l="1"/>
  <c r="C67" i="21"/>
  <c r="C66" i="21"/>
  <c r="C57" i="21"/>
  <c r="C56" i="21"/>
  <c r="C55" i="21"/>
  <c r="C54" i="21"/>
  <c r="C53" i="21"/>
  <c r="C48" i="21"/>
  <c r="C39" i="21"/>
  <c r="C37" i="21"/>
  <c r="C38" i="21"/>
  <c r="C34" i="21"/>
  <c r="C33" i="21"/>
  <c r="G33" i="21"/>
  <c r="C21" i="23"/>
  <c r="C62" i="23" l="1"/>
  <c r="G62" i="23" s="1"/>
  <c r="C61" i="23"/>
  <c r="G61" i="23" s="1"/>
  <c r="G60" i="23"/>
  <c r="G59" i="23"/>
  <c r="G58" i="23"/>
  <c r="C57" i="23"/>
  <c r="G57" i="23" s="1"/>
  <c r="G51" i="23"/>
  <c r="G50" i="23"/>
  <c r="G49" i="23"/>
  <c r="G48" i="23"/>
  <c r="C47" i="23"/>
  <c r="C46" i="23"/>
  <c r="C39" i="23"/>
  <c r="G39" i="23" s="1"/>
  <c r="C38" i="23"/>
  <c r="G38" i="23" s="1"/>
  <c r="C37" i="23"/>
  <c r="G37" i="23" s="1"/>
  <c r="C36" i="23"/>
  <c r="G36" i="23" s="1"/>
  <c r="C35" i="23"/>
  <c r="G35" i="23" s="1"/>
  <c r="C30" i="23"/>
  <c r="G30" i="23" s="1"/>
  <c r="C29" i="23"/>
  <c r="G29" i="23" s="1"/>
  <c r="C28" i="23"/>
  <c r="G28" i="23" s="1"/>
  <c r="C27" i="23"/>
  <c r="G27" i="23" s="1"/>
  <c r="C26" i="23"/>
  <c r="G26" i="23" s="1"/>
  <c r="C25" i="23"/>
  <c r="G25" i="23" s="1"/>
  <c r="C24" i="23"/>
  <c r="G24" i="23" s="1"/>
  <c r="C23" i="23"/>
  <c r="G23" i="23" s="1"/>
  <c r="G22" i="23"/>
  <c r="G21" i="23"/>
  <c r="G16" i="23"/>
  <c r="G15" i="23"/>
  <c r="G14" i="23"/>
  <c r="G13" i="23"/>
  <c r="G12" i="23"/>
  <c r="G11" i="23"/>
  <c r="G10" i="23"/>
  <c r="G9" i="23"/>
  <c r="G8" i="23"/>
  <c r="G7" i="23"/>
  <c r="G6" i="23"/>
  <c r="G5" i="23"/>
  <c r="C59" i="22"/>
  <c r="G59" i="22" s="1"/>
  <c r="C58" i="22"/>
  <c r="G58" i="22" s="1"/>
  <c r="G57" i="22"/>
  <c r="C56" i="22"/>
  <c r="G56" i="22" s="1"/>
  <c r="C55" i="22"/>
  <c r="G55" i="22" s="1"/>
  <c r="C54" i="22"/>
  <c r="G54" i="22" s="1"/>
  <c r="C53" i="22"/>
  <c r="G53" i="22" s="1"/>
  <c r="G48" i="22"/>
  <c r="G47" i="22"/>
  <c r="C46" i="22"/>
  <c r="C45" i="22"/>
  <c r="C38" i="22"/>
  <c r="G38" i="22" s="1"/>
  <c r="C37" i="22"/>
  <c r="G37" i="22" s="1"/>
  <c r="C36" i="22"/>
  <c r="G36" i="22" s="1"/>
  <c r="C35" i="22"/>
  <c r="G35" i="22" s="1"/>
  <c r="C34" i="22"/>
  <c r="G34" i="22" s="1"/>
  <c r="C29" i="22"/>
  <c r="G29" i="22" s="1"/>
  <c r="C28" i="22"/>
  <c r="G28" i="22" s="1"/>
  <c r="C27" i="22"/>
  <c r="G27" i="22" s="1"/>
  <c r="C26" i="22"/>
  <c r="G26" i="22" s="1"/>
  <c r="C25" i="22"/>
  <c r="G25" i="22" s="1"/>
  <c r="C24" i="22"/>
  <c r="G24" i="22" s="1"/>
  <c r="C23" i="22"/>
  <c r="G23" i="22" s="1"/>
  <c r="C22" i="22"/>
  <c r="G22" i="22" s="1"/>
  <c r="G21" i="22"/>
  <c r="C20" i="22"/>
  <c r="G20" i="22" s="1"/>
  <c r="G15" i="22"/>
  <c r="G14" i="22"/>
  <c r="G13" i="22"/>
  <c r="G12" i="22"/>
  <c r="G11" i="22"/>
  <c r="G10" i="22"/>
  <c r="G9" i="22"/>
  <c r="G8" i="22"/>
  <c r="G7" i="22"/>
  <c r="G6" i="22"/>
  <c r="G5" i="22"/>
  <c r="G4" i="22"/>
  <c r="G72" i="21"/>
  <c r="G71" i="21"/>
  <c r="G69" i="21"/>
  <c r="G68" i="21"/>
  <c r="G67" i="21"/>
  <c r="G66" i="21"/>
  <c r="G57" i="21"/>
  <c r="G56" i="21"/>
  <c r="G55" i="21"/>
  <c r="G54" i="21"/>
  <c r="G53" i="21"/>
  <c r="G48" i="21"/>
  <c r="G47" i="21"/>
  <c r="C45" i="21"/>
  <c r="G45" i="21" s="1"/>
  <c r="C43" i="21"/>
  <c r="G43" i="21" s="1"/>
  <c r="C41" i="21"/>
  <c r="G41" i="21" s="1"/>
  <c r="G39" i="21"/>
  <c r="G38" i="21"/>
  <c r="G37" i="21"/>
  <c r="G34" i="21"/>
  <c r="G86" i="21"/>
  <c r="G85" i="21"/>
  <c r="G84" i="21"/>
  <c r="G83" i="21"/>
  <c r="C82" i="21"/>
  <c r="G82" i="21" s="1"/>
  <c r="C81" i="21"/>
  <c r="G81" i="21" s="1"/>
  <c r="C79" i="21"/>
  <c r="G79" i="21" s="1"/>
  <c r="G36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5" i="21"/>
  <c r="G87" i="21" l="1"/>
  <c r="G61" i="21"/>
  <c r="F40" i="22"/>
  <c r="G40" i="22" s="1"/>
  <c r="G58" i="21"/>
  <c r="F40" i="23"/>
  <c r="G40" i="23" s="1"/>
  <c r="G74" i="21"/>
  <c r="G60" i="21"/>
  <c r="F41" i="23"/>
  <c r="G41" i="23" s="1"/>
  <c r="G59" i="21"/>
  <c r="F39" i="22"/>
  <c r="G39" i="22" s="1"/>
  <c r="G46" i="23"/>
  <c r="G47" i="23"/>
  <c r="G17" i="23"/>
  <c r="G16" i="22"/>
  <c r="G60" i="22"/>
  <c r="G45" i="22"/>
  <c r="G46" i="22"/>
  <c r="G31" i="23"/>
  <c r="G63" i="23"/>
  <c r="G30" i="22"/>
  <c r="G49" i="21"/>
  <c r="G29" i="21"/>
  <c r="G62" i="21" l="1"/>
  <c r="G89" i="21" s="1"/>
  <c r="G41" i="22"/>
  <c r="G42" i="23"/>
  <c r="G52" i="23"/>
  <c r="G49" i="22"/>
  <c r="G62" i="22" l="1"/>
  <c r="G65" i="23"/>
</calcChain>
</file>

<file path=xl/sharedStrings.xml><?xml version="1.0" encoding="utf-8"?>
<sst xmlns="http://schemas.openxmlformats.org/spreadsheetml/2006/main" count="485" uniqueCount="125">
  <si>
    <t>ks</t>
  </si>
  <si>
    <t xml:space="preserve">ks </t>
  </si>
  <si>
    <t>Chránička ke stromům o délce min. 1,6 m</t>
  </si>
  <si>
    <t xml:space="preserve">Kůly o délce min. 2 a průměru min. 8 cm </t>
  </si>
  <si>
    <t xml:space="preserve">Mulč / štěpka o vrstvě min. 10 cm </t>
  </si>
  <si>
    <t>kg</t>
  </si>
  <si>
    <t xml:space="preserve">počet </t>
  </si>
  <si>
    <t>m</t>
  </si>
  <si>
    <t>Příčka ke kůlům - na ohrádku (3 ks / strom, dle typu kůlování)</t>
  </si>
  <si>
    <t>celkem (Kč bez DPH)</t>
  </si>
  <si>
    <t>Číslo položky</t>
  </si>
  <si>
    <t>Název položek</t>
  </si>
  <si>
    <t>mj</t>
  </si>
  <si>
    <t>četnost za rok</t>
  </si>
  <si>
    <t>cena za mj</t>
  </si>
  <si>
    <t>celkem</t>
  </si>
  <si>
    <t>VÝSADBA STROMŮ A KEŘŮ</t>
  </si>
  <si>
    <t>DTTO          114</t>
  </si>
  <si>
    <t>VYHRAZENÁ ZMĚNA</t>
  </si>
  <si>
    <t>DTTO          302</t>
  </si>
  <si>
    <t>SADEBNÍ MATERIÁL</t>
  </si>
  <si>
    <t>000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</si>
  <si>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</si>
  <si>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</si>
  <si>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</si>
  <si>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</si>
  <si>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</si>
  <si>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</si>
  <si>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</si>
  <si>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</si>
  <si>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</si>
  <si>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</si>
  <si>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</si>
  <si>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</si>
  <si>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</si>
  <si>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</si>
  <si>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</si>
  <si>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</si>
  <si>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</si>
  <si>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</si>
  <si>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</si>
  <si>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</si>
  <si>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</si>
  <si>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</si>
  <si>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</si>
  <si>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</si>
  <si>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Materiál</t>
  </si>
  <si>
    <t>počet</t>
  </si>
  <si>
    <t>Úvazek ke kůlům o min. délce 50 cm (2 ks k 1 kůlu, 3 ks ke 3 kůlům)</t>
  </si>
  <si>
    <t>Pomalu rozpustné tabletové hnojivo (5 ks / strom a 3 ks/ keř)</t>
  </si>
  <si>
    <t>Hydrogel pro stromy (0,3 kg / strom)</t>
  </si>
  <si>
    <t>NÁSLEDNÁ PÉČE V DÉLCE 5 LET</t>
  </si>
  <si>
    <t>Chránička ke stromům o délce min. 1 m</t>
  </si>
  <si>
    <t>Kůly o délce min. 1,5 m a průměru min. 6 cm</t>
  </si>
  <si>
    <t>Zhotovitel doplní žlutě podbarvené políčka</t>
  </si>
  <si>
    <r>
      <t>dub letní (</t>
    </r>
    <r>
      <rPr>
        <i/>
        <sz val="12"/>
        <color theme="1"/>
        <rFont val="Calibri"/>
        <family val="2"/>
        <charset val="238"/>
      </rPr>
      <t>Quercus robur</t>
    </r>
    <r>
      <rPr>
        <sz val="12"/>
        <color theme="1"/>
        <rFont val="Calibri"/>
        <family val="2"/>
        <charset val="238"/>
      </rPr>
      <t xml:space="preserve">) o obvodu kmínku 6 - 8 cm </t>
    </r>
  </si>
  <si>
    <r>
      <t>dub letní (</t>
    </r>
    <r>
      <rPr>
        <i/>
        <sz val="12"/>
        <color theme="1"/>
        <rFont val="Calibri"/>
        <family val="2"/>
        <charset val="238"/>
      </rPr>
      <t>Quercus robur</t>
    </r>
    <r>
      <rPr>
        <sz val="12"/>
        <color theme="1"/>
        <rFont val="Calibri"/>
        <family val="2"/>
        <charset val="238"/>
      </rPr>
      <t xml:space="preserve">) o obvodu kmínku 8 - 10 cm </t>
    </r>
  </si>
  <si>
    <r>
      <t>dub letní (</t>
    </r>
    <r>
      <rPr>
        <i/>
        <sz val="12"/>
        <color theme="1"/>
        <rFont val="Calibri"/>
        <family val="2"/>
        <charset val="238"/>
      </rPr>
      <t>Quercus robur</t>
    </r>
    <r>
      <rPr>
        <sz val="12"/>
        <color theme="1"/>
        <rFont val="Calibri"/>
        <family val="2"/>
        <charset val="238"/>
      </rPr>
      <t xml:space="preserve">) o obvodu kmínku 12 - 14 cm </t>
    </r>
  </si>
  <si>
    <r>
      <t>olše lepkavá (</t>
    </r>
    <r>
      <rPr>
        <i/>
        <sz val="12"/>
        <rFont val="Calibri"/>
        <family val="2"/>
        <charset val="238"/>
      </rPr>
      <t>Alnus glutinosa</t>
    </r>
    <r>
      <rPr>
        <sz val="12"/>
        <rFont val="Calibri"/>
        <family val="2"/>
        <charset val="238"/>
      </rPr>
      <t xml:space="preserve">) o obvodu kmínku 12 - 14 cm </t>
    </r>
  </si>
  <si>
    <r>
      <rPr>
        <sz val="12"/>
        <rFont val="Calibri"/>
        <family val="2"/>
        <charset val="238"/>
      </rPr>
      <t>třešeň ptačí</t>
    </r>
    <r>
      <rPr>
        <i/>
        <sz val="12"/>
        <rFont val="Calibri"/>
        <family val="2"/>
        <charset val="238"/>
      </rPr>
      <t xml:space="preserve"> (Prunus avium) </t>
    </r>
    <r>
      <rPr>
        <sz val="12"/>
        <rFont val="Calibri"/>
        <family val="2"/>
        <charset val="238"/>
      </rPr>
      <t>o obvodu kmínku 6 -8 cm</t>
    </r>
    <r>
      <rPr>
        <i/>
        <sz val="12"/>
        <rFont val="Calibri"/>
        <family val="2"/>
        <charset val="238"/>
      </rPr>
      <t xml:space="preserve"> </t>
    </r>
  </si>
  <si>
    <r>
      <rPr>
        <sz val="12"/>
        <rFont val="Calibri"/>
        <family val="2"/>
        <charset val="238"/>
      </rPr>
      <t>třešeň ptačí</t>
    </r>
    <r>
      <rPr>
        <i/>
        <sz val="12"/>
        <rFont val="Calibri"/>
        <family val="2"/>
        <charset val="238"/>
      </rPr>
      <t xml:space="preserve"> (Prunus avium) </t>
    </r>
    <r>
      <rPr>
        <sz val="12"/>
        <rFont val="Calibri"/>
        <family val="2"/>
        <charset val="238"/>
      </rPr>
      <t xml:space="preserve">o obvodu kmínku 8 -10 cm </t>
    </r>
  </si>
  <si>
    <r>
      <rPr>
        <sz val="12"/>
        <rFont val="Calibri"/>
        <family val="2"/>
        <charset val="238"/>
      </rPr>
      <t>třešeň ptačí</t>
    </r>
    <r>
      <rPr>
        <i/>
        <sz val="12"/>
        <rFont val="Calibri"/>
        <family val="2"/>
        <charset val="238"/>
      </rPr>
      <t xml:space="preserve"> (Prunus avium) </t>
    </r>
    <r>
      <rPr>
        <sz val="12"/>
        <rFont val="Calibri"/>
        <family val="2"/>
        <charset val="238"/>
      </rPr>
      <t>o obvodu kmínku 12 - 14 cm</t>
    </r>
    <r>
      <rPr>
        <i/>
        <sz val="12"/>
        <rFont val="Calibri"/>
        <family val="2"/>
        <charset val="238"/>
      </rPr>
      <t xml:space="preserve"> </t>
    </r>
  </si>
  <si>
    <r>
      <t>javor babyka (</t>
    </r>
    <r>
      <rPr>
        <i/>
        <sz val="12"/>
        <rFont val="Calibri"/>
        <family val="2"/>
        <charset val="238"/>
      </rPr>
      <t>Acer campestre</t>
    </r>
    <r>
      <rPr>
        <sz val="12"/>
        <rFont val="Calibri"/>
        <family val="2"/>
        <charset val="238"/>
      </rPr>
      <t>) o obvodu kmínku 8 -10 cm</t>
    </r>
  </si>
  <si>
    <r>
      <t>javor babyka (</t>
    </r>
    <r>
      <rPr>
        <i/>
        <sz val="12"/>
        <rFont val="Calibri"/>
        <family val="2"/>
        <charset val="238"/>
      </rPr>
      <t>Acer campestre</t>
    </r>
    <r>
      <rPr>
        <sz val="12"/>
        <rFont val="Calibri"/>
        <family val="2"/>
        <charset val="238"/>
      </rPr>
      <t>) o obvodu kmínku 12 - 14 cm</t>
    </r>
  </si>
  <si>
    <r>
      <t>lípa srdčitá (</t>
    </r>
    <r>
      <rPr>
        <i/>
        <sz val="12"/>
        <rFont val="Calibri"/>
        <family val="2"/>
        <charset val="238"/>
      </rPr>
      <t>Tilia cordata</t>
    </r>
    <r>
      <rPr>
        <sz val="12"/>
        <rFont val="Calibri"/>
        <family val="2"/>
        <charset val="238"/>
      </rPr>
      <t>) o obvodu kmínku 8 -10 cm</t>
    </r>
  </si>
  <si>
    <r>
      <t>lípa srdčitá (</t>
    </r>
    <r>
      <rPr>
        <i/>
        <sz val="12"/>
        <rFont val="Calibri"/>
        <family val="2"/>
        <charset val="238"/>
      </rPr>
      <t>Tilia cordata</t>
    </r>
    <r>
      <rPr>
        <sz val="12"/>
        <rFont val="Calibri"/>
        <family val="2"/>
        <charset val="238"/>
      </rPr>
      <t>) o obvodu kmínku 12 - 14 cm</t>
    </r>
  </si>
  <si>
    <r>
      <t>lípa velkolistá (</t>
    </r>
    <r>
      <rPr>
        <i/>
        <sz val="12"/>
        <rFont val="Calibri"/>
        <family val="2"/>
        <charset val="238"/>
      </rPr>
      <t>Tilia platyphyllos</t>
    </r>
    <r>
      <rPr>
        <sz val="12"/>
        <rFont val="Calibri"/>
        <family val="2"/>
        <charset val="238"/>
      </rPr>
      <t>) o obvodu kmínku 12 - 14 cm</t>
    </r>
  </si>
  <si>
    <r>
      <t>vrba křehká (</t>
    </r>
    <r>
      <rPr>
        <i/>
        <sz val="12"/>
        <rFont val="Calibri"/>
        <family val="2"/>
        <charset val="238"/>
      </rPr>
      <t>Salix fragilis</t>
    </r>
    <r>
      <rPr>
        <sz val="12"/>
        <rFont val="Calibri"/>
        <family val="2"/>
        <charset val="238"/>
      </rPr>
      <t>) o obvodu kmínku 12 - 14 cm</t>
    </r>
  </si>
  <si>
    <r>
      <t>javor mleč (</t>
    </r>
    <r>
      <rPr>
        <i/>
        <sz val="12"/>
        <rFont val="Calibri"/>
        <family val="2"/>
        <charset val="238"/>
      </rPr>
      <t>Acer platanoides</t>
    </r>
    <r>
      <rPr>
        <sz val="12"/>
        <rFont val="Calibri"/>
        <family val="2"/>
        <charset val="238"/>
      </rPr>
      <t>) o obvodu kmínku 8 -10 cm</t>
    </r>
  </si>
  <si>
    <r>
      <t>javor mleč (</t>
    </r>
    <r>
      <rPr>
        <i/>
        <sz val="12"/>
        <rFont val="Calibri"/>
        <family val="2"/>
        <charset val="238"/>
      </rPr>
      <t>Acer platanoides</t>
    </r>
    <r>
      <rPr>
        <sz val="12"/>
        <rFont val="Calibri"/>
        <family val="2"/>
        <charset val="238"/>
      </rPr>
      <t>) o obvodu kmínku 12 - 14 cm</t>
    </r>
  </si>
  <si>
    <r>
      <t>topol černý (</t>
    </r>
    <r>
      <rPr>
        <i/>
        <sz val="12"/>
        <rFont val="Calibri"/>
        <family val="2"/>
        <charset val="238"/>
      </rPr>
      <t>Populus nigra</t>
    </r>
    <r>
      <rPr>
        <sz val="12"/>
        <rFont val="Calibri"/>
        <family val="2"/>
        <charset val="238"/>
      </rPr>
      <t xml:space="preserve">) o obvodu kmínku 6 - 8 cm </t>
    </r>
  </si>
  <si>
    <r>
      <t>topol černý (</t>
    </r>
    <r>
      <rPr>
        <i/>
        <sz val="12"/>
        <rFont val="Calibri"/>
        <family val="2"/>
        <charset val="238"/>
      </rPr>
      <t>Populus nigra</t>
    </r>
    <r>
      <rPr>
        <sz val="12"/>
        <rFont val="Calibri"/>
        <family val="2"/>
        <charset val="238"/>
      </rPr>
      <t>) o obvodu kmínku 8 -10 cm</t>
    </r>
  </si>
  <si>
    <r>
      <t>habr obecný (</t>
    </r>
    <r>
      <rPr>
        <i/>
        <sz val="12"/>
        <rFont val="Calibri"/>
        <family val="2"/>
        <charset val="238"/>
      </rPr>
      <t>Carpinus betulus</t>
    </r>
    <r>
      <rPr>
        <sz val="12"/>
        <rFont val="Calibri"/>
        <family val="2"/>
        <charset val="238"/>
      </rPr>
      <t>) o obvodu kmínku 8 -10 cm</t>
    </r>
  </si>
  <si>
    <r>
      <t>habr obecný (</t>
    </r>
    <r>
      <rPr>
        <i/>
        <sz val="12"/>
        <rFont val="Calibri"/>
        <family val="2"/>
        <charset val="238"/>
      </rPr>
      <t>Carpinus betulus</t>
    </r>
    <r>
      <rPr>
        <sz val="12"/>
        <rFont val="Calibri"/>
        <family val="2"/>
        <charset val="238"/>
      </rPr>
      <t>) o obvodu kmínku 12 - 14 cm</t>
    </r>
  </si>
  <si>
    <r>
      <rPr>
        <sz val="12"/>
        <color theme="1"/>
        <rFont val="Calibri"/>
        <family val="2"/>
        <charset val="238"/>
      </rPr>
      <t>střemcha obecná</t>
    </r>
    <r>
      <rPr>
        <i/>
        <sz val="12"/>
        <color theme="1"/>
        <rFont val="Calibri"/>
        <family val="2"/>
        <charset val="238"/>
      </rPr>
      <t xml:space="preserve"> (Prunus padus) o obvodu kmínku 6 - 8 cm </t>
    </r>
  </si>
  <si>
    <r>
      <rPr>
        <sz val="12"/>
        <color theme="1"/>
        <rFont val="Calibri"/>
        <family val="2"/>
        <charset val="238"/>
      </rPr>
      <t>střemcha obecná</t>
    </r>
    <r>
      <rPr>
        <i/>
        <sz val="12"/>
        <color theme="1"/>
        <rFont val="Calibri"/>
        <family val="2"/>
        <charset val="238"/>
      </rPr>
      <t xml:space="preserve"> (Prunus padus) </t>
    </r>
    <r>
      <rPr>
        <sz val="12"/>
        <color theme="1"/>
        <rFont val="Calibri"/>
        <family val="2"/>
        <charset val="238"/>
      </rPr>
      <t>o obvodu kmínku 8 -10 cm</t>
    </r>
  </si>
  <si>
    <r>
      <rPr>
        <sz val="12"/>
        <color theme="1"/>
        <rFont val="Calibri"/>
        <family val="2"/>
        <charset val="238"/>
      </rPr>
      <t>střemcha obecná</t>
    </r>
    <r>
      <rPr>
        <i/>
        <sz val="12"/>
        <color theme="1"/>
        <rFont val="Calibri"/>
        <family val="2"/>
        <charset val="238"/>
      </rPr>
      <t xml:space="preserve"> (Prunus padus) </t>
    </r>
    <r>
      <rPr>
        <sz val="12"/>
        <color theme="1"/>
        <rFont val="Calibri"/>
        <family val="2"/>
        <charset val="238"/>
      </rPr>
      <t>o obvodu kmínku 12 - 14 cm</t>
    </r>
  </si>
  <si>
    <r>
      <t>dub zimní (</t>
    </r>
    <r>
      <rPr>
        <i/>
        <sz val="12"/>
        <rFont val="Calibri"/>
        <family val="2"/>
        <charset val="238"/>
      </rPr>
      <t>Quercus petraea</t>
    </r>
    <r>
      <rPr>
        <sz val="12"/>
        <rFont val="Calibri"/>
        <family val="2"/>
        <charset val="238"/>
      </rPr>
      <t>) o obvodu kmínku 12 - 14 cm</t>
    </r>
  </si>
  <si>
    <r>
      <t>javor klen (</t>
    </r>
    <r>
      <rPr>
        <i/>
        <sz val="12"/>
        <rFont val="Calibri"/>
        <family val="2"/>
        <charset val="238"/>
      </rPr>
      <t>Acer pseudplatanum</t>
    </r>
    <r>
      <rPr>
        <sz val="12"/>
        <rFont val="Calibri"/>
        <family val="2"/>
        <charset val="238"/>
      </rPr>
      <t>) o obvodu kmínku 12 - 14 cm</t>
    </r>
  </si>
  <si>
    <r>
      <rPr>
        <b/>
        <sz val="12"/>
        <color theme="1"/>
        <rFont val="Calibri"/>
        <family val="2"/>
        <charset val="238"/>
      </rPr>
      <t xml:space="preserve">Hloubení středních jamek bez výměny půdy </t>
    </r>
    <r>
      <rPr>
        <sz val="12"/>
        <color theme="1"/>
        <rFont val="Calibri"/>
        <family val="2"/>
        <charset val="238"/>
      </rPr>
      <t>- včetně odplevelení, o velikosti výsadbových jam do 45 x 45 x 45 cm či průměru do 45 cm</t>
    </r>
  </si>
  <si>
    <r>
      <rPr>
        <b/>
        <sz val="12"/>
        <color theme="1"/>
        <rFont val="Calibri"/>
        <family val="2"/>
        <charset val="238"/>
      </rPr>
      <t xml:space="preserve">Hloubení velkých jamek bez výměny půdy </t>
    </r>
    <r>
      <rPr>
        <sz val="12"/>
        <color theme="1"/>
        <rFont val="Calibri"/>
        <family val="2"/>
        <charset val="238"/>
      </rPr>
      <t>-</t>
    </r>
    <r>
      <rPr>
        <b/>
        <sz val="12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včetně odplevelení, o velikosti výsadbových jam do 90 x 90 x 60 cm či do 90 cm</t>
    </r>
  </si>
  <si>
    <r>
      <rPr>
        <b/>
        <sz val="12"/>
        <color theme="1"/>
        <rFont val="Calibri"/>
        <family val="2"/>
        <charset val="238"/>
      </rPr>
      <t>Výsadba středních dřevin</t>
    </r>
    <r>
      <rPr>
        <sz val="12"/>
        <color theme="1"/>
        <rFont val="Calibri"/>
        <family val="2"/>
        <charset val="238"/>
      </rPr>
      <t xml:space="preserve"> prostokořenných nebo v kontejnerech do předem vyhloubené jamky se zálivkou, při velikosti kontejneru  do 30 x 30 x 30 cm či průměru do 30 cm</t>
    </r>
  </si>
  <si>
    <r>
      <rPr>
        <b/>
        <sz val="12"/>
        <color theme="1"/>
        <rFont val="Calibri"/>
        <family val="2"/>
        <charset val="238"/>
      </rPr>
      <t xml:space="preserve">Výsadba velkých dřevin </t>
    </r>
    <r>
      <rPr>
        <sz val="12"/>
        <color theme="1"/>
        <rFont val="Calibri"/>
        <family val="2"/>
        <charset val="238"/>
      </rPr>
      <t>s</t>
    </r>
    <r>
      <rPr>
        <b/>
        <sz val="12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balem, případně prostokořenných do předem vyhloubené jamky se zálivkou,</t>
    </r>
    <r>
      <rPr>
        <b/>
        <sz val="12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při velikosti balu o průměru do 60 cm</t>
    </r>
  </si>
  <si>
    <r>
      <rPr>
        <b/>
        <sz val="12"/>
        <color theme="1"/>
        <rFont val="Calibri"/>
        <family val="2"/>
        <charset val="238"/>
      </rPr>
      <t>Zálivka stromu - včetně vody</t>
    </r>
    <r>
      <rPr>
        <sz val="12"/>
        <color theme="1"/>
        <rFont val="Calibri"/>
        <family val="2"/>
        <charset val="238"/>
      </rPr>
      <t xml:space="preserve"> (50 l / strom)</t>
    </r>
  </si>
  <si>
    <r>
      <rPr>
        <b/>
        <sz val="12"/>
        <color theme="1"/>
        <rFont val="Calibri"/>
        <family val="2"/>
        <charset val="238"/>
      </rPr>
      <t>Hnojení stromů při výsadbě pomalu rozpustným hnojivem, včetně hnojiva</t>
    </r>
    <r>
      <rPr>
        <sz val="12"/>
        <color theme="1"/>
        <rFont val="Calibri"/>
        <family val="2"/>
        <charset val="238"/>
      </rPr>
      <t xml:space="preserve"> (5 ks tablet / strom)</t>
    </r>
  </si>
  <si>
    <r>
      <rPr>
        <b/>
        <sz val="12"/>
        <color theme="1"/>
        <rFont val="Calibri"/>
        <family val="2"/>
        <charset val="238"/>
      </rPr>
      <t xml:space="preserve">Zapravení hydrogelu ke stromům do výsadbové zeminy, včetně Hydrogelu - </t>
    </r>
    <r>
      <rPr>
        <sz val="12"/>
        <color theme="1"/>
        <rFont val="Calibri"/>
        <family val="2"/>
        <charset val="238"/>
      </rPr>
      <t>ve vysychavých a sluncem namáhaných stanovištích (v exponovaných stanovištích v intravilánu) při množství 0,3 kg / strom</t>
    </r>
  </si>
  <si>
    <r>
      <rPr>
        <b/>
        <sz val="12"/>
        <color theme="1"/>
        <rFont val="Calibri"/>
        <family val="2"/>
        <charset val="238"/>
      </rPr>
      <t>Ukotvení menších stromů jedním kůlem, včetně kůlu a úvazů</t>
    </r>
    <r>
      <rPr>
        <sz val="12"/>
        <color theme="1"/>
        <rFont val="Calibri"/>
        <family val="2"/>
        <charset val="238"/>
      </rPr>
      <t xml:space="preserve"> - v extravilánu (např. špičáků či jehličnanů do výšky dřeviny cca 1,5 m) při průměru či šířce kůlů min. 6 cm a délce kůlů 1,5 m</t>
    </r>
  </si>
  <si>
    <r>
      <rPr>
        <b/>
        <sz val="12"/>
        <color theme="1"/>
        <rFont val="Calibri"/>
        <family val="2"/>
        <charset val="238"/>
      </rPr>
      <t>Ukotvení velkých stromů třemi kůly, včetně kůlů, příček a úvazů</t>
    </r>
    <r>
      <rPr>
        <sz val="12"/>
        <color theme="1"/>
        <rFont val="Calibri"/>
        <family val="2"/>
        <charset val="238"/>
      </rPr>
      <t xml:space="preserve"> -</t>
    </r>
    <r>
      <rPr>
        <b/>
        <sz val="12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v intravilánu při průměru či šířce kůlů min. 9 cm o délce kůlů min. 2,5 m včetně příček a úvazů</t>
    </r>
  </si>
  <si>
    <r>
      <rPr>
        <b/>
        <sz val="12"/>
        <color theme="1"/>
        <rFont val="Calibri"/>
        <family val="2"/>
        <charset val="238"/>
      </rPr>
      <t>Vytvoření závlahových misek u středních dřevin bez mulčování / štěpkování</t>
    </r>
    <r>
      <rPr>
        <sz val="12"/>
        <color theme="1"/>
        <rFont val="Calibri"/>
        <family val="2"/>
        <charset val="238"/>
      </rPr>
      <t xml:space="preserve"> (v extravilánu) o průměru 45 cm</t>
    </r>
  </si>
  <si>
    <r>
      <rPr>
        <b/>
        <sz val="12"/>
        <color theme="1"/>
        <rFont val="Calibri"/>
        <family val="2"/>
        <charset val="238"/>
      </rPr>
      <t xml:space="preserve">Vytvoření závlahových misek u velkých stromů </t>
    </r>
    <r>
      <rPr>
        <sz val="12"/>
        <color theme="1"/>
        <rFont val="Calibri"/>
        <family val="2"/>
        <charset val="238"/>
      </rPr>
      <t>o průměru mísy do 90 cm</t>
    </r>
  </si>
  <si>
    <r>
      <rPr>
        <b/>
        <sz val="12"/>
        <color theme="1"/>
        <rFont val="Calibri"/>
        <family val="2"/>
        <charset val="238"/>
      </rPr>
      <t>Mulčování závlahových misek, včetně mulče - u středních dřevin</t>
    </r>
    <r>
      <rPr>
        <sz val="12"/>
        <color theme="1"/>
        <rFont val="Calibri"/>
        <family val="2"/>
        <charset val="238"/>
      </rPr>
      <t xml:space="preserve"> o průměru 45 cm (o tloušťce borky či štěpky 10 cm) </t>
    </r>
  </si>
  <si>
    <r>
      <rPr>
        <b/>
        <sz val="12"/>
        <color theme="1"/>
        <rFont val="Calibri"/>
        <family val="2"/>
        <charset val="238"/>
      </rPr>
      <t xml:space="preserve">Mulčování závlahových misek, včetně mulče u velkých dřevin </t>
    </r>
    <r>
      <rPr>
        <sz val="12"/>
        <color theme="1"/>
        <rFont val="Calibri"/>
        <family val="2"/>
        <charset val="238"/>
      </rPr>
      <t>o průměru 90 cm (o tloušťce borky či štěpky 10 cm)</t>
    </r>
  </si>
  <si>
    <r>
      <rPr>
        <b/>
        <sz val="12"/>
        <color theme="1"/>
        <rFont val="Calibri"/>
        <family val="2"/>
        <charset val="238"/>
      </rPr>
      <t xml:space="preserve">Instalace chráničky ke stromu, včetně chráničky </t>
    </r>
    <r>
      <rPr>
        <sz val="12"/>
        <color theme="1"/>
        <rFont val="Calibri"/>
        <family val="2"/>
        <charset val="238"/>
      </rPr>
      <t xml:space="preserve">o min. výšce 1 m </t>
    </r>
  </si>
  <si>
    <r>
      <rPr>
        <b/>
        <sz val="12"/>
        <color theme="1"/>
        <rFont val="Calibri"/>
        <family val="2"/>
        <charset val="238"/>
      </rPr>
      <t xml:space="preserve">Instalace chráničky ke stromu, včetně chráničky </t>
    </r>
    <r>
      <rPr>
        <sz val="12"/>
        <color theme="1"/>
        <rFont val="Calibri"/>
        <family val="2"/>
        <charset val="238"/>
      </rPr>
      <t xml:space="preserve">o min. výšce 1,6 m </t>
    </r>
  </si>
  <si>
    <r>
      <rPr>
        <b/>
        <sz val="12"/>
        <color theme="1"/>
        <rFont val="Calibri"/>
        <family val="2"/>
        <charset val="238"/>
      </rPr>
      <t>Výchovný řez stromu</t>
    </r>
    <r>
      <rPr>
        <sz val="12"/>
        <color theme="1"/>
        <rFont val="Calibri"/>
        <family val="2"/>
        <charset val="238"/>
      </rPr>
      <t xml:space="preserve"> - při výsadbě zejména listnatých stromů se zemním balem. Bude proveden dle arboristického standardu. První zásah proveden při výsadbě s opakováním ve 3 roce. </t>
    </r>
  </si>
  <si>
    <r>
      <rPr>
        <b/>
        <sz val="12"/>
        <color theme="1"/>
        <rFont val="Calibri"/>
        <family val="2"/>
        <charset val="238"/>
      </rPr>
      <t>Zálivka stromu</t>
    </r>
    <r>
      <rPr>
        <sz val="12"/>
        <color theme="1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</rPr>
      <t>standartní</t>
    </r>
    <r>
      <rPr>
        <sz val="12"/>
        <color theme="1"/>
        <rFont val="Calibri"/>
        <family val="2"/>
        <charset val="238"/>
      </rPr>
      <t xml:space="preserve"> (50 l/ strom).  Zálivka musí proniknout do hloubky kořenového prostoru a nesmí probíhat pod tlakem vody. Vydatná zálivka musí být také provedena před zimou. Zálivka se zvyšuje v období přísušků viz Vyhrazená změna.</t>
    </r>
  </si>
  <si>
    <r>
      <rPr>
        <b/>
        <sz val="12"/>
        <color theme="1"/>
        <rFont val="Calibri"/>
        <family val="2"/>
        <charset val="238"/>
      </rPr>
      <t>Výchovný řez stromu</t>
    </r>
    <r>
      <rPr>
        <sz val="12"/>
        <color theme="1"/>
        <rFont val="Calibri"/>
        <family val="2"/>
        <charset val="238"/>
      </rPr>
      <t xml:space="preserve"> - při výsadbě zejména listnatých stromů se zemním balem . Bude proveden dle arboristického standardu. První zásah proveden při výsadbě s opakováním ve 3 a 5 roce. </t>
    </r>
  </si>
  <si>
    <r>
      <rPr>
        <b/>
        <sz val="12"/>
        <color theme="1"/>
        <rFont val="Calibri"/>
        <family val="2"/>
        <charset val="238"/>
      </rPr>
      <t xml:space="preserve">Odplevelení  zamulčované závlahové mísy stromů. </t>
    </r>
    <r>
      <rPr>
        <sz val="12"/>
        <color theme="1"/>
        <rFont val="Calibri"/>
        <family val="2"/>
        <charset val="238"/>
      </rPr>
      <t xml:space="preserve"> Odplevelní  je prováděno v rozsahu závlahové mísy. Při odplevelování je odstraňována i podzemní část buřeně. V případně potřeby  další odplevelování formou Vyhrazené změny. Nesmí dojít k poškození kořenového krčku!</t>
    </r>
  </si>
  <si>
    <r>
      <rPr>
        <b/>
        <sz val="12"/>
        <color theme="1"/>
        <rFont val="Calibri"/>
        <family val="2"/>
        <charset val="238"/>
      </rPr>
      <t>Vyžínání stromu v plošce</t>
    </r>
    <r>
      <rPr>
        <sz val="12"/>
        <color theme="1"/>
        <rFont val="Calibri"/>
        <family val="2"/>
        <charset val="238"/>
      </rPr>
      <t xml:space="preserve"> o průměru 1,5 m. Vyžínání bude prováděno v době narostlé travní hmoty (cca květen/červen a v červenci až říjnu). Nesmí dojít k poškození kořenového krčku! V případě potřeby  další vyžínání formou Vyhrazené změny. </t>
    </r>
  </si>
  <si>
    <r>
      <rPr>
        <b/>
        <sz val="12"/>
        <color theme="1"/>
        <rFont val="Calibri"/>
        <family val="2"/>
        <charset val="238"/>
      </rPr>
      <t xml:space="preserve">Odstranění kůlů včetně příček, úvazků a ochran zároveň s jejich likvidací. </t>
    </r>
    <r>
      <rPr>
        <sz val="12"/>
        <color theme="1"/>
        <rFont val="Calibri"/>
        <family val="2"/>
        <charset val="238"/>
      </rPr>
      <t>Se provádí ve 3 roce (odstranění nejpozději v 5. roce).</t>
    </r>
  </si>
  <si>
    <r>
      <rPr>
        <b/>
        <sz val="12"/>
        <rFont val="Calibri"/>
        <family val="2"/>
        <charset val="238"/>
      </rPr>
      <t>Dosadba uhynulých stromů o velikosti 6 - 10 cm 1. rok</t>
    </r>
    <r>
      <rPr>
        <sz val="12"/>
        <rFont val="Calibri"/>
        <family val="2"/>
        <charset val="238"/>
      </rPr>
      <t xml:space="preserve"> - odstranění uhynulé sazenice, úprava výsadbové jámy, výměna či úprava kůlů, zálivka, úprava kořenů nebo kořenového balu a výsadba nové sazenice - taxon a velikost (druh a obvod kmínku) bude odpovídat velikosti původních vysázených sazenic. Dosadba uhynulé sazenice v nejbližším vhodném termínu. U nahrazených kusů dřevin bude na náklady zhotovitele prodloužena následná péče na 4 roky. </t>
    </r>
  </si>
  <si>
    <r>
      <rPr>
        <b/>
        <sz val="12"/>
        <rFont val="Calibri"/>
        <family val="2"/>
        <charset val="238"/>
      </rPr>
      <t>Dosadba uhynulých stromů o velikosti 12 - 14 cm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1. rok</t>
    </r>
    <r>
      <rPr>
        <sz val="12"/>
        <rFont val="Calibri"/>
        <family val="2"/>
        <charset val="238"/>
      </rPr>
      <t xml:space="preserve"> - odstranění uhynulé sazenice, úprava výsadbové jámy, výměna či úprava kůlů, zálivka, úprava kořenů nebo kořenového balu a výsadba nové sazenice - taxon a velikost (druh a obvod kmínku) bude odpovídat velikosti původních vysázených sazenic. Dosadba uhynulé sazenice v nejbližším vhodném termínu. U nahrazených kusů dřevin bude na náklady zhotovitele prodloužena následná péče na 4 roky. </t>
    </r>
  </si>
  <si>
    <r>
      <rPr>
        <b/>
        <sz val="12"/>
        <rFont val="Calibri"/>
        <family val="2"/>
        <charset val="238"/>
      </rPr>
      <t>Dosadba uhynulých stromů 6 - 10 cm 2. - 4. rok</t>
    </r>
    <r>
      <rPr>
        <sz val="12"/>
        <rFont val="Calibri"/>
        <family val="2"/>
        <charset val="238"/>
      </rPr>
      <t xml:space="preserve"> - odstranění uhynulé sazenice, úprava výsadbové jámy, výměna či úprava kůlů, zálivka, úprava kořenů nebo kořenového balu a výsadba nové sazenice - taxon a velikost (druh a obvod kmínku) bude odpovídat velikosti původních vysázených sazenic. Dosadba uhynulé sazenice v nejbližším vhodném termínu. U nahrazených kusů dřevin bude na náklady zhotovitele prodloužena následná péče na 4 roky. </t>
    </r>
  </si>
  <si>
    <r>
      <rPr>
        <b/>
        <sz val="12"/>
        <rFont val="Calibri"/>
        <family val="2"/>
        <charset val="238"/>
      </rPr>
      <t>Dosadba uhynulých stromů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o velikosti 12 - 14 cm 2. - 4. rok</t>
    </r>
    <r>
      <rPr>
        <sz val="12"/>
        <rFont val="Calibri"/>
        <family val="2"/>
        <charset val="238"/>
      </rPr>
      <t xml:space="preserve">- odstranění uhynulé sazenice, úprava výsadbové jámy, výměna či úprava kůlů, zálivka, úprava kořenů nebo kořenového balu a výsadba nové sazenice - taxon a velikost (druh a obvod kmínku) bude odpovídat velikosti původních vysázených sazenic. Dosadba uhynulé sazenice v nejbližším vhodném termínu. U nahrazených kusů dřevin bude na náklady zhotovitele prodloužena následná péče na 4 roky. </t>
    </r>
  </si>
  <si>
    <r>
      <rPr>
        <b/>
        <sz val="12"/>
        <color theme="1"/>
        <rFont val="Calibri"/>
        <family val="2"/>
        <charset val="238"/>
      </rPr>
      <t xml:space="preserve">Odplevelení  zamulčované závlahové mísy stromů o velikosti 6 - 10 cm nad rámec předpokládané četnosti v roce následujícím po výsadbě. </t>
    </r>
    <r>
      <rPr>
        <sz val="12"/>
        <color theme="1"/>
        <rFont val="Calibri"/>
        <family val="2"/>
        <charset val="238"/>
      </rPr>
      <t>Odplevelní  je prováděno v rozsahu závlahové mísy. Při odplevelování je odstraňována i podzemní část buřeně. V případně potřeby  další odplevelování formou Vyhrazené změny. Nesmí dojít k poškození kořenového krčku! V případě nutnosti bude předem nahlášena pověřenému zaměstnanci PLa.</t>
    </r>
  </si>
  <si>
    <r>
      <rPr>
        <b/>
        <sz val="12"/>
        <color theme="1"/>
        <rFont val="Calibri"/>
        <family val="2"/>
        <charset val="238"/>
      </rPr>
      <t xml:space="preserve">Odplevelení  zamulčované závlahové mísy stromů o velikosti 6 - 10 cm  nad rámec předpokládané četnosti v druhém roce následujícím po výsadbě. </t>
    </r>
    <r>
      <rPr>
        <sz val="12"/>
        <color theme="1"/>
        <rFont val="Calibri"/>
        <family val="2"/>
        <charset val="238"/>
      </rPr>
      <t>Odplevelní  je prováděno v rozsahu závlahové mísy. Při odplevelování je odstraňována i podzemní část buřeně. V případně potřeby  další odplevelování formou Vyhrazené změny. Nesmí dojít k poškození kořenového krčku! V případě nutnosti bude předem nahlášena pověřenému zaměstnanci PLa.</t>
    </r>
  </si>
  <si>
    <r>
      <rPr>
        <b/>
        <sz val="12"/>
        <color theme="1"/>
        <rFont val="Calibri"/>
        <family val="2"/>
        <charset val="238"/>
      </rPr>
      <t xml:space="preserve">Doplnění kotvení včetně úvazků u středních dřevin   </t>
    </r>
    <r>
      <rPr>
        <sz val="12"/>
        <color theme="1"/>
        <rFont val="Calibri"/>
        <family val="2"/>
        <charset val="238"/>
      </rPr>
      <t xml:space="preserve">- na základě kotroly 1x ročně. Dolpňují se pouze uhnilé, odcizelé, nestabilní a porušené kůly do 2 roku po výsadbě. U nestabilních sazenic, dosadeb či sazenic u nichž hrozí poškozování vandalismem, vytloukáním či odíráním budou kůly ponechány či opraveny min. do 4. roku. Totéž se jedná u výrazně větrných stanovišť. </t>
    </r>
  </si>
  <si>
    <r>
      <rPr>
        <b/>
        <sz val="12"/>
        <color theme="1"/>
        <rFont val="Calibri"/>
        <family val="2"/>
        <charset val="238"/>
      </rPr>
      <t xml:space="preserve">Doplnění kotvení včetně úvazků  u velkých dřevin </t>
    </r>
    <r>
      <rPr>
        <sz val="12"/>
        <color theme="1"/>
        <rFont val="Calibri"/>
        <family val="2"/>
        <charset val="238"/>
      </rPr>
      <t xml:space="preserve">- na základě kotroly 1x ročně. Dolpňují se pouze uhnilé, odcizelé, nestabilní a porušené kůly do 2 roku po výsadbě. U nestabilních sazenic, dosadeb či sazenic u nichž hrozí poškozování vandalismem, vytloukáním či odíráním budou kůly ponechány či opraveny min. do 4. roku. Totéž se jedná u výrazně větrných stanovišť. </t>
    </r>
  </si>
  <si>
    <r>
      <rPr>
        <b/>
        <sz val="12"/>
        <color theme="1"/>
        <rFont val="Calibri"/>
        <family val="2"/>
        <charset val="238"/>
      </rPr>
      <t>Doplnění mechanických ochran středních stromů</t>
    </r>
    <r>
      <rPr>
        <sz val="12"/>
        <color theme="1"/>
        <rFont val="Calibri"/>
        <family val="2"/>
        <charset val="238"/>
      </rPr>
      <t xml:space="preserve"> - na základě kontroly 1x ročně - pokud se zjistí jejich poškození či ztráta. </t>
    </r>
  </si>
  <si>
    <r>
      <rPr>
        <b/>
        <sz val="12"/>
        <color theme="1"/>
        <rFont val="Calibri"/>
        <family val="2"/>
        <charset val="238"/>
      </rPr>
      <t>Doplnění mechanických ochran velkých stromů</t>
    </r>
    <r>
      <rPr>
        <sz val="12"/>
        <color theme="1"/>
        <rFont val="Calibri"/>
        <family val="2"/>
        <charset val="238"/>
      </rPr>
      <t xml:space="preserve"> - na základě kontroly 1x ročně - pokud se zjistí jejich poškození či ztráta. </t>
    </r>
  </si>
  <si>
    <r>
      <t>m</t>
    </r>
    <r>
      <rPr>
        <vertAlign val="superscript"/>
        <sz val="12"/>
        <color theme="1"/>
        <rFont val="Calibri"/>
        <family val="2"/>
        <charset val="238"/>
      </rPr>
      <t>3</t>
    </r>
  </si>
  <si>
    <r>
      <rPr>
        <sz val="12"/>
        <color theme="1"/>
        <rFont val="Calibri"/>
        <family val="2"/>
        <charset val="238"/>
      </rPr>
      <t>střemcha obecná</t>
    </r>
    <r>
      <rPr>
        <i/>
        <sz val="12"/>
        <color theme="1"/>
        <rFont val="Calibri"/>
        <family val="2"/>
        <charset val="238"/>
      </rPr>
      <t xml:space="preserve"> (Prunus padus) </t>
    </r>
    <r>
      <rPr>
        <sz val="12"/>
        <color theme="1"/>
        <rFont val="Calibri"/>
        <family val="2"/>
        <charset val="238"/>
      </rPr>
      <t>o obvodu kmínku</t>
    </r>
    <r>
      <rPr>
        <i/>
        <sz val="12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 xml:space="preserve">6 - 8 cm </t>
    </r>
  </si>
  <si>
    <r>
      <rPr>
        <b/>
        <sz val="12"/>
        <color theme="1"/>
        <rFont val="Calibri"/>
        <family val="2"/>
        <charset val="238"/>
      </rPr>
      <t xml:space="preserve">Odplevelení  zamulčované závlahové mísy stromů nad rámec předpokládané četnosti v druhém roce následujícím po výsadbě. </t>
    </r>
    <r>
      <rPr>
        <sz val="12"/>
        <color theme="1"/>
        <rFont val="Calibri"/>
        <family val="2"/>
        <charset val="238"/>
      </rPr>
      <t>Odplevelní  je prováděno v rozsahu závlahové mísy. Při odplevelování je odstraňována i podzemní část buřeně. V případně potřeby  další odplevelování formou Vyhrazené změny. Nesmí dojít k poškození kořenového krčku! V případě nutnosti bude předem nahlášena pověřenému zaměstnanci PLa.</t>
    </r>
  </si>
  <si>
    <r>
      <rPr>
        <b/>
        <sz val="12"/>
        <color theme="1"/>
        <rFont val="Calibri"/>
        <family val="2"/>
        <charset val="238"/>
      </rPr>
      <t xml:space="preserve">Doplnění kotvení včetně úvazků u středních stromů  </t>
    </r>
    <r>
      <rPr>
        <sz val="12"/>
        <color theme="1"/>
        <rFont val="Calibri"/>
        <family val="2"/>
        <charset val="238"/>
      </rPr>
      <t xml:space="preserve">- na základě kotroly 1x ročně. Dolpňují se pouze uhnilé, odcizelé, nestabilní a porušené kůly do 2 roku po výsadbě. U nestabilních sazenic, dosadeb či sazenic u nichž hrozí poškozování vandalismem, vytloukáním či odíráním budou kůly ponechány či opraveny min. do 4. roku. Totéž se jedná u výrazně větrných stanovišť. </t>
    </r>
  </si>
  <si>
    <r>
      <rPr>
        <b/>
        <sz val="12"/>
        <color theme="1"/>
        <rFont val="Calibri"/>
        <family val="2"/>
        <charset val="238"/>
      </rPr>
      <t>Doplnění mechanických ochran stromů</t>
    </r>
    <r>
      <rPr>
        <sz val="12"/>
        <color theme="1"/>
        <rFont val="Calibri"/>
        <family val="2"/>
        <charset val="238"/>
      </rPr>
      <t xml:space="preserve"> - na základě kontroly 1x ročně - pokud se zjistí jejich poškození či ztráta. </t>
    </r>
  </si>
  <si>
    <r>
      <rPr>
        <b/>
        <sz val="12"/>
        <color theme="1"/>
        <rFont val="Calibri"/>
        <family val="2"/>
        <charset val="238"/>
      </rPr>
      <t xml:space="preserve">Doplnění kotvení včetně úvazků u velkých stromů  </t>
    </r>
    <r>
      <rPr>
        <sz val="12"/>
        <color theme="1"/>
        <rFont val="Calibri"/>
        <family val="2"/>
        <charset val="238"/>
      </rPr>
      <t xml:space="preserve">- na základě kotroly 1x ročně. Dolpňují se pouze uhnilé, odcizelé, nestabilní a porušené kůly do 2 roku po výsadbě. U nestabilních sazenic, dosadeb či sazenic u nichž hrozí poškozování vandalismem, vytloukáním či odíráním budou kůly ponechány či opraveny min. do 4. roku. Totéž se jedná u výrazně větrných stanovišť. </t>
    </r>
  </si>
  <si>
    <t>Celkem (Kč bez DPH)</t>
  </si>
  <si>
    <t xml:space="preserve">Výkaz výměr </t>
  </si>
  <si>
    <t>Výkaz výměr -  I. časová etapa</t>
  </si>
  <si>
    <t xml:space="preserve">Výkaz výměr - II. časová etapa </t>
  </si>
  <si>
    <r>
      <rPr>
        <b/>
        <sz val="12"/>
        <color theme="1"/>
        <rFont val="Calibri"/>
        <family val="2"/>
        <charset val="238"/>
      </rPr>
      <t>Zálivka stromů (50 l/ strom)  v období přísušků</t>
    </r>
    <r>
      <rPr>
        <sz val="12"/>
        <color theme="1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</rPr>
      <t>v roce výsadby</t>
    </r>
    <r>
      <rPr>
        <sz val="12"/>
        <color theme="1"/>
        <rFont val="Calibri"/>
        <family val="2"/>
        <charset val="238"/>
      </rPr>
      <t xml:space="preserve"> (3 a více po sobě jdoucí dny s teplotou 30 °C a více a také s půdou nenasycenou vodou a vlhkostí - půdní / zemědělské sucho) bude probíhat s četností 1x za 3 dny.</t>
    </r>
  </si>
  <si>
    <r>
      <rPr>
        <b/>
        <sz val="12"/>
        <color theme="1"/>
        <rFont val="Calibri"/>
        <family val="2"/>
        <charset val="238"/>
      </rPr>
      <t>Zálivka stromů (50 l / strom) v období přísušků</t>
    </r>
    <r>
      <rPr>
        <sz val="12"/>
        <color theme="1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</rPr>
      <t>v roce následujícím po výsadbě</t>
    </r>
    <r>
      <rPr>
        <sz val="12"/>
        <color theme="1"/>
        <rFont val="Calibri"/>
        <family val="2"/>
        <charset val="238"/>
      </rPr>
      <t xml:space="preserve"> (3 a více po sobě jdoucí dny s teplotou 30 °C a více a také s půdou nenasycenou vodou a vlhkostí - půdní / zemědělské sucho) bude probíhat s četností 1x za 3 dny.</t>
    </r>
  </si>
  <si>
    <r>
      <rPr>
        <b/>
        <sz val="12"/>
        <color theme="1"/>
        <rFont val="Calibri"/>
        <family val="2"/>
        <charset val="238"/>
      </rPr>
      <t>Zálivka stromů  (50 l / strom) v období přísušků</t>
    </r>
    <r>
      <rPr>
        <sz val="12"/>
        <color theme="1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</rPr>
      <t>v roce výsadby</t>
    </r>
    <r>
      <rPr>
        <sz val="12"/>
        <color theme="1"/>
        <rFont val="Calibri"/>
        <family val="2"/>
        <charset val="238"/>
      </rPr>
      <t xml:space="preserve"> (3 a více po sobě jdoucí dny s teplotou 30 °C a více a také s půdou nenasycenou vodou a vlhkostí - půdní / zemědělské sucho) bude probíhat s četností 1x za 3 dny.</t>
    </r>
  </si>
  <si>
    <r>
      <rPr>
        <b/>
        <sz val="12"/>
        <color theme="1"/>
        <rFont val="Calibri"/>
        <family val="2"/>
        <charset val="238"/>
      </rPr>
      <t>Zálivka stromů  (50 l / strom) v období přísušků</t>
    </r>
    <r>
      <rPr>
        <sz val="12"/>
        <color theme="1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</rPr>
      <t>v roce následujícím po výsadbě</t>
    </r>
    <r>
      <rPr>
        <sz val="12"/>
        <color theme="1"/>
        <rFont val="Calibri"/>
        <family val="2"/>
        <charset val="238"/>
      </rPr>
      <t xml:space="preserve"> (3 a více po sobě jdoucí dny s teplotou 30 °C a více a také s půdou nenasycenou vodou a vlhkostí - půdní / zemědělské sucho) bude probíhat s četností 1x za 3 dny.</t>
    </r>
  </si>
  <si>
    <r>
      <rPr>
        <b/>
        <sz val="12"/>
        <color theme="1"/>
        <rFont val="Calibri"/>
        <family val="2"/>
        <charset val="238"/>
      </rPr>
      <t>Zálivka stromů (50 l / strom) v období přísušků</t>
    </r>
    <r>
      <rPr>
        <sz val="12"/>
        <color theme="1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</rPr>
      <t>v roce výsadby</t>
    </r>
    <r>
      <rPr>
        <sz val="12"/>
        <color theme="1"/>
        <rFont val="Calibri"/>
        <family val="2"/>
        <charset val="238"/>
      </rPr>
      <t xml:space="preserve"> (3 a více po sobě jdoucí dny s teplotou 30 °C a více a také s půdou nenasycenou vodou a vlhkostí - půdní / zemědělské sucho) bude probíhat s četností 1x za 3 dny.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</si>
</sst>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2"/>
      <name val="Calibri"/>
      <family val="2"/>
      <charset val="238"/>
    </font>
    <font>
      <vertAlign val="superscript"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3">
    <xf numFmtId="0" fontId="0" fillId="0" borderId="0" xfId="0"/>
    <xf numFmtId="0" fontId="1" fillId="0" borderId="0" xfId="0" applyFont="1"/>
    <xf numFmtId="0" fontId="2" fillId="0" borderId="0" xfId="0" applyFont="1"/>
    <xf numFmtId="49" fontId="1" fillId="8" borderId="19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/>
    <xf numFmtId="0" fontId="1" fillId="8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4" fillId="8" borderId="1" xfId="0" applyFont="1" applyFill="1" applyBorder="1"/>
    <xf numFmtId="0" fontId="5" fillId="8" borderId="1" xfId="0" applyFont="1" applyFill="1" applyBorder="1"/>
    <xf numFmtId="0" fontId="3" fillId="8" borderId="1" xfId="0" applyFont="1" applyFill="1" applyBorder="1"/>
    <xf numFmtId="0" fontId="2" fillId="3" borderId="24" xfId="0" applyFont="1" applyFill="1" applyBorder="1" applyAlignment="1">
      <alignment horizontal="center" vertical="center" wrapText="1"/>
    </xf>
    <xf numFmtId="0" fontId="4" fillId="3" borderId="18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wrapText="1"/>
    </xf>
    <xf numFmtId="0" fontId="1" fillId="5" borderId="3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28" xfId="0" applyFont="1" applyFill="1" applyBorder="1"/>
    <xf numFmtId="0" fontId="1" fillId="6" borderId="29" xfId="0" applyFont="1" applyFill="1" applyBorder="1"/>
    <xf numFmtId="0" fontId="1" fillId="0" borderId="0" xfId="0" applyFont="1" applyBorder="1" applyAlignment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164" fontId="1" fillId="0" borderId="0" xfId="0" applyNumberFormat="1" applyFont="1"/>
    <xf numFmtId="0" fontId="1" fillId="0" borderId="2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49" fontId="2" fillId="8" borderId="16" xfId="0" applyNumberFormat="1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2" fontId="1" fillId="8" borderId="36" xfId="0" applyNumberFormat="1" applyFont="1" applyFill="1" applyBorder="1" applyAlignment="1">
      <alignment horizontal="center" vertical="center" wrapText="1"/>
    </xf>
    <xf numFmtId="2" fontId="1" fillId="8" borderId="38" xfId="0" applyNumberFormat="1" applyFont="1" applyFill="1" applyBorder="1" applyAlignment="1">
      <alignment horizontal="center" vertical="center" wrapText="1"/>
    </xf>
    <xf numFmtId="2" fontId="1" fillId="4" borderId="36" xfId="0" applyNumberFormat="1" applyFont="1" applyFill="1" applyBorder="1" applyAlignment="1">
      <alignment horizontal="center" wrapText="1"/>
    </xf>
    <xf numFmtId="2" fontId="1" fillId="4" borderId="38" xfId="0" applyNumberFormat="1" applyFont="1" applyFill="1" applyBorder="1" applyAlignment="1">
      <alignment horizontal="center" wrapText="1"/>
    </xf>
    <xf numFmtId="2" fontId="1" fillId="5" borderId="36" xfId="0" applyNumberFormat="1" applyFont="1" applyFill="1" applyBorder="1" applyAlignment="1">
      <alignment horizontal="center"/>
    </xf>
    <xf numFmtId="2" fontId="1" fillId="5" borderId="36" xfId="0" applyNumberFormat="1" applyFont="1" applyFill="1" applyBorder="1" applyAlignment="1">
      <alignment horizontal="center" wrapText="1"/>
    </xf>
    <xf numFmtId="2" fontId="1" fillId="5" borderId="38" xfId="0" applyNumberFormat="1" applyFont="1" applyFill="1" applyBorder="1" applyAlignment="1">
      <alignment horizontal="center"/>
    </xf>
    <xf numFmtId="2" fontId="4" fillId="5" borderId="38" xfId="0" applyNumberFormat="1" applyFont="1" applyFill="1" applyBorder="1" applyAlignment="1">
      <alignment horizontal="center"/>
    </xf>
    <xf numFmtId="2" fontId="1" fillId="6" borderId="36" xfId="0" applyNumberFormat="1" applyFont="1" applyFill="1" applyBorder="1" applyAlignment="1">
      <alignment horizontal="center"/>
    </xf>
    <xf numFmtId="2" fontId="1" fillId="6" borderId="38" xfId="0" applyNumberFormat="1" applyFont="1" applyFill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2" fontId="1" fillId="0" borderId="4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6" borderId="16" xfId="0" applyNumberFormat="1" applyFont="1" applyFill="1" applyBorder="1" applyAlignment="1">
      <alignment horizontal="center"/>
    </xf>
    <xf numFmtId="2" fontId="4" fillId="5" borderId="16" xfId="0" applyNumberFormat="1" applyFont="1" applyFill="1" applyBorder="1" applyAlignment="1">
      <alignment horizontal="center"/>
    </xf>
    <xf numFmtId="2" fontId="1" fillId="4" borderId="16" xfId="0" applyNumberFormat="1" applyFont="1" applyFill="1" applyBorder="1" applyAlignment="1">
      <alignment horizontal="center" wrapText="1"/>
    </xf>
    <xf numFmtId="2" fontId="2" fillId="7" borderId="16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8" borderId="17" xfId="0" applyNumberFormat="1" applyFont="1" applyFill="1" applyBorder="1" applyAlignment="1">
      <alignment horizontal="center" vertical="center" wrapText="1"/>
    </xf>
    <xf numFmtId="4" fontId="1" fillId="8" borderId="19" xfId="0" applyNumberFormat="1" applyFont="1" applyFill="1" applyBorder="1" applyAlignment="1">
      <alignment horizontal="center"/>
    </xf>
    <xf numFmtId="4" fontId="1" fillId="8" borderId="37" xfId="0" applyNumberFormat="1" applyFont="1" applyFill="1" applyBorder="1" applyAlignment="1">
      <alignment horizontal="center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9" xfId="0" applyNumberFormat="1" applyFont="1" applyFill="1" applyBorder="1" applyAlignment="1">
      <alignment horizontal="center" wrapText="1"/>
    </xf>
    <xf numFmtId="2" fontId="1" fillId="4" borderId="37" xfId="0" applyNumberFormat="1" applyFont="1" applyFill="1" applyBorder="1" applyAlignment="1">
      <alignment horizontal="center" wrapText="1"/>
    </xf>
    <xf numFmtId="2" fontId="1" fillId="5" borderId="17" xfId="0" applyNumberFormat="1" applyFont="1" applyFill="1" applyBorder="1" applyAlignment="1">
      <alignment horizontal="center"/>
    </xf>
    <xf numFmtId="2" fontId="1" fillId="5" borderId="19" xfId="0" applyNumberFormat="1" applyFont="1" applyFill="1" applyBorder="1" applyAlignment="1">
      <alignment horizontal="center" wrapText="1"/>
    </xf>
    <xf numFmtId="2" fontId="1" fillId="5" borderId="19" xfId="0" applyNumberFormat="1" applyFont="1" applyFill="1" applyBorder="1" applyAlignment="1">
      <alignment horizontal="center"/>
    </xf>
    <xf numFmtId="2" fontId="1" fillId="5" borderId="40" xfId="0" applyNumberFormat="1" applyFont="1" applyFill="1" applyBorder="1" applyAlignment="1">
      <alignment horizontal="center"/>
    </xf>
    <xf numFmtId="2" fontId="1" fillId="5" borderId="37" xfId="0" applyNumberFormat="1" applyFont="1" applyFill="1" applyBorder="1" applyAlignment="1">
      <alignment horizontal="center"/>
    </xf>
    <xf numFmtId="2" fontId="1" fillId="6" borderId="17" xfId="0" applyNumberFormat="1" applyFont="1" applyFill="1" applyBorder="1" applyAlignment="1">
      <alignment horizontal="center"/>
    </xf>
    <xf numFmtId="2" fontId="1" fillId="6" borderId="19" xfId="0" applyNumberFormat="1" applyFont="1" applyFill="1" applyBorder="1" applyAlignment="1">
      <alignment horizontal="center"/>
    </xf>
    <xf numFmtId="2" fontId="1" fillId="6" borderId="37" xfId="0" applyNumberFormat="1" applyFont="1" applyFill="1" applyBorder="1" applyAlignment="1">
      <alignment horizontal="center"/>
    </xf>
    <xf numFmtId="0" fontId="1" fillId="6" borderId="27" xfId="0" applyFont="1" applyFill="1" applyBorder="1" applyAlignment="1"/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/>
    </xf>
    <xf numFmtId="4" fontId="1" fillId="3" borderId="19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4" fontId="1" fillId="3" borderId="37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4" fontId="1" fillId="8" borderId="17" xfId="0" applyNumberFormat="1" applyFont="1" applyFill="1" applyBorder="1" applyAlignment="1">
      <alignment horizontal="center"/>
    </xf>
    <xf numFmtId="2" fontId="4" fillId="5" borderId="37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2" borderId="0" xfId="0" applyFont="1" applyFill="1" applyBorder="1"/>
    <xf numFmtId="0" fontId="3" fillId="0" borderId="0" xfId="0" applyFont="1" applyBorder="1"/>
    <xf numFmtId="0" fontId="1" fillId="0" borderId="46" xfId="0" applyFont="1" applyBorder="1"/>
    <xf numFmtId="0" fontId="2" fillId="0" borderId="4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/>
    </xf>
    <xf numFmtId="0" fontId="1" fillId="6" borderId="17" xfId="0" applyFont="1" applyFill="1" applyBorder="1" applyAlignment="1">
      <alignment horizontal="center" vertical="center"/>
    </xf>
    <xf numFmtId="0" fontId="1" fillId="6" borderId="52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 vertical="center"/>
    </xf>
    <xf numFmtId="0" fontId="1" fillId="6" borderId="53" xfId="0" applyFont="1" applyFill="1" applyBorder="1" applyAlignment="1">
      <alignment horizontal="left" vertical="center" wrapText="1"/>
    </xf>
    <xf numFmtId="0" fontId="1" fillId="6" borderId="51" xfId="0" applyFont="1" applyFill="1" applyBorder="1" applyAlignment="1">
      <alignment horizontal="center" vertical="center"/>
    </xf>
    <xf numFmtId="0" fontId="1" fillId="6" borderId="5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 wrapText="1"/>
    </xf>
    <xf numFmtId="0" fontId="1" fillId="5" borderId="37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41" xfId="0" applyFont="1" applyFill="1" applyBorder="1" applyAlignment="1">
      <alignment horizontal="center" wrapText="1"/>
    </xf>
    <xf numFmtId="0" fontId="1" fillId="4" borderId="37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 wrapText="1"/>
    </xf>
    <xf numFmtId="49" fontId="1" fillId="8" borderId="17" xfId="0" applyNumberFormat="1" applyFont="1" applyFill="1" applyBorder="1" applyAlignment="1">
      <alignment horizontal="center" vertical="center" wrapText="1"/>
    </xf>
    <xf numFmtId="0" fontId="1" fillId="8" borderId="52" xfId="0" applyFont="1" applyFill="1" applyBorder="1"/>
    <xf numFmtId="0" fontId="1" fillId="8" borderId="6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 wrapText="1"/>
    </xf>
    <xf numFmtId="49" fontId="1" fillId="8" borderId="37" xfId="0" applyNumberFormat="1" applyFont="1" applyFill="1" applyBorder="1" applyAlignment="1">
      <alignment horizontal="center" vertical="center" wrapText="1"/>
    </xf>
    <xf numFmtId="0" fontId="4" fillId="8" borderId="54" xfId="0" applyFont="1" applyFill="1" applyBorder="1"/>
    <xf numFmtId="0" fontId="1" fillId="8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 wrapText="1"/>
      <protection locked="0"/>
    </xf>
    <xf numFmtId="2" fontId="1" fillId="2" borderId="19" xfId="0" applyNumberFormat="1" applyFont="1" applyFill="1" applyBorder="1" applyAlignment="1" applyProtection="1">
      <alignment horizontal="center" wrapText="1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" fontId="1" fillId="2" borderId="20" xfId="0" applyNumberFormat="1" applyFont="1" applyFill="1" applyBorder="1" applyAlignment="1" applyProtection="1">
      <alignment horizontal="center"/>
      <protection locked="0"/>
    </xf>
    <xf numFmtId="0" fontId="1" fillId="6" borderId="55" xfId="0" applyFont="1" applyFill="1" applyBorder="1" applyAlignment="1">
      <alignment horizontal="center"/>
    </xf>
    <xf numFmtId="0" fontId="1" fillId="6" borderId="56" xfId="0" applyFont="1" applyFill="1" applyBorder="1" applyAlignment="1">
      <alignment horizontal="center"/>
    </xf>
    <xf numFmtId="0" fontId="1" fillId="6" borderId="57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left" vertical="top" wrapText="1"/>
    </xf>
    <xf numFmtId="0" fontId="1" fillId="4" borderId="55" xfId="0" applyFont="1" applyFill="1" applyBorder="1" applyAlignment="1">
      <alignment horizontal="center" wrapText="1"/>
    </xf>
    <xf numFmtId="0" fontId="1" fillId="4" borderId="56" xfId="0" applyFont="1" applyFill="1" applyBorder="1" applyAlignment="1">
      <alignment horizontal="center" wrapText="1"/>
    </xf>
    <xf numFmtId="0" fontId="1" fillId="4" borderId="57" xfId="0" applyFont="1" applyFill="1" applyBorder="1" applyAlignment="1">
      <alignment horizontal="center" wrapText="1"/>
    </xf>
    <xf numFmtId="0" fontId="1" fillId="8" borderId="55" xfId="0" applyFont="1" applyFill="1" applyBorder="1" applyAlignment="1">
      <alignment horizontal="center" vertical="center" wrapText="1"/>
    </xf>
    <xf numFmtId="0" fontId="1" fillId="8" borderId="56" xfId="0" applyFont="1" applyFill="1" applyBorder="1" applyAlignment="1">
      <alignment horizontal="center" vertical="center" wrapText="1"/>
    </xf>
    <xf numFmtId="0" fontId="1" fillId="8" borderId="57" xfId="0" applyFont="1" applyFill="1" applyBorder="1" applyAlignment="1">
      <alignment horizontal="center" vertical="center" wrapText="1"/>
    </xf>
    <xf numFmtId="0" fontId="1" fillId="5" borderId="55" xfId="0" applyFont="1" applyFill="1" applyBorder="1" applyAlignment="1">
      <alignment horizontal="center" wrapText="1"/>
    </xf>
    <xf numFmtId="0" fontId="1" fillId="5" borderId="56" xfId="0" applyFont="1" applyFill="1" applyBorder="1" applyAlignment="1">
      <alignment horizontal="center" wrapText="1"/>
    </xf>
    <xf numFmtId="0" fontId="1" fillId="5" borderId="58" xfId="0" applyFont="1" applyFill="1" applyBorder="1" applyAlignment="1">
      <alignment horizontal="center"/>
    </xf>
    <xf numFmtId="0" fontId="1" fillId="5" borderId="56" xfId="0" applyFont="1" applyFill="1" applyBorder="1" applyAlignment="1">
      <alignment horizontal="center"/>
    </xf>
    <xf numFmtId="0" fontId="4" fillId="5" borderId="57" xfId="0" applyFont="1" applyFill="1" applyBorder="1" applyAlignment="1">
      <alignment horizontal="center"/>
    </xf>
    <xf numFmtId="4" fontId="2" fillId="3" borderId="16" xfId="0" applyNumberFormat="1" applyFont="1" applyFill="1" applyBorder="1" applyAlignment="1">
      <alignment horizontal="center"/>
    </xf>
    <xf numFmtId="43" fontId="2" fillId="3" borderId="16" xfId="1" applyFont="1" applyFill="1" applyBorder="1"/>
    <xf numFmtId="2" fontId="1" fillId="8" borderId="36" xfId="0" applyNumberFormat="1" applyFont="1" applyFill="1" applyBorder="1" applyAlignment="1">
      <alignment horizontal="right" vertical="center" wrapText="1"/>
    </xf>
    <xf numFmtId="2" fontId="1" fillId="8" borderId="38" xfId="0" applyNumberFormat="1" applyFont="1" applyFill="1" applyBorder="1" applyAlignment="1">
      <alignment horizontal="right" vertical="center" wrapText="1"/>
    </xf>
    <xf numFmtId="2" fontId="1" fillId="4" borderId="36" xfId="0" applyNumberFormat="1" applyFont="1" applyFill="1" applyBorder="1" applyAlignment="1">
      <alignment horizontal="right" wrapText="1"/>
    </xf>
    <xf numFmtId="2" fontId="1" fillId="4" borderId="36" xfId="0" applyNumberFormat="1" applyFont="1" applyFill="1" applyBorder="1" applyAlignment="1">
      <alignment horizontal="right" vertical="center" wrapText="1"/>
    </xf>
    <xf numFmtId="2" fontId="1" fillId="4" borderId="38" xfId="0" applyNumberFormat="1" applyFont="1" applyFill="1" applyBorder="1" applyAlignment="1">
      <alignment horizontal="right" wrapText="1"/>
    </xf>
    <xf numFmtId="2" fontId="1" fillId="5" borderId="36" xfId="0" applyNumberFormat="1" applyFont="1" applyFill="1" applyBorder="1" applyAlignment="1">
      <alignment horizontal="right"/>
    </xf>
    <xf numFmtId="2" fontId="1" fillId="5" borderId="36" xfId="0" applyNumberFormat="1" applyFont="1" applyFill="1" applyBorder="1" applyAlignment="1">
      <alignment horizontal="right" wrapText="1"/>
    </xf>
    <xf numFmtId="2" fontId="1" fillId="5" borderId="38" xfId="0" applyNumberFormat="1" applyFont="1" applyFill="1" applyBorder="1" applyAlignment="1">
      <alignment horizontal="right"/>
    </xf>
    <xf numFmtId="2" fontId="4" fillId="5" borderId="38" xfId="0" applyNumberFormat="1" applyFont="1" applyFill="1" applyBorder="1" applyAlignment="1">
      <alignment horizontal="right"/>
    </xf>
    <xf numFmtId="2" fontId="1" fillId="6" borderId="43" xfId="0" applyNumberFormat="1" applyFont="1" applyFill="1" applyBorder="1" applyAlignment="1">
      <alignment horizontal="right"/>
    </xf>
    <xf numFmtId="2" fontId="1" fillId="6" borderId="36" xfId="0" applyNumberFormat="1" applyFont="1" applyFill="1" applyBorder="1" applyAlignment="1">
      <alignment horizontal="right"/>
    </xf>
    <xf numFmtId="2" fontId="1" fillId="6" borderId="38" xfId="0" applyNumberFormat="1" applyFont="1" applyFill="1" applyBorder="1" applyAlignment="1">
      <alignment horizontal="right"/>
    </xf>
    <xf numFmtId="2" fontId="1" fillId="6" borderId="45" xfId="0" applyNumberFormat="1" applyFont="1" applyFill="1" applyBorder="1" applyAlignment="1">
      <alignment horizontal="right"/>
    </xf>
    <xf numFmtId="2" fontId="1" fillId="0" borderId="43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right"/>
    </xf>
    <xf numFmtId="2" fontId="1" fillId="0" borderId="36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right"/>
    </xf>
    <xf numFmtId="43" fontId="2" fillId="7" borderId="16" xfId="1" applyFont="1" applyFill="1" applyBorder="1" applyAlignment="1">
      <alignment horizontal="right" vertical="center" wrapText="1"/>
    </xf>
    <xf numFmtId="43" fontId="2" fillId="4" borderId="16" xfId="1" applyFont="1" applyFill="1" applyBorder="1" applyAlignment="1">
      <alignment horizontal="center" wrapText="1"/>
    </xf>
    <xf numFmtId="43" fontId="6" fillId="5" borderId="16" xfId="1" applyFont="1" applyFill="1" applyBorder="1" applyAlignment="1">
      <alignment horizontal="center"/>
    </xf>
    <xf numFmtId="43" fontId="2" fillId="6" borderId="51" xfId="1" applyFont="1" applyFill="1" applyBorder="1" applyAlignment="1">
      <alignment horizontal="center"/>
    </xf>
    <xf numFmtId="43" fontId="2" fillId="0" borderId="16" xfId="1" applyFont="1" applyFill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2" fillId="7" borderId="27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/>
    <xf numFmtId="0" fontId="1" fillId="0" borderId="15" xfId="0" applyFont="1" applyBorder="1" applyAlignment="1"/>
    <xf numFmtId="2" fontId="1" fillId="2" borderId="37" xfId="0" applyNumberFormat="1" applyFont="1" applyFill="1" applyBorder="1" applyAlignment="1" applyProtection="1">
      <alignment horizontal="center"/>
      <protection locked="0"/>
    </xf>
    <xf numFmtId="2" fontId="1" fillId="2" borderId="37" xfId="0" applyNumberFormat="1" applyFont="1" applyFill="1" applyBorder="1" applyAlignment="1" applyProtection="1">
      <alignment horizontal="center" wrapText="1"/>
      <protection locked="0"/>
    </xf>
    <xf numFmtId="4" fontId="1" fillId="2" borderId="37" xfId="0" applyNumberFormat="1" applyFont="1" applyFill="1" applyBorder="1" applyAlignment="1" applyProtection="1">
      <alignment horizont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CCFFCC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zoomScale="80" zoomScaleNormal="80" workbookViewId="0">
      <selection sqref="A1:G1"/>
    </sheetView>
  </sheetViews>
  <sheetFormatPr defaultRowHeight="15.75" x14ac:dyDescent="0.25"/>
  <cols>
    <col min="1" max="1" width="11.140625" style="1" customWidth="1"/>
    <col min="2" max="2" width="155.28515625" style="1" customWidth="1"/>
    <col min="3" max="5" width="9.140625" style="1"/>
    <col min="6" max="6" width="10.140625" style="1" bestFit="1" customWidth="1"/>
    <col min="7" max="7" width="12.140625" style="1" bestFit="1" customWidth="1"/>
    <col min="8" max="8" width="9.42578125" style="1" bestFit="1" customWidth="1"/>
    <col min="9" max="9" width="12.85546875" style="1" bestFit="1" customWidth="1"/>
    <col min="10" max="16384" width="9.140625" style="1"/>
  </cols>
  <sheetData>
    <row r="1" spans="1:7" ht="16.5" thickBot="1" x14ac:dyDescent="0.3">
      <c r="A1" s="259" t="s">
        <v>117</v>
      </c>
      <c r="B1" s="259"/>
      <c r="C1" s="259"/>
      <c r="D1" s="259"/>
      <c r="E1" s="259"/>
      <c r="F1" s="259"/>
      <c r="G1" s="259"/>
    </row>
    <row r="2" spans="1:7" ht="16.5" thickBot="1" x14ac:dyDescent="0.3">
      <c r="A2" s="2"/>
    </row>
    <row r="3" spans="1:7" ht="32.25" thickBot="1" x14ac:dyDescent="0.3">
      <c r="A3" s="71" t="s">
        <v>10</v>
      </c>
      <c r="B3" s="72" t="s">
        <v>11</v>
      </c>
      <c r="C3" s="73" t="s">
        <v>6</v>
      </c>
      <c r="D3" s="73" t="s">
        <v>12</v>
      </c>
      <c r="E3" s="74" t="s">
        <v>13</v>
      </c>
      <c r="F3" s="71" t="s">
        <v>14</v>
      </c>
      <c r="G3" s="75" t="s">
        <v>15</v>
      </c>
    </row>
    <row r="4" spans="1:7" ht="16.5" thickBot="1" x14ac:dyDescent="0.3">
      <c r="A4" s="76" t="s">
        <v>21</v>
      </c>
      <c r="B4" s="77" t="s">
        <v>20</v>
      </c>
      <c r="C4" s="78"/>
      <c r="D4" s="79"/>
      <c r="E4" s="78"/>
      <c r="F4" s="78"/>
      <c r="G4" s="80"/>
    </row>
    <row r="5" spans="1:7" x14ac:dyDescent="0.25">
      <c r="A5" s="203" t="s">
        <v>22</v>
      </c>
      <c r="B5" s="204" t="s">
        <v>55</v>
      </c>
      <c r="C5" s="205">
        <v>39</v>
      </c>
      <c r="D5" s="206" t="s">
        <v>0</v>
      </c>
      <c r="E5" s="207">
        <v>1</v>
      </c>
      <c r="F5" s="213"/>
      <c r="G5" s="237">
        <f>F5*E5*C5</f>
        <v>0</v>
      </c>
    </row>
    <row r="6" spans="1:7" x14ac:dyDescent="0.25">
      <c r="A6" s="3" t="s">
        <v>23</v>
      </c>
      <c r="B6" s="4" t="s">
        <v>56</v>
      </c>
      <c r="C6" s="5">
        <v>4</v>
      </c>
      <c r="D6" s="6" t="s">
        <v>1</v>
      </c>
      <c r="E6" s="7">
        <v>1</v>
      </c>
      <c r="F6" s="214"/>
      <c r="G6" s="237">
        <f t="shared" ref="G6:G28" si="0">F6*E6*C6</f>
        <v>0</v>
      </c>
    </row>
    <row r="7" spans="1:7" x14ac:dyDescent="0.25">
      <c r="A7" s="3" t="s">
        <v>24</v>
      </c>
      <c r="B7" s="4" t="s">
        <v>57</v>
      </c>
      <c r="C7" s="5">
        <v>10</v>
      </c>
      <c r="D7" s="6" t="s">
        <v>1</v>
      </c>
      <c r="E7" s="7">
        <v>1</v>
      </c>
      <c r="F7" s="214"/>
      <c r="G7" s="237">
        <f t="shared" si="0"/>
        <v>0</v>
      </c>
    </row>
    <row r="8" spans="1:7" x14ac:dyDescent="0.25">
      <c r="A8" s="3" t="s">
        <v>25</v>
      </c>
      <c r="B8" s="8" t="s">
        <v>58</v>
      </c>
      <c r="C8" s="5">
        <v>2</v>
      </c>
      <c r="D8" s="6" t="s">
        <v>1</v>
      </c>
      <c r="E8" s="7">
        <v>1</v>
      </c>
      <c r="F8" s="214"/>
      <c r="G8" s="237">
        <f t="shared" si="0"/>
        <v>0</v>
      </c>
    </row>
    <row r="9" spans="1:7" x14ac:dyDescent="0.25">
      <c r="A9" s="3" t="s">
        <v>26</v>
      </c>
      <c r="B9" s="9" t="s">
        <v>59</v>
      </c>
      <c r="C9" s="5">
        <v>2</v>
      </c>
      <c r="D9" s="6" t="s">
        <v>1</v>
      </c>
      <c r="E9" s="7">
        <v>1</v>
      </c>
      <c r="F9" s="214"/>
      <c r="G9" s="237">
        <f t="shared" si="0"/>
        <v>0</v>
      </c>
    </row>
    <row r="10" spans="1:7" x14ac:dyDescent="0.25">
      <c r="A10" s="3" t="s">
        <v>27</v>
      </c>
      <c r="B10" s="9" t="s">
        <v>60</v>
      </c>
      <c r="C10" s="5">
        <v>2</v>
      </c>
      <c r="D10" s="6" t="s">
        <v>1</v>
      </c>
      <c r="E10" s="7">
        <v>1</v>
      </c>
      <c r="F10" s="214"/>
      <c r="G10" s="237">
        <f t="shared" si="0"/>
        <v>0</v>
      </c>
    </row>
    <row r="11" spans="1:7" x14ac:dyDescent="0.25">
      <c r="A11" s="3" t="s">
        <v>28</v>
      </c>
      <c r="B11" s="9" t="s">
        <v>61</v>
      </c>
      <c r="C11" s="5">
        <v>7</v>
      </c>
      <c r="D11" s="6" t="s">
        <v>1</v>
      </c>
      <c r="E11" s="7">
        <v>1</v>
      </c>
      <c r="F11" s="214"/>
      <c r="G11" s="237">
        <f t="shared" si="0"/>
        <v>0</v>
      </c>
    </row>
    <row r="12" spans="1:7" x14ac:dyDescent="0.25">
      <c r="A12" s="3" t="s">
        <v>29</v>
      </c>
      <c r="B12" s="8" t="s">
        <v>62</v>
      </c>
      <c r="C12" s="5">
        <v>4</v>
      </c>
      <c r="D12" s="6" t="s">
        <v>1</v>
      </c>
      <c r="E12" s="7">
        <v>1</v>
      </c>
      <c r="F12" s="214"/>
      <c r="G12" s="237">
        <f t="shared" si="0"/>
        <v>0</v>
      </c>
    </row>
    <row r="13" spans="1:7" x14ac:dyDescent="0.25">
      <c r="A13" s="3" t="s">
        <v>30</v>
      </c>
      <c r="B13" s="8" t="s">
        <v>63</v>
      </c>
      <c r="C13" s="5">
        <v>11</v>
      </c>
      <c r="D13" s="6" t="s">
        <v>1</v>
      </c>
      <c r="E13" s="7">
        <v>1</v>
      </c>
      <c r="F13" s="214"/>
      <c r="G13" s="237">
        <f t="shared" si="0"/>
        <v>0</v>
      </c>
    </row>
    <row r="14" spans="1:7" x14ac:dyDescent="0.25">
      <c r="A14" s="3" t="s">
        <v>31</v>
      </c>
      <c r="B14" s="8" t="s">
        <v>64</v>
      </c>
      <c r="C14" s="5">
        <v>7</v>
      </c>
      <c r="D14" s="6" t="s">
        <v>1</v>
      </c>
      <c r="E14" s="7">
        <v>1</v>
      </c>
      <c r="F14" s="214"/>
      <c r="G14" s="237">
        <f t="shared" si="0"/>
        <v>0</v>
      </c>
    </row>
    <row r="15" spans="1:7" x14ac:dyDescent="0.25">
      <c r="A15" s="3" t="s">
        <v>32</v>
      </c>
      <c r="B15" s="8" t="s">
        <v>65</v>
      </c>
      <c r="C15" s="5">
        <v>4</v>
      </c>
      <c r="D15" s="6" t="s">
        <v>1</v>
      </c>
      <c r="E15" s="7">
        <v>1</v>
      </c>
      <c r="F15" s="214"/>
      <c r="G15" s="237">
        <f t="shared" si="0"/>
        <v>0</v>
      </c>
    </row>
    <row r="16" spans="1:7" x14ac:dyDescent="0.25">
      <c r="A16" s="3" t="s">
        <v>33</v>
      </c>
      <c r="B16" s="8" t="s">
        <v>66</v>
      </c>
      <c r="C16" s="5">
        <v>8</v>
      </c>
      <c r="D16" s="6" t="s">
        <v>1</v>
      </c>
      <c r="E16" s="7">
        <v>1</v>
      </c>
      <c r="F16" s="214"/>
      <c r="G16" s="237">
        <f t="shared" si="0"/>
        <v>0</v>
      </c>
    </row>
    <row r="17" spans="1:7" x14ac:dyDescent="0.25">
      <c r="A17" s="3" t="s">
        <v>34</v>
      </c>
      <c r="B17" s="8" t="s">
        <v>67</v>
      </c>
      <c r="C17" s="5">
        <v>6</v>
      </c>
      <c r="D17" s="6" t="s">
        <v>1</v>
      </c>
      <c r="E17" s="7">
        <v>1</v>
      </c>
      <c r="F17" s="214"/>
      <c r="G17" s="237">
        <f t="shared" si="0"/>
        <v>0</v>
      </c>
    </row>
    <row r="18" spans="1:7" x14ac:dyDescent="0.25">
      <c r="A18" s="3" t="s">
        <v>35</v>
      </c>
      <c r="B18" s="8" t="s">
        <v>68</v>
      </c>
      <c r="C18" s="5">
        <v>9</v>
      </c>
      <c r="D18" s="6" t="s">
        <v>1</v>
      </c>
      <c r="E18" s="7">
        <v>1</v>
      </c>
      <c r="F18" s="214"/>
      <c r="G18" s="237">
        <f t="shared" si="0"/>
        <v>0</v>
      </c>
    </row>
    <row r="19" spans="1:7" x14ac:dyDescent="0.25">
      <c r="A19" s="3" t="s">
        <v>36</v>
      </c>
      <c r="B19" s="8" t="s">
        <v>69</v>
      </c>
      <c r="C19" s="5">
        <v>4</v>
      </c>
      <c r="D19" s="6" t="s">
        <v>1</v>
      </c>
      <c r="E19" s="7">
        <v>1</v>
      </c>
      <c r="F19" s="214"/>
      <c r="G19" s="237">
        <f t="shared" si="0"/>
        <v>0</v>
      </c>
    </row>
    <row r="20" spans="1:7" x14ac:dyDescent="0.25">
      <c r="A20" s="3" t="s">
        <v>37</v>
      </c>
      <c r="B20" s="8" t="s">
        <v>70</v>
      </c>
      <c r="C20" s="5">
        <v>18</v>
      </c>
      <c r="D20" s="6" t="s">
        <v>1</v>
      </c>
      <c r="E20" s="7">
        <v>1</v>
      </c>
      <c r="F20" s="214"/>
      <c r="G20" s="237">
        <f t="shared" si="0"/>
        <v>0</v>
      </c>
    </row>
    <row r="21" spans="1:7" x14ac:dyDescent="0.25">
      <c r="A21" s="3" t="s">
        <v>38</v>
      </c>
      <c r="B21" s="8" t="s">
        <v>71</v>
      </c>
      <c r="C21" s="5">
        <v>4</v>
      </c>
      <c r="D21" s="6" t="s">
        <v>1</v>
      </c>
      <c r="E21" s="7">
        <v>1</v>
      </c>
      <c r="F21" s="214"/>
      <c r="G21" s="237">
        <f t="shared" si="0"/>
        <v>0</v>
      </c>
    </row>
    <row r="22" spans="1:7" x14ac:dyDescent="0.25">
      <c r="A22" s="3" t="s">
        <v>39</v>
      </c>
      <c r="B22" s="8" t="s">
        <v>72</v>
      </c>
      <c r="C22" s="5">
        <v>3</v>
      </c>
      <c r="D22" s="6" t="s">
        <v>1</v>
      </c>
      <c r="E22" s="7">
        <v>1</v>
      </c>
      <c r="F22" s="214"/>
      <c r="G22" s="237">
        <f t="shared" si="0"/>
        <v>0</v>
      </c>
    </row>
    <row r="23" spans="1:7" x14ac:dyDescent="0.25">
      <c r="A23" s="3" t="s">
        <v>40</v>
      </c>
      <c r="B23" s="8" t="s">
        <v>73</v>
      </c>
      <c r="C23" s="5">
        <v>13</v>
      </c>
      <c r="D23" s="6" t="s">
        <v>1</v>
      </c>
      <c r="E23" s="7">
        <v>1</v>
      </c>
      <c r="F23" s="214"/>
      <c r="G23" s="237">
        <f t="shared" si="0"/>
        <v>0</v>
      </c>
    </row>
    <row r="24" spans="1:7" x14ac:dyDescent="0.25">
      <c r="A24" s="3" t="s">
        <v>41</v>
      </c>
      <c r="B24" s="10" t="s">
        <v>74</v>
      </c>
      <c r="C24" s="5">
        <v>7</v>
      </c>
      <c r="D24" s="6" t="s">
        <v>1</v>
      </c>
      <c r="E24" s="7">
        <v>1</v>
      </c>
      <c r="F24" s="214"/>
      <c r="G24" s="237">
        <f t="shared" si="0"/>
        <v>0</v>
      </c>
    </row>
    <row r="25" spans="1:7" x14ac:dyDescent="0.25">
      <c r="A25" s="3" t="s">
        <v>42</v>
      </c>
      <c r="B25" s="10" t="s">
        <v>75</v>
      </c>
      <c r="C25" s="5">
        <v>7</v>
      </c>
      <c r="D25" s="6" t="s">
        <v>1</v>
      </c>
      <c r="E25" s="7">
        <v>1</v>
      </c>
      <c r="F25" s="214"/>
      <c r="G25" s="237">
        <f t="shared" si="0"/>
        <v>0</v>
      </c>
    </row>
    <row r="26" spans="1:7" x14ac:dyDescent="0.25">
      <c r="A26" s="3" t="s">
        <v>43</v>
      </c>
      <c r="B26" s="10" t="s">
        <v>76</v>
      </c>
      <c r="C26" s="5">
        <v>11</v>
      </c>
      <c r="D26" s="6" t="s">
        <v>1</v>
      </c>
      <c r="E26" s="7">
        <v>1</v>
      </c>
      <c r="F26" s="214"/>
      <c r="G26" s="237">
        <f t="shared" si="0"/>
        <v>0</v>
      </c>
    </row>
    <row r="27" spans="1:7" x14ac:dyDescent="0.25">
      <c r="A27" s="3" t="s">
        <v>44</v>
      </c>
      <c r="B27" s="8" t="s">
        <v>77</v>
      </c>
      <c r="C27" s="5">
        <v>4</v>
      </c>
      <c r="D27" s="6" t="s">
        <v>1</v>
      </c>
      <c r="E27" s="7">
        <v>1</v>
      </c>
      <c r="F27" s="214"/>
      <c r="G27" s="237">
        <f t="shared" si="0"/>
        <v>0</v>
      </c>
    </row>
    <row r="28" spans="1:7" ht="16.5" thickBot="1" x14ac:dyDescent="0.3">
      <c r="A28" s="208" t="s">
        <v>45</v>
      </c>
      <c r="B28" s="209" t="s">
        <v>78</v>
      </c>
      <c r="C28" s="210">
        <v>4</v>
      </c>
      <c r="D28" s="211" t="s">
        <v>1</v>
      </c>
      <c r="E28" s="212">
        <v>1</v>
      </c>
      <c r="F28" s="282"/>
      <c r="G28" s="238">
        <f t="shared" si="0"/>
        <v>0</v>
      </c>
    </row>
    <row r="29" spans="1:7" ht="16.5" thickBot="1" x14ac:dyDescent="0.3">
      <c r="A29" s="270"/>
      <c r="B29" s="271"/>
      <c r="C29" s="271"/>
      <c r="D29" s="271"/>
      <c r="E29" s="271"/>
      <c r="F29" s="271"/>
      <c r="G29" s="254">
        <f>SUM(G5:G28)</f>
        <v>0</v>
      </c>
    </row>
    <row r="30" spans="1:7" ht="16.5" thickBot="1" x14ac:dyDescent="0.3">
      <c r="A30" s="11"/>
      <c r="B30" s="12"/>
      <c r="C30" s="13"/>
      <c r="D30" s="13"/>
      <c r="E30" s="13"/>
      <c r="F30" s="13"/>
      <c r="G30" s="14"/>
    </row>
    <row r="31" spans="1:7" ht="33.75" customHeight="1" thickBot="1" x14ac:dyDescent="0.3">
      <c r="A31" s="81" t="s">
        <v>10</v>
      </c>
      <c r="B31" s="82" t="s">
        <v>11</v>
      </c>
      <c r="C31" s="83" t="s">
        <v>6</v>
      </c>
      <c r="D31" s="83" t="s">
        <v>12</v>
      </c>
      <c r="E31" s="84" t="s">
        <v>13</v>
      </c>
      <c r="F31" s="81" t="s">
        <v>14</v>
      </c>
      <c r="G31" s="85" t="s">
        <v>15</v>
      </c>
    </row>
    <row r="32" spans="1:7" ht="15.75" customHeight="1" thickBot="1" x14ac:dyDescent="0.3">
      <c r="A32" s="86">
        <v>100</v>
      </c>
      <c r="B32" s="87" t="s">
        <v>16</v>
      </c>
      <c r="C32" s="88"/>
      <c r="D32" s="88"/>
      <c r="E32" s="88"/>
      <c r="F32" s="88"/>
      <c r="G32" s="89"/>
    </row>
    <row r="33" spans="1:7" ht="15.75" customHeight="1" x14ac:dyDescent="0.25">
      <c r="A33" s="194">
        <v>102</v>
      </c>
      <c r="B33" s="195" t="s">
        <v>79</v>
      </c>
      <c r="C33" s="196">
        <f>C35</f>
        <v>106</v>
      </c>
      <c r="D33" s="196" t="s">
        <v>1</v>
      </c>
      <c r="E33" s="197">
        <v>1</v>
      </c>
      <c r="F33" s="215"/>
      <c r="G33" s="239">
        <f>F33*E33*C33</f>
        <v>0</v>
      </c>
    </row>
    <row r="34" spans="1:7" ht="15.75" customHeight="1" x14ac:dyDescent="0.25">
      <c r="A34" s="15">
        <v>103</v>
      </c>
      <c r="B34" s="19" t="s">
        <v>80</v>
      </c>
      <c r="C34" s="17">
        <f>C36</f>
        <v>84</v>
      </c>
      <c r="D34" s="17" t="s">
        <v>0</v>
      </c>
      <c r="E34" s="18">
        <v>1</v>
      </c>
      <c r="F34" s="216"/>
      <c r="G34" s="239">
        <f>F34*E34*C34</f>
        <v>0</v>
      </c>
    </row>
    <row r="35" spans="1:7" ht="15.75" customHeight="1" x14ac:dyDescent="0.25">
      <c r="A35" s="15">
        <v>111</v>
      </c>
      <c r="B35" s="19" t="s">
        <v>81</v>
      </c>
      <c r="C35" s="17">
        <v>106</v>
      </c>
      <c r="D35" s="17" t="s">
        <v>0</v>
      </c>
      <c r="E35" s="18">
        <v>1</v>
      </c>
      <c r="F35" s="216"/>
      <c r="G35" s="239">
        <f>F35*E35*C35</f>
        <v>0</v>
      </c>
    </row>
    <row r="36" spans="1:7" ht="15.75" customHeight="1" x14ac:dyDescent="0.25">
      <c r="A36" s="15">
        <v>112</v>
      </c>
      <c r="B36" s="19" t="s">
        <v>82</v>
      </c>
      <c r="C36" s="17">
        <v>84</v>
      </c>
      <c r="D36" s="17" t="s">
        <v>0</v>
      </c>
      <c r="E36" s="18">
        <v>1</v>
      </c>
      <c r="F36" s="216"/>
      <c r="G36" s="239">
        <f>F36*E36*C36</f>
        <v>0</v>
      </c>
    </row>
    <row r="37" spans="1:7" ht="19.5" customHeight="1" x14ac:dyDescent="0.25">
      <c r="A37" s="15">
        <v>114</v>
      </c>
      <c r="B37" s="19" t="s">
        <v>83</v>
      </c>
      <c r="C37" s="17">
        <f>C36+C35</f>
        <v>190</v>
      </c>
      <c r="D37" s="17" t="s">
        <v>0</v>
      </c>
      <c r="E37" s="18">
        <v>1</v>
      </c>
      <c r="F37" s="216"/>
      <c r="G37" s="239">
        <f t="shared" ref="G37:G48" si="1">F37*E37*C37</f>
        <v>0</v>
      </c>
    </row>
    <row r="38" spans="1:7" ht="22.5" customHeight="1" x14ac:dyDescent="0.25">
      <c r="A38" s="15">
        <v>116</v>
      </c>
      <c r="B38" s="19" t="s">
        <v>84</v>
      </c>
      <c r="C38" s="17">
        <f>C36+C35</f>
        <v>190</v>
      </c>
      <c r="D38" s="17" t="s">
        <v>0</v>
      </c>
      <c r="E38" s="18">
        <v>1</v>
      </c>
      <c r="F38" s="216"/>
      <c r="G38" s="239">
        <f t="shared" si="1"/>
        <v>0</v>
      </c>
    </row>
    <row r="39" spans="1:7" ht="32.25" customHeight="1" x14ac:dyDescent="0.25">
      <c r="A39" s="15">
        <v>117</v>
      </c>
      <c r="B39" s="19" t="s">
        <v>85</v>
      </c>
      <c r="C39" s="17">
        <f>C36+C35</f>
        <v>190</v>
      </c>
      <c r="D39" s="17" t="s">
        <v>0</v>
      </c>
      <c r="E39" s="18">
        <v>1</v>
      </c>
      <c r="F39" s="216"/>
      <c r="G39" s="239">
        <f t="shared" si="1"/>
        <v>0</v>
      </c>
    </row>
    <row r="40" spans="1:7" ht="33" customHeight="1" x14ac:dyDescent="0.25">
      <c r="A40" s="15">
        <v>118</v>
      </c>
      <c r="B40" s="19" t="s">
        <v>86</v>
      </c>
      <c r="C40" s="20">
        <f>C35</f>
        <v>106</v>
      </c>
      <c r="D40" s="20" t="s">
        <v>0</v>
      </c>
      <c r="E40" s="21">
        <v>1</v>
      </c>
      <c r="F40" s="216"/>
      <c r="G40" s="240">
        <f t="shared" si="1"/>
        <v>0</v>
      </c>
    </row>
    <row r="41" spans="1:7" ht="18" customHeight="1" x14ac:dyDescent="0.25">
      <c r="A41" s="15">
        <v>120</v>
      </c>
      <c r="B41" s="19" t="s">
        <v>87</v>
      </c>
      <c r="C41" s="17">
        <f>C36</f>
        <v>84</v>
      </c>
      <c r="D41" s="17" t="s">
        <v>0</v>
      </c>
      <c r="E41" s="18">
        <v>1</v>
      </c>
      <c r="F41" s="216"/>
      <c r="G41" s="239">
        <f t="shared" si="1"/>
        <v>0</v>
      </c>
    </row>
    <row r="42" spans="1:7" ht="15.75" customHeight="1" x14ac:dyDescent="0.25">
      <c r="A42" s="15">
        <v>122</v>
      </c>
      <c r="B42" s="19" t="s">
        <v>88</v>
      </c>
      <c r="C42" s="20">
        <f>C35</f>
        <v>106</v>
      </c>
      <c r="D42" s="20" t="s">
        <v>0</v>
      </c>
      <c r="E42" s="21">
        <v>1</v>
      </c>
      <c r="F42" s="216"/>
      <c r="G42" s="240">
        <f t="shared" si="1"/>
        <v>0</v>
      </c>
    </row>
    <row r="43" spans="1:7" ht="15.75" customHeight="1" x14ac:dyDescent="0.25">
      <c r="A43" s="15">
        <v>123</v>
      </c>
      <c r="B43" s="19" t="s">
        <v>89</v>
      </c>
      <c r="C43" s="17">
        <f>C36</f>
        <v>84</v>
      </c>
      <c r="D43" s="17" t="s">
        <v>0</v>
      </c>
      <c r="E43" s="18">
        <v>1</v>
      </c>
      <c r="F43" s="216"/>
      <c r="G43" s="239">
        <f t="shared" si="1"/>
        <v>0</v>
      </c>
    </row>
    <row r="44" spans="1:7" ht="15.75" customHeight="1" x14ac:dyDescent="0.25">
      <c r="A44" s="15">
        <v>124</v>
      </c>
      <c r="B44" s="19" t="s">
        <v>90</v>
      </c>
      <c r="C44" s="20">
        <f>C35</f>
        <v>106</v>
      </c>
      <c r="D44" s="20" t="s">
        <v>0</v>
      </c>
      <c r="E44" s="21">
        <v>1</v>
      </c>
      <c r="F44" s="216"/>
      <c r="G44" s="240">
        <f t="shared" si="1"/>
        <v>0</v>
      </c>
    </row>
    <row r="45" spans="1:7" ht="15.75" customHeight="1" x14ac:dyDescent="0.25">
      <c r="A45" s="15">
        <v>125</v>
      </c>
      <c r="B45" s="19" t="s">
        <v>91</v>
      </c>
      <c r="C45" s="17">
        <f>C36</f>
        <v>84</v>
      </c>
      <c r="D45" s="17" t="s">
        <v>0</v>
      </c>
      <c r="E45" s="18">
        <v>1</v>
      </c>
      <c r="F45" s="216"/>
      <c r="G45" s="239">
        <f t="shared" si="1"/>
        <v>0</v>
      </c>
    </row>
    <row r="46" spans="1:7" ht="18.75" customHeight="1" x14ac:dyDescent="0.25">
      <c r="A46" s="15">
        <v>129</v>
      </c>
      <c r="B46" s="19" t="s">
        <v>92</v>
      </c>
      <c r="C46" s="20">
        <f>C35</f>
        <v>106</v>
      </c>
      <c r="D46" s="22" t="s">
        <v>0</v>
      </c>
      <c r="E46" s="21">
        <v>1</v>
      </c>
      <c r="F46" s="216"/>
      <c r="G46" s="240">
        <f t="shared" si="1"/>
        <v>0</v>
      </c>
    </row>
    <row r="47" spans="1:7" ht="18" customHeight="1" x14ac:dyDescent="0.25">
      <c r="A47" s="15">
        <v>130</v>
      </c>
      <c r="B47" s="19" t="s">
        <v>93</v>
      </c>
      <c r="C47" s="17">
        <f>C36</f>
        <v>84</v>
      </c>
      <c r="D47" s="23" t="s">
        <v>0</v>
      </c>
      <c r="E47" s="18">
        <v>1</v>
      </c>
      <c r="F47" s="216"/>
      <c r="G47" s="239">
        <f t="shared" si="1"/>
        <v>0</v>
      </c>
    </row>
    <row r="48" spans="1:7" ht="33.75" customHeight="1" thickBot="1" x14ac:dyDescent="0.3">
      <c r="A48" s="198">
        <v>135</v>
      </c>
      <c r="B48" s="199" t="s">
        <v>94</v>
      </c>
      <c r="C48" s="200">
        <f>C36+C35</f>
        <v>190</v>
      </c>
      <c r="D48" s="201" t="s">
        <v>0</v>
      </c>
      <c r="E48" s="202">
        <v>1</v>
      </c>
      <c r="F48" s="281"/>
      <c r="G48" s="241">
        <f t="shared" si="1"/>
        <v>0</v>
      </c>
    </row>
    <row r="49" spans="1:7" ht="34.5" customHeight="1" thickBot="1" x14ac:dyDescent="0.3">
      <c r="A49" s="272"/>
      <c r="B49" s="273"/>
      <c r="C49" s="273"/>
      <c r="D49" s="273"/>
      <c r="E49" s="273"/>
      <c r="F49" s="274"/>
      <c r="G49" s="255">
        <f>SUM(G33:G48)</f>
        <v>0</v>
      </c>
    </row>
    <row r="50" spans="1:7" ht="36" customHeight="1" thickBot="1" x14ac:dyDescent="0.3">
      <c r="A50" s="267"/>
      <c r="B50" s="267"/>
      <c r="C50" s="267"/>
      <c r="D50" s="267"/>
      <c r="E50" s="267"/>
      <c r="F50" s="267"/>
      <c r="G50" s="267"/>
    </row>
    <row r="51" spans="1:7" ht="32.25" customHeight="1" thickBot="1" x14ac:dyDescent="0.3">
      <c r="A51" s="90" t="s">
        <v>10</v>
      </c>
      <c r="B51" s="91" t="s">
        <v>11</v>
      </c>
      <c r="C51" s="92" t="s">
        <v>6</v>
      </c>
      <c r="D51" s="92" t="s">
        <v>12</v>
      </c>
      <c r="E51" s="93" t="s">
        <v>13</v>
      </c>
      <c r="F51" s="90" t="s">
        <v>14</v>
      </c>
      <c r="G51" s="94" t="s">
        <v>15</v>
      </c>
    </row>
    <row r="52" spans="1:7" ht="20.25" customHeight="1" thickBot="1" x14ac:dyDescent="0.3">
      <c r="A52" s="95">
        <v>300</v>
      </c>
      <c r="B52" s="96" t="s">
        <v>51</v>
      </c>
      <c r="C52" s="96"/>
      <c r="D52" s="96"/>
      <c r="E52" s="96"/>
      <c r="F52" s="96"/>
      <c r="G52" s="97"/>
    </row>
    <row r="53" spans="1:7" ht="33.75" customHeight="1" x14ac:dyDescent="0.25">
      <c r="A53" s="186" t="s">
        <v>17</v>
      </c>
      <c r="B53" s="187" t="s">
        <v>95</v>
      </c>
      <c r="C53" s="188">
        <f>C36+C35</f>
        <v>190</v>
      </c>
      <c r="D53" s="188" t="s">
        <v>0</v>
      </c>
      <c r="E53" s="189">
        <v>6</v>
      </c>
      <c r="F53" s="217"/>
      <c r="G53" s="242">
        <f>5*F53*E53*C53</f>
        <v>0</v>
      </c>
    </row>
    <row r="54" spans="1:7" ht="31.5" x14ac:dyDescent="0.25">
      <c r="A54" s="28">
        <v>135</v>
      </c>
      <c r="B54" s="29" t="s">
        <v>96</v>
      </c>
      <c r="C54" s="30">
        <f>C36+C35</f>
        <v>190</v>
      </c>
      <c r="D54" s="26" t="s">
        <v>0</v>
      </c>
      <c r="E54" s="27">
        <v>1</v>
      </c>
      <c r="F54" s="216"/>
      <c r="G54" s="243">
        <f>2*F54*E54*C54</f>
        <v>0</v>
      </c>
    </row>
    <row r="55" spans="1:7" ht="38.25" customHeight="1" x14ac:dyDescent="0.25">
      <c r="A55" s="28">
        <v>302</v>
      </c>
      <c r="B55" s="25" t="s">
        <v>97</v>
      </c>
      <c r="C55" s="26">
        <f>C36+C35</f>
        <v>190</v>
      </c>
      <c r="D55" s="26" t="s">
        <v>0</v>
      </c>
      <c r="E55" s="31">
        <v>2</v>
      </c>
      <c r="F55" s="216"/>
      <c r="G55" s="242">
        <f>5*F55*E55*C55</f>
        <v>0</v>
      </c>
    </row>
    <row r="56" spans="1:7" ht="36" customHeight="1" x14ac:dyDescent="0.25">
      <c r="A56" s="28">
        <v>305</v>
      </c>
      <c r="B56" s="32" t="s">
        <v>98</v>
      </c>
      <c r="C56" s="26">
        <f>C36+C35</f>
        <v>190</v>
      </c>
      <c r="D56" s="33" t="s">
        <v>0</v>
      </c>
      <c r="E56" s="31">
        <v>2</v>
      </c>
      <c r="F56" s="216"/>
      <c r="G56" s="244">
        <f>5*F56*E56*C56</f>
        <v>0</v>
      </c>
    </row>
    <row r="57" spans="1:7" ht="37.5" customHeight="1" x14ac:dyDescent="0.25">
      <c r="A57" s="28">
        <v>308</v>
      </c>
      <c r="B57" s="25" t="s">
        <v>99</v>
      </c>
      <c r="C57" s="26">
        <f>C36+C35</f>
        <v>190</v>
      </c>
      <c r="D57" s="26" t="s">
        <v>0</v>
      </c>
      <c r="E57" s="34">
        <v>1</v>
      </c>
      <c r="F57" s="216"/>
      <c r="G57" s="242">
        <f>1*F57*E57*C57</f>
        <v>0</v>
      </c>
    </row>
    <row r="58" spans="1:7" ht="55.5" customHeight="1" x14ac:dyDescent="0.25">
      <c r="A58" s="28">
        <v>309</v>
      </c>
      <c r="B58" s="35" t="s">
        <v>100</v>
      </c>
      <c r="C58" s="26">
        <v>6</v>
      </c>
      <c r="D58" s="26" t="s">
        <v>0</v>
      </c>
      <c r="E58" s="34">
        <v>1</v>
      </c>
      <c r="F58" s="216"/>
      <c r="G58" s="242">
        <f>F58*E58*C58</f>
        <v>0</v>
      </c>
    </row>
    <row r="59" spans="1:7" ht="53.25" customHeight="1" x14ac:dyDescent="0.25">
      <c r="A59" s="28">
        <v>309</v>
      </c>
      <c r="B59" s="35" t="s">
        <v>101</v>
      </c>
      <c r="C59" s="26">
        <v>4</v>
      </c>
      <c r="D59" s="26" t="s">
        <v>0</v>
      </c>
      <c r="E59" s="34">
        <v>1</v>
      </c>
      <c r="F59" s="216"/>
      <c r="G59" s="242">
        <f>F59*E59*C59</f>
        <v>0</v>
      </c>
    </row>
    <row r="60" spans="1:7" ht="48.75" customHeight="1" x14ac:dyDescent="0.25">
      <c r="A60" s="28">
        <v>309</v>
      </c>
      <c r="B60" s="35" t="s">
        <v>102</v>
      </c>
      <c r="C60" s="26">
        <v>2</v>
      </c>
      <c r="D60" s="26" t="s">
        <v>0</v>
      </c>
      <c r="E60" s="34">
        <v>1</v>
      </c>
      <c r="F60" s="216"/>
      <c r="G60" s="242">
        <f>3*F60*E60*C60</f>
        <v>0</v>
      </c>
    </row>
    <row r="61" spans="1:7" ht="71.25" customHeight="1" thickBot="1" x14ac:dyDescent="0.3">
      <c r="A61" s="190">
        <v>309</v>
      </c>
      <c r="B61" s="191" t="s">
        <v>103</v>
      </c>
      <c r="C61" s="192">
        <v>2</v>
      </c>
      <c r="D61" s="192" t="s">
        <v>0</v>
      </c>
      <c r="E61" s="193">
        <v>1</v>
      </c>
      <c r="F61" s="281"/>
      <c r="G61" s="245">
        <f>3*F61*E61*C61</f>
        <v>0</v>
      </c>
    </row>
    <row r="62" spans="1:7" ht="33.75" customHeight="1" thickBot="1" x14ac:dyDescent="0.3">
      <c r="A62" s="262"/>
      <c r="B62" s="263"/>
      <c r="C62" s="263"/>
      <c r="D62" s="263"/>
      <c r="E62" s="263"/>
      <c r="F62" s="264"/>
      <c r="G62" s="256">
        <f>SUM(G53:G61)</f>
        <v>0</v>
      </c>
    </row>
    <row r="63" spans="1:7" ht="48.75" customHeight="1" thickBot="1" x14ac:dyDescent="0.3">
      <c r="A63" s="268"/>
      <c r="B63" s="269"/>
      <c r="C63" s="269"/>
      <c r="D63" s="269"/>
      <c r="E63" s="269"/>
      <c r="F63" s="269"/>
      <c r="G63" s="269"/>
    </row>
    <row r="64" spans="1:7" ht="51" customHeight="1" thickBot="1" x14ac:dyDescent="0.3">
      <c r="A64" s="98" t="s">
        <v>10</v>
      </c>
      <c r="B64" s="99" t="s">
        <v>11</v>
      </c>
      <c r="C64" s="100" t="s">
        <v>6</v>
      </c>
      <c r="D64" s="100" t="s">
        <v>12</v>
      </c>
      <c r="E64" s="101" t="s">
        <v>13</v>
      </c>
      <c r="F64" s="98" t="s">
        <v>14</v>
      </c>
      <c r="G64" s="102" t="s">
        <v>15</v>
      </c>
    </row>
    <row r="65" spans="1:7" ht="30.75" customHeight="1" thickBot="1" x14ac:dyDescent="0.3">
      <c r="A65" s="103">
        <v>400</v>
      </c>
      <c r="B65" s="104" t="s">
        <v>18</v>
      </c>
      <c r="C65" s="105"/>
      <c r="D65" s="105"/>
      <c r="E65" s="105"/>
      <c r="F65" s="105"/>
      <c r="G65" s="106"/>
    </row>
    <row r="66" spans="1:7" ht="30.75" customHeight="1" x14ac:dyDescent="0.25">
      <c r="A66" s="176">
        <v>401</v>
      </c>
      <c r="B66" s="177" t="s">
        <v>120</v>
      </c>
      <c r="C66" s="178">
        <f>C36+C35</f>
        <v>190</v>
      </c>
      <c r="D66" s="178" t="s">
        <v>0</v>
      </c>
      <c r="E66" s="179">
        <v>8</v>
      </c>
      <c r="F66" s="217"/>
      <c r="G66" s="246">
        <f>F66*E66*C66</f>
        <v>0</v>
      </c>
    </row>
    <row r="67" spans="1:7" ht="36.75" customHeight="1" x14ac:dyDescent="0.25">
      <c r="A67" s="36">
        <v>401</v>
      </c>
      <c r="B67" s="37" t="s">
        <v>121</v>
      </c>
      <c r="C67" s="38">
        <f>C36+C35</f>
        <v>190</v>
      </c>
      <c r="D67" s="38" t="s">
        <v>0</v>
      </c>
      <c r="E67" s="39">
        <v>6</v>
      </c>
      <c r="F67" s="218"/>
      <c r="G67" s="247">
        <f t="shared" ref="G67:G69" si="2">F67*E67*C67</f>
        <v>0</v>
      </c>
    </row>
    <row r="68" spans="1:7" ht="54" customHeight="1" x14ac:dyDescent="0.25">
      <c r="A68" s="40" t="s">
        <v>19</v>
      </c>
      <c r="B68" s="37" t="s">
        <v>104</v>
      </c>
      <c r="C68" s="38">
        <v>11</v>
      </c>
      <c r="D68" s="38" t="s">
        <v>0</v>
      </c>
      <c r="E68" s="39">
        <v>1</v>
      </c>
      <c r="F68" s="218"/>
      <c r="G68" s="247">
        <f t="shared" si="2"/>
        <v>0</v>
      </c>
    </row>
    <row r="69" spans="1:7" ht="68.25" customHeight="1" x14ac:dyDescent="0.25">
      <c r="A69" s="40" t="s">
        <v>19</v>
      </c>
      <c r="B69" s="37" t="s">
        <v>105</v>
      </c>
      <c r="C69" s="38">
        <v>5</v>
      </c>
      <c r="D69" s="38" t="s">
        <v>0</v>
      </c>
      <c r="E69" s="39">
        <v>1</v>
      </c>
      <c r="F69" s="218"/>
      <c r="G69" s="247">
        <f t="shared" si="2"/>
        <v>0</v>
      </c>
    </row>
    <row r="70" spans="1:7" ht="57" customHeight="1" x14ac:dyDescent="0.25">
      <c r="A70" s="36">
        <v>403</v>
      </c>
      <c r="B70" s="37" t="s">
        <v>106</v>
      </c>
      <c r="C70" s="38">
        <v>10</v>
      </c>
      <c r="D70" s="38" t="s">
        <v>0</v>
      </c>
      <c r="E70" s="39">
        <v>1</v>
      </c>
      <c r="F70" s="218"/>
      <c r="G70" s="247">
        <f>3*F70*E70*C70</f>
        <v>0</v>
      </c>
    </row>
    <row r="71" spans="1:7" ht="47.25" x14ac:dyDescent="0.25">
      <c r="A71" s="36">
        <v>403</v>
      </c>
      <c r="B71" s="37" t="s">
        <v>107</v>
      </c>
      <c r="C71" s="38">
        <v>9</v>
      </c>
      <c r="D71" s="38" t="s">
        <v>0</v>
      </c>
      <c r="E71" s="39">
        <v>1</v>
      </c>
      <c r="F71" s="218"/>
      <c r="G71" s="247">
        <f>3*F71*E71*C71</f>
        <v>0</v>
      </c>
    </row>
    <row r="72" spans="1:7" x14ac:dyDescent="0.25">
      <c r="A72" s="36">
        <v>404</v>
      </c>
      <c r="B72" s="41" t="s">
        <v>108</v>
      </c>
      <c r="C72" s="42">
        <v>10</v>
      </c>
      <c r="D72" s="42" t="s">
        <v>0</v>
      </c>
      <c r="E72" s="43">
        <v>1</v>
      </c>
      <c r="F72" s="218"/>
      <c r="G72" s="248">
        <f>5*F72*E72*C72</f>
        <v>0</v>
      </c>
    </row>
    <row r="73" spans="1:7" ht="16.5" thickBot="1" x14ac:dyDescent="0.3">
      <c r="A73" s="180">
        <v>404</v>
      </c>
      <c r="B73" s="183" t="s">
        <v>109</v>
      </c>
      <c r="C73" s="184">
        <v>9</v>
      </c>
      <c r="D73" s="184" t="s">
        <v>1</v>
      </c>
      <c r="E73" s="185">
        <v>1</v>
      </c>
      <c r="F73" s="280"/>
      <c r="G73" s="249">
        <f>5*F73*E73*C73</f>
        <v>0</v>
      </c>
    </row>
    <row r="74" spans="1:7" ht="16.5" thickBot="1" x14ac:dyDescent="0.3">
      <c r="A74" s="182"/>
      <c r="B74" s="181"/>
      <c r="C74" s="44"/>
      <c r="D74" s="44"/>
      <c r="E74" s="44"/>
      <c r="F74" s="45"/>
      <c r="G74" s="257">
        <f>SUM(G66:G73)</f>
        <v>0</v>
      </c>
    </row>
    <row r="75" spans="1:7" ht="16.5" thickBot="1" x14ac:dyDescent="0.3">
      <c r="A75" s="46"/>
    </row>
    <row r="76" spans="1:7" ht="32.25" thickBot="1" x14ac:dyDescent="0.3">
      <c r="A76" s="107" t="s">
        <v>10</v>
      </c>
      <c r="B76" s="108" t="s">
        <v>11</v>
      </c>
      <c r="C76" s="109" t="s">
        <v>6</v>
      </c>
      <c r="D76" s="109" t="s">
        <v>12</v>
      </c>
      <c r="E76" s="110" t="s">
        <v>13</v>
      </c>
      <c r="F76" s="107" t="s">
        <v>14</v>
      </c>
      <c r="G76" s="111" t="s">
        <v>15</v>
      </c>
    </row>
    <row r="77" spans="1:7" ht="16.5" thickBot="1" x14ac:dyDescent="0.3">
      <c r="A77" s="166">
        <v>500</v>
      </c>
      <c r="B77" s="166" t="s">
        <v>46</v>
      </c>
      <c r="C77" s="114"/>
      <c r="D77" s="114"/>
      <c r="E77" s="114"/>
      <c r="F77" s="115"/>
      <c r="G77" s="115"/>
    </row>
    <row r="78" spans="1:7" x14ac:dyDescent="0.25">
      <c r="A78" s="167">
        <v>501</v>
      </c>
      <c r="B78" s="171" t="s">
        <v>52</v>
      </c>
      <c r="C78" s="49">
        <f>C35</f>
        <v>106</v>
      </c>
      <c r="D78" s="50" t="s">
        <v>0</v>
      </c>
      <c r="E78" s="51">
        <v>1</v>
      </c>
      <c r="F78" s="217"/>
      <c r="G78" s="250">
        <f>F78*E78*C78</f>
        <v>0</v>
      </c>
    </row>
    <row r="79" spans="1:7" x14ac:dyDescent="0.25">
      <c r="A79" s="168">
        <v>502</v>
      </c>
      <c r="B79" s="172" t="s">
        <v>2</v>
      </c>
      <c r="C79" s="52">
        <f>C36</f>
        <v>84</v>
      </c>
      <c r="D79" s="53" t="s">
        <v>0</v>
      </c>
      <c r="E79" s="54">
        <v>1</v>
      </c>
      <c r="F79" s="219"/>
      <c r="G79" s="251">
        <f>F79*E79*C79</f>
        <v>0</v>
      </c>
    </row>
    <row r="80" spans="1:7" x14ac:dyDescent="0.25">
      <c r="A80" s="169">
        <v>506</v>
      </c>
      <c r="B80" s="173" t="s">
        <v>53</v>
      </c>
      <c r="C80" s="57">
        <f>C35</f>
        <v>106</v>
      </c>
      <c r="D80" s="58" t="s">
        <v>0</v>
      </c>
      <c r="E80" s="59">
        <v>1</v>
      </c>
      <c r="F80" s="219"/>
      <c r="G80" s="251">
        <f>F80*E80*C80</f>
        <v>0</v>
      </c>
    </row>
    <row r="81" spans="1:9" x14ac:dyDescent="0.25">
      <c r="A81" s="169">
        <v>507</v>
      </c>
      <c r="B81" s="173" t="s">
        <v>3</v>
      </c>
      <c r="C81" s="57">
        <f>3*C36</f>
        <v>252</v>
      </c>
      <c r="D81" s="58" t="s">
        <v>0</v>
      </c>
      <c r="E81" s="59">
        <v>1</v>
      </c>
      <c r="F81" s="219"/>
      <c r="G81" s="252">
        <f t="shared" ref="G81:G86" si="3">F81*E81*C81</f>
        <v>0</v>
      </c>
    </row>
    <row r="82" spans="1:9" x14ac:dyDescent="0.25">
      <c r="A82" s="169">
        <v>509</v>
      </c>
      <c r="B82" s="173" t="s">
        <v>8</v>
      </c>
      <c r="C82" s="58">
        <f>3*C36</f>
        <v>252</v>
      </c>
      <c r="D82" s="58" t="s">
        <v>0</v>
      </c>
      <c r="E82" s="59">
        <v>1</v>
      </c>
      <c r="F82" s="219"/>
      <c r="G82" s="252">
        <f t="shared" si="3"/>
        <v>0</v>
      </c>
    </row>
    <row r="83" spans="1:9" x14ac:dyDescent="0.25">
      <c r="A83" s="169">
        <v>510</v>
      </c>
      <c r="B83" s="173" t="s">
        <v>48</v>
      </c>
      <c r="C83" s="57">
        <f>(1.5*C36) + (1*C35)</f>
        <v>232</v>
      </c>
      <c r="D83" s="58" t="s">
        <v>7</v>
      </c>
      <c r="E83" s="59">
        <v>1</v>
      </c>
      <c r="F83" s="219"/>
      <c r="G83" s="252">
        <f t="shared" si="3"/>
        <v>0</v>
      </c>
    </row>
    <row r="84" spans="1:9" ht="18" x14ac:dyDescent="0.25">
      <c r="A84" s="169">
        <v>511</v>
      </c>
      <c r="B84" s="174" t="s">
        <v>4</v>
      </c>
      <c r="C84" s="60">
        <f>(0.081*C36)+(C35*0.02)</f>
        <v>8.9239999999999995</v>
      </c>
      <c r="D84" s="58" t="s">
        <v>110</v>
      </c>
      <c r="E84" s="59">
        <v>1</v>
      </c>
      <c r="F84" s="219"/>
      <c r="G84" s="252">
        <f t="shared" si="3"/>
        <v>0</v>
      </c>
    </row>
    <row r="85" spans="1:9" x14ac:dyDescent="0.25">
      <c r="A85" s="169">
        <v>516</v>
      </c>
      <c r="B85" s="173" t="s">
        <v>49</v>
      </c>
      <c r="C85" s="57">
        <f>5*(C36+C35)</f>
        <v>950</v>
      </c>
      <c r="D85" s="58" t="s">
        <v>0</v>
      </c>
      <c r="E85" s="59">
        <v>1</v>
      </c>
      <c r="F85" s="219"/>
      <c r="G85" s="252">
        <f t="shared" si="3"/>
        <v>0</v>
      </c>
      <c r="H85" s="61"/>
    </row>
    <row r="86" spans="1:9" ht="16.5" thickBot="1" x14ac:dyDescent="0.3">
      <c r="A86" s="170">
        <v>517</v>
      </c>
      <c r="B86" s="175" t="s">
        <v>50</v>
      </c>
      <c r="C86" s="64">
        <f>0.3*(C36+C35)</f>
        <v>57</v>
      </c>
      <c r="D86" s="65" t="s">
        <v>5</v>
      </c>
      <c r="E86" s="66">
        <v>1</v>
      </c>
      <c r="F86" s="219"/>
      <c r="G86" s="253">
        <f t="shared" si="3"/>
        <v>0</v>
      </c>
    </row>
    <row r="87" spans="1:9" ht="16.5" thickBot="1" x14ac:dyDescent="0.3">
      <c r="A87" s="260"/>
      <c r="B87" s="260"/>
      <c r="C87" s="260"/>
      <c r="D87" s="260"/>
      <c r="E87" s="260"/>
      <c r="F87" s="261"/>
      <c r="G87" s="258">
        <f>SUM(G78:G86)</f>
        <v>0</v>
      </c>
    </row>
    <row r="88" spans="1:9" ht="16.5" thickBot="1" x14ac:dyDescent="0.3">
      <c r="A88" s="67"/>
      <c r="B88" s="67"/>
      <c r="C88" s="67"/>
      <c r="D88" s="67"/>
      <c r="E88" s="67"/>
      <c r="F88" s="67"/>
      <c r="G88" s="129"/>
    </row>
    <row r="89" spans="1:9" ht="44.25" customHeight="1" thickBot="1" x14ac:dyDescent="0.3">
      <c r="A89" s="265" t="s">
        <v>116</v>
      </c>
      <c r="B89" s="266"/>
      <c r="C89" s="266"/>
      <c r="D89" s="266"/>
      <c r="E89" s="266"/>
      <c r="F89" s="266"/>
      <c r="G89" s="235">
        <f>G29+G49+G62+G74+G87</f>
        <v>0</v>
      </c>
    </row>
    <row r="90" spans="1:9" ht="16.5" thickBot="1" x14ac:dyDescent="0.3">
      <c r="A90" s="164"/>
      <c r="B90" s="165"/>
      <c r="C90" s="164"/>
      <c r="D90" s="164"/>
      <c r="E90" s="164"/>
      <c r="F90" s="164"/>
      <c r="G90" s="164"/>
    </row>
    <row r="91" spans="1:9" ht="16.5" thickTop="1" x14ac:dyDescent="0.25">
      <c r="B91" s="70"/>
      <c r="I91" s="134"/>
    </row>
    <row r="92" spans="1:9" x14ac:dyDescent="0.25">
      <c r="B92" s="70"/>
    </row>
    <row r="93" spans="1:9" x14ac:dyDescent="0.25">
      <c r="A93" s="162"/>
      <c r="B93" s="163" t="s">
        <v>54</v>
      </c>
      <c r="G93" s="61"/>
    </row>
    <row r="94" spans="1:9" x14ac:dyDescent="0.25">
      <c r="A94" s="161"/>
      <c r="B94" s="161"/>
    </row>
  </sheetData>
  <sheetProtection algorithmName="SHA-512" hashValue="CsMUkpN6r6PCuSO58amVS7teuT2kptPTAZQ+sv8cUW76pXdEhg47BMGeeJh5thLD3A6cDqFq4BCJ/Vo0KpNQvQ==" saltValue="Y8Py9tnR0i8Fd7ZfbkBziQ==" spinCount="100000" sheet="1" objects="1" scenarios="1"/>
  <mergeCells count="8">
    <mergeCell ref="A1:G1"/>
    <mergeCell ref="A87:F87"/>
    <mergeCell ref="A62:F62"/>
    <mergeCell ref="A89:F89"/>
    <mergeCell ref="A50:G50"/>
    <mergeCell ref="A63:G63"/>
    <mergeCell ref="A29:F29"/>
    <mergeCell ref="A49:F49"/>
  </mergeCells>
  <pageMargins left="0.7" right="0.7" top="0.78740157499999996" bottom="0.78740157499999996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="70" zoomScaleNormal="70" workbookViewId="0">
      <selection activeCell="F5" sqref="F5"/>
    </sheetView>
  </sheetViews>
  <sheetFormatPr defaultRowHeight="15.75" x14ac:dyDescent="0.25"/>
  <cols>
    <col min="1" max="1" width="11.140625" style="1" customWidth="1"/>
    <col min="2" max="2" width="155.28515625" style="1" customWidth="1"/>
    <col min="3" max="5" width="9.140625" style="1"/>
    <col min="6" max="6" width="10.140625" style="1" bestFit="1" customWidth="1"/>
    <col min="7" max="7" width="12.140625" style="1" bestFit="1" customWidth="1"/>
    <col min="8" max="16384" width="9.140625" style="1"/>
  </cols>
  <sheetData>
    <row r="1" spans="1:7" ht="16.5" thickBot="1" x14ac:dyDescent="0.3">
      <c r="A1" s="2" t="s">
        <v>118</v>
      </c>
    </row>
    <row r="2" spans="1:7" ht="32.25" thickBot="1" x14ac:dyDescent="0.3">
      <c r="A2" s="71" t="s">
        <v>10</v>
      </c>
      <c r="B2" s="72" t="s">
        <v>11</v>
      </c>
      <c r="C2" s="73" t="s">
        <v>6</v>
      </c>
      <c r="D2" s="73" t="s">
        <v>12</v>
      </c>
      <c r="E2" s="74" t="s">
        <v>13</v>
      </c>
      <c r="F2" s="71" t="s">
        <v>14</v>
      </c>
      <c r="G2" s="75" t="s">
        <v>15</v>
      </c>
    </row>
    <row r="3" spans="1:7" ht="16.5" thickBot="1" x14ac:dyDescent="0.3">
      <c r="A3" s="76" t="s">
        <v>21</v>
      </c>
      <c r="B3" s="77" t="s">
        <v>20</v>
      </c>
      <c r="C3" s="78"/>
      <c r="D3" s="79"/>
      <c r="E3" s="78"/>
      <c r="F3" s="78"/>
      <c r="G3" s="80"/>
    </row>
    <row r="4" spans="1:7" x14ac:dyDescent="0.25">
      <c r="A4" s="203" t="s">
        <v>24</v>
      </c>
      <c r="B4" s="204" t="s">
        <v>57</v>
      </c>
      <c r="C4" s="205">
        <v>10</v>
      </c>
      <c r="D4" s="206" t="s">
        <v>1</v>
      </c>
      <c r="E4" s="227">
        <v>1</v>
      </c>
      <c r="F4" s="158">
        <f>'výkaz výměr '!F7</f>
        <v>0</v>
      </c>
      <c r="G4" s="116">
        <f t="shared" ref="G4:G15" si="0">F4*E4*C4</f>
        <v>0</v>
      </c>
    </row>
    <row r="5" spans="1:7" x14ac:dyDescent="0.25">
      <c r="A5" s="3" t="s">
        <v>25</v>
      </c>
      <c r="B5" s="8" t="s">
        <v>58</v>
      </c>
      <c r="C5" s="5">
        <v>2</v>
      </c>
      <c r="D5" s="6" t="s">
        <v>1</v>
      </c>
      <c r="E5" s="228">
        <v>1</v>
      </c>
      <c r="F5" s="136">
        <f>'výkaz výměr '!F8</f>
        <v>0</v>
      </c>
      <c r="G5" s="116">
        <f t="shared" si="0"/>
        <v>0</v>
      </c>
    </row>
    <row r="6" spans="1:7" x14ac:dyDescent="0.25">
      <c r="A6" s="3" t="s">
        <v>28</v>
      </c>
      <c r="B6" s="9" t="s">
        <v>61</v>
      </c>
      <c r="C6" s="5">
        <v>7</v>
      </c>
      <c r="D6" s="6" t="s">
        <v>1</v>
      </c>
      <c r="E6" s="228">
        <v>1</v>
      </c>
      <c r="F6" s="136">
        <f>'výkaz výměr '!F11</f>
        <v>0</v>
      </c>
      <c r="G6" s="116">
        <f t="shared" si="0"/>
        <v>0</v>
      </c>
    </row>
    <row r="7" spans="1:7" x14ac:dyDescent="0.25">
      <c r="A7" s="3" t="s">
        <v>30</v>
      </c>
      <c r="B7" s="8" t="s">
        <v>63</v>
      </c>
      <c r="C7" s="5">
        <v>11</v>
      </c>
      <c r="D7" s="6" t="s">
        <v>1</v>
      </c>
      <c r="E7" s="228">
        <v>1</v>
      </c>
      <c r="F7" s="136">
        <f>'výkaz výměr '!F13</f>
        <v>0</v>
      </c>
      <c r="G7" s="116">
        <f t="shared" si="0"/>
        <v>0</v>
      </c>
    </row>
    <row r="8" spans="1:7" x14ac:dyDescent="0.25">
      <c r="A8" s="3" t="s">
        <v>32</v>
      </c>
      <c r="B8" s="8" t="s">
        <v>65</v>
      </c>
      <c r="C8" s="5">
        <v>4</v>
      </c>
      <c r="D8" s="6" t="s">
        <v>1</v>
      </c>
      <c r="E8" s="228">
        <v>1</v>
      </c>
      <c r="F8" s="136">
        <f>'výkaz výměr '!F15</f>
        <v>0</v>
      </c>
      <c r="G8" s="116">
        <f t="shared" si="0"/>
        <v>0</v>
      </c>
    </row>
    <row r="9" spans="1:7" x14ac:dyDescent="0.25">
      <c r="A9" s="3" t="s">
        <v>33</v>
      </c>
      <c r="B9" s="8" t="s">
        <v>66</v>
      </c>
      <c r="C9" s="5">
        <v>8</v>
      </c>
      <c r="D9" s="6" t="s">
        <v>1</v>
      </c>
      <c r="E9" s="228">
        <v>1</v>
      </c>
      <c r="F9" s="136">
        <f>'výkaz výměr '!F16</f>
        <v>0</v>
      </c>
      <c r="G9" s="116">
        <f t="shared" si="0"/>
        <v>0</v>
      </c>
    </row>
    <row r="10" spans="1:7" x14ac:dyDescent="0.25">
      <c r="A10" s="3" t="s">
        <v>34</v>
      </c>
      <c r="B10" s="8" t="s">
        <v>67</v>
      </c>
      <c r="C10" s="5">
        <v>6</v>
      </c>
      <c r="D10" s="6" t="s">
        <v>1</v>
      </c>
      <c r="E10" s="228">
        <v>1</v>
      </c>
      <c r="F10" s="136">
        <f>'výkaz výměr '!F17</f>
        <v>0</v>
      </c>
      <c r="G10" s="116">
        <f t="shared" si="0"/>
        <v>0</v>
      </c>
    </row>
    <row r="11" spans="1:7" x14ac:dyDescent="0.25">
      <c r="A11" s="3" t="s">
        <v>36</v>
      </c>
      <c r="B11" s="8" t="s">
        <v>69</v>
      </c>
      <c r="C11" s="5">
        <v>4</v>
      </c>
      <c r="D11" s="6" t="s">
        <v>1</v>
      </c>
      <c r="E11" s="228">
        <v>1</v>
      </c>
      <c r="F11" s="136">
        <f>'výkaz výměr '!F19</f>
        <v>0</v>
      </c>
      <c r="G11" s="116">
        <f t="shared" si="0"/>
        <v>0</v>
      </c>
    </row>
    <row r="12" spans="1:7" x14ac:dyDescent="0.25">
      <c r="A12" s="3" t="s">
        <v>40</v>
      </c>
      <c r="B12" s="8" t="s">
        <v>73</v>
      </c>
      <c r="C12" s="5">
        <v>13</v>
      </c>
      <c r="D12" s="6" t="s">
        <v>1</v>
      </c>
      <c r="E12" s="228">
        <v>1</v>
      </c>
      <c r="F12" s="136">
        <f>'výkaz výměr '!F23</f>
        <v>0</v>
      </c>
      <c r="G12" s="116">
        <f t="shared" si="0"/>
        <v>0</v>
      </c>
    </row>
    <row r="13" spans="1:7" x14ac:dyDescent="0.25">
      <c r="A13" s="3" t="s">
        <v>43</v>
      </c>
      <c r="B13" s="10" t="s">
        <v>76</v>
      </c>
      <c r="C13" s="5">
        <v>11</v>
      </c>
      <c r="D13" s="6" t="s">
        <v>1</v>
      </c>
      <c r="E13" s="228">
        <v>1</v>
      </c>
      <c r="F13" s="136">
        <f>'výkaz výměr '!F26</f>
        <v>0</v>
      </c>
      <c r="G13" s="116">
        <f t="shared" si="0"/>
        <v>0</v>
      </c>
    </row>
    <row r="14" spans="1:7" x14ac:dyDescent="0.25">
      <c r="A14" s="3" t="s">
        <v>44</v>
      </c>
      <c r="B14" s="8" t="s">
        <v>77</v>
      </c>
      <c r="C14" s="5">
        <v>4</v>
      </c>
      <c r="D14" s="6" t="s">
        <v>1</v>
      </c>
      <c r="E14" s="228">
        <v>1</v>
      </c>
      <c r="F14" s="136">
        <f>'výkaz výměr '!F27</f>
        <v>0</v>
      </c>
      <c r="G14" s="116">
        <f t="shared" si="0"/>
        <v>0</v>
      </c>
    </row>
    <row r="15" spans="1:7" ht="16.5" thickBot="1" x14ac:dyDescent="0.3">
      <c r="A15" s="208" t="s">
        <v>45</v>
      </c>
      <c r="B15" s="209" t="s">
        <v>78</v>
      </c>
      <c r="C15" s="210">
        <v>4</v>
      </c>
      <c r="D15" s="211" t="s">
        <v>1</v>
      </c>
      <c r="E15" s="229">
        <v>1</v>
      </c>
      <c r="F15" s="137">
        <f>'výkaz výměr '!F28</f>
        <v>0</v>
      </c>
      <c r="G15" s="117">
        <f t="shared" si="0"/>
        <v>0</v>
      </c>
    </row>
    <row r="16" spans="1:7" ht="15.75" customHeight="1" thickBot="1" x14ac:dyDescent="0.3">
      <c r="A16" s="270"/>
      <c r="B16" s="271"/>
      <c r="C16" s="271"/>
      <c r="D16" s="271"/>
      <c r="E16" s="271"/>
      <c r="F16" s="271"/>
      <c r="G16" s="133">
        <f>SUM(G4:G15)</f>
        <v>0</v>
      </c>
    </row>
    <row r="17" spans="1:7" ht="15.75" customHeight="1" thickBot="1" x14ac:dyDescent="0.3">
      <c r="A17" s="11"/>
      <c r="B17" s="12"/>
      <c r="C17" s="13"/>
      <c r="D17" s="13"/>
      <c r="E17" s="13"/>
      <c r="F17" s="13"/>
      <c r="G17" s="14"/>
    </row>
    <row r="18" spans="1:7" ht="32.25" customHeight="1" thickBot="1" x14ac:dyDescent="0.3">
      <c r="A18" s="81" t="s">
        <v>10</v>
      </c>
      <c r="B18" s="82" t="s">
        <v>11</v>
      </c>
      <c r="C18" s="83" t="s">
        <v>6</v>
      </c>
      <c r="D18" s="83" t="s">
        <v>12</v>
      </c>
      <c r="E18" s="84" t="s">
        <v>13</v>
      </c>
      <c r="F18" s="81" t="s">
        <v>14</v>
      </c>
      <c r="G18" s="85" t="s">
        <v>15</v>
      </c>
    </row>
    <row r="19" spans="1:7" ht="15.75" customHeight="1" thickBot="1" x14ac:dyDescent="0.3">
      <c r="A19" s="86">
        <v>100</v>
      </c>
      <c r="B19" s="87" t="s">
        <v>16</v>
      </c>
      <c r="C19" s="88"/>
      <c r="D19" s="88"/>
      <c r="E19" s="88"/>
      <c r="F19" s="88"/>
      <c r="G19" s="89"/>
    </row>
    <row r="20" spans="1:7" ht="34.5" customHeight="1" x14ac:dyDescent="0.25">
      <c r="A20" s="194">
        <v>103</v>
      </c>
      <c r="B20" s="223" t="s">
        <v>80</v>
      </c>
      <c r="C20" s="196">
        <f>C21</f>
        <v>84</v>
      </c>
      <c r="D20" s="196" t="s">
        <v>0</v>
      </c>
      <c r="E20" s="224">
        <v>1</v>
      </c>
      <c r="F20" s="138">
        <f>'výkaz výměr '!F34</f>
        <v>0</v>
      </c>
      <c r="G20" s="118">
        <f>F20*E20*C20</f>
        <v>0</v>
      </c>
    </row>
    <row r="21" spans="1:7" ht="32.25" customHeight="1" x14ac:dyDescent="0.25">
      <c r="A21" s="15">
        <v>112</v>
      </c>
      <c r="B21" s="19" t="s">
        <v>82</v>
      </c>
      <c r="C21" s="17">
        <v>84</v>
      </c>
      <c r="D21" s="17" t="s">
        <v>0</v>
      </c>
      <c r="E21" s="225">
        <v>1</v>
      </c>
      <c r="F21" s="139">
        <f>'výkaz výměr '!F36</f>
        <v>0</v>
      </c>
      <c r="G21" s="118">
        <f t="shared" ref="G21:G29" si="1">F21*E21*C21</f>
        <v>0</v>
      </c>
    </row>
    <row r="22" spans="1:7" ht="15.75" customHeight="1" x14ac:dyDescent="0.25">
      <c r="A22" s="15">
        <v>114</v>
      </c>
      <c r="B22" s="19" t="s">
        <v>83</v>
      </c>
      <c r="C22" s="17">
        <f>C21</f>
        <v>84</v>
      </c>
      <c r="D22" s="17" t="s">
        <v>0</v>
      </c>
      <c r="E22" s="225">
        <v>1</v>
      </c>
      <c r="F22" s="139">
        <f>'výkaz výměr '!F37</f>
        <v>0</v>
      </c>
      <c r="G22" s="118">
        <f t="shared" si="1"/>
        <v>0</v>
      </c>
    </row>
    <row r="23" spans="1:7" ht="15.75" customHeight="1" x14ac:dyDescent="0.25">
      <c r="A23" s="15">
        <v>116</v>
      </c>
      <c r="B23" s="19" t="s">
        <v>84</v>
      </c>
      <c r="C23" s="17">
        <f>C21</f>
        <v>84</v>
      </c>
      <c r="D23" s="17" t="s">
        <v>0</v>
      </c>
      <c r="E23" s="225">
        <v>1</v>
      </c>
      <c r="F23" s="139">
        <f>'výkaz výměr '!F38</f>
        <v>0</v>
      </c>
      <c r="G23" s="118">
        <f t="shared" si="1"/>
        <v>0</v>
      </c>
    </row>
    <row r="24" spans="1:7" ht="15.75" customHeight="1" x14ac:dyDescent="0.25">
      <c r="A24" s="15">
        <v>117</v>
      </c>
      <c r="B24" s="19" t="s">
        <v>85</v>
      </c>
      <c r="C24" s="17">
        <f>C21</f>
        <v>84</v>
      </c>
      <c r="D24" s="17" t="s">
        <v>0</v>
      </c>
      <c r="E24" s="225">
        <v>1</v>
      </c>
      <c r="F24" s="139">
        <f>'výkaz výměr '!F39</f>
        <v>0</v>
      </c>
      <c r="G24" s="118">
        <f t="shared" si="1"/>
        <v>0</v>
      </c>
    </row>
    <row r="25" spans="1:7" ht="32.25" customHeight="1" x14ac:dyDescent="0.25">
      <c r="A25" s="15">
        <v>120</v>
      </c>
      <c r="B25" s="19" t="s">
        <v>87</v>
      </c>
      <c r="C25" s="17">
        <f>C21</f>
        <v>84</v>
      </c>
      <c r="D25" s="17" t="s">
        <v>0</v>
      </c>
      <c r="E25" s="225">
        <v>1</v>
      </c>
      <c r="F25" s="139">
        <f>'výkaz výměr '!F41</f>
        <v>0</v>
      </c>
      <c r="G25" s="118">
        <f t="shared" si="1"/>
        <v>0</v>
      </c>
    </row>
    <row r="26" spans="1:7" ht="32.25" customHeight="1" x14ac:dyDescent="0.25">
      <c r="A26" s="15">
        <v>123</v>
      </c>
      <c r="B26" s="19" t="s">
        <v>89</v>
      </c>
      <c r="C26" s="17">
        <f>C21</f>
        <v>84</v>
      </c>
      <c r="D26" s="17" t="s">
        <v>0</v>
      </c>
      <c r="E26" s="225">
        <v>1</v>
      </c>
      <c r="F26" s="139">
        <f>'výkaz výměr '!F43</f>
        <v>0</v>
      </c>
      <c r="G26" s="118">
        <f t="shared" si="1"/>
        <v>0</v>
      </c>
    </row>
    <row r="27" spans="1:7" ht="15.75" customHeight="1" x14ac:dyDescent="0.25">
      <c r="A27" s="15">
        <v>125</v>
      </c>
      <c r="B27" s="19" t="s">
        <v>91</v>
      </c>
      <c r="C27" s="17">
        <f>C21</f>
        <v>84</v>
      </c>
      <c r="D27" s="17" t="s">
        <v>0</v>
      </c>
      <c r="E27" s="225">
        <v>1</v>
      </c>
      <c r="F27" s="139">
        <f>'výkaz výměr '!F45</f>
        <v>0</v>
      </c>
      <c r="G27" s="118">
        <f t="shared" si="1"/>
        <v>0</v>
      </c>
    </row>
    <row r="28" spans="1:7" ht="34.5" customHeight="1" x14ac:dyDescent="0.25">
      <c r="A28" s="15">
        <v>130</v>
      </c>
      <c r="B28" s="19" t="s">
        <v>93</v>
      </c>
      <c r="C28" s="17">
        <f>C21</f>
        <v>84</v>
      </c>
      <c r="D28" s="23" t="s">
        <v>0</v>
      </c>
      <c r="E28" s="225">
        <v>1</v>
      </c>
      <c r="F28" s="139">
        <f>'výkaz výměr '!F47</f>
        <v>0</v>
      </c>
      <c r="G28" s="118">
        <f t="shared" si="1"/>
        <v>0</v>
      </c>
    </row>
    <row r="29" spans="1:7" ht="36" customHeight="1" thickBot="1" x14ac:dyDescent="0.3">
      <c r="A29" s="198">
        <v>135</v>
      </c>
      <c r="B29" s="199" t="s">
        <v>94</v>
      </c>
      <c r="C29" s="200">
        <f>C21</f>
        <v>84</v>
      </c>
      <c r="D29" s="201" t="s">
        <v>0</v>
      </c>
      <c r="E29" s="226">
        <v>1</v>
      </c>
      <c r="F29" s="140">
        <f>'výkaz výměr '!F48</f>
        <v>0</v>
      </c>
      <c r="G29" s="119">
        <f t="shared" si="1"/>
        <v>0</v>
      </c>
    </row>
    <row r="30" spans="1:7" ht="32.25" customHeight="1" thickBot="1" x14ac:dyDescent="0.3">
      <c r="A30" s="272"/>
      <c r="B30" s="273"/>
      <c r="C30" s="273"/>
      <c r="D30" s="273"/>
      <c r="E30" s="273"/>
      <c r="F30" s="274"/>
      <c r="G30" s="132">
        <f>SUM(G20:G29)</f>
        <v>0</v>
      </c>
    </row>
    <row r="31" spans="1:7" ht="36" customHeight="1" thickBot="1" x14ac:dyDescent="0.3">
      <c r="A31" s="267"/>
      <c r="B31" s="267"/>
      <c r="C31" s="267"/>
      <c r="D31" s="267"/>
      <c r="E31" s="267"/>
      <c r="F31" s="267"/>
      <c r="G31" s="267"/>
    </row>
    <row r="32" spans="1:7" ht="31.5" customHeight="1" thickBot="1" x14ac:dyDescent="0.3">
      <c r="A32" s="90" t="s">
        <v>10</v>
      </c>
      <c r="B32" s="91" t="s">
        <v>11</v>
      </c>
      <c r="C32" s="92" t="s">
        <v>6</v>
      </c>
      <c r="D32" s="92" t="s">
        <v>12</v>
      </c>
      <c r="E32" s="93" t="s">
        <v>13</v>
      </c>
      <c r="F32" s="90" t="s">
        <v>14</v>
      </c>
      <c r="G32" s="94" t="s">
        <v>15</v>
      </c>
    </row>
    <row r="33" spans="1:7" ht="33.75" customHeight="1" thickBot="1" x14ac:dyDescent="0.3">
      <c r="A33" s="95">
        <v>300</v>
      </c>
      <c r="B33" s="96" t="s">
        <v>51</v>
      </c>
      <c r="C33" s="96"/>
      <c r="D33" s="96"/>
      <c r="E33" s="96"/>
      <c r="F33" s="96"/>
      <c r="G33" s="97"/>
    </row>
    <row r="34" spans="1:7" ht="63" customHeight="1" x14ac:dyDescent="0.25">
      <c r="A34" s="186" t="s">
        <v>17</v>
      </c>
      <c r="B34" s="187" t="s">
        <v>95</v>
      </c>
      <c r="C34" s="188">
        <f>C21</f>
        <v>84</v>
      </c>
      <c r="D34" s="188" t="s">
        <v>0</v>
      </c>
      <c r="E34" s="230">
        <v>6</v>
      </c>
      <c r="F34" s="141">
        <f>'výkaz výměr '!F53</f>
        <v>0</v>
      </c>
      <c r="G34" s="120">
        <f>5*F34*E34*C34</f>
        <v>0</v>
      </c>
    </row>
    <row r="35" spans="1:7" ht="18.75" customHeight="1" x14ac:dyDescent="0.25">
      <c r="A35" s="28">
        <v>135</v>
      </c>
      <c r="B35" s="29" t="s">
        <v>96</v>
      </c>
      <c r="C35" s="30">
        <f>C21</f>
        <v>84</v>
      </c>
      <c r="D35" s="26" t="s">
        <v>0</v>
      </c>
      <c r="E35" s="231">
        <v>1</v>
      </c>
      <c r="F35" s="142">
        <f>'výkaz výměr '!F54</f>
        <v>0</v>
      </c>
      <c r="G35" s="121">
        <f>2*F35*E35*C35</f>
        <v>0</v>
      </c>
    </row>
    <row r="36" spans="1:7" ht="15.75" customHeight="1" x14ac:dyDescent="0.25">
      <c r="A36" s="28">
        <v>302</v>
      </c>
      <c r="B36" s="25" t="s">
        <v>97</v>
      </c>
      <c r="C36" s="26">
        <f>C21</f>
        <v>84</v>
      </c>
      <c r="D36" s="26" t="s">
        <v>0</v>
      </c>
      <c r="E36" s="232">
        <v>2</v>
      </c>
      <c r="F36" s="143">
        <f>'výkaz výměr '!F55</f>
        <v>0</v>
      </c>
      <c r="G36" s="120">
        <f>5*F36*E36*C36</f>
        <v>0</v>
      </c>
    </row>
    <row r="37" spans="1:7" ht="34.5" customHeight="1" x14ac:dyDescent="0.25">
      <c r="A37" s="28">
        <v>305</v>
      </c>
      <c r="B37" s="32" t="s">
        <v>98</v>
      </c>
      <c r="C37" s="26">
        <f>C21</f>
        <v>84</v>
      </c>
      <c r="D37" s="33" t="s">
        <v>0</v>
      </c>
      <c r="E37" s="232">
        <v>2</v>
      </c>
      <c r="F37" s="144">
        <f>'výkaz výměr '!F56</f>
        <v>0</v>
      </c>
      <c r="G37" s="122">
        <f>5*F37*E37*C37</f>
        <v>0</v>
      </c>
    </row>
    <row r="38" spans="1:7" ht="43.5" customHeight="1" x14ac:dyDescent="0.25">
      <c r="A38" s="28">
        <v>308</v>
      </c>
      <c r="B38" s="25" t="s">
        <v>99</v>
      </c>
      <c r="C38" s="26">
        <f>C21</f>
        <v>84</v>
      </c>
      <c r="D38" s="26" t="s">
        <v>0</v>
      </c>
      <c r="E38" s="233">
        <v>1</v>
      </c>
      <c r="F38" s="143">
        <f>'výkaz výměr '!F57</f>
        <v>0</v>
      </c>
      <c r="G38" s="120">
        <f>1*F38*E38*C38</f>
        <v>0</v>
      </c>
    </row>
    <row r="39" spans="1:7" ht="54" customHeight="1" x14ac:dyDescent="0.25">
      <c r="A39" s="28">
        <v>309</v>
      </c>
      <c r="B39" s="35" t="s">
        <v>101</v>
      </c>
      <c r="C39" s="26">
        <v>4</v>
      </c>
      <c r="D39" s="26" t="s">
        <v>0</v>
      </c>
      <c r="E39" s="233">
        <v>1</v>
      </c>
      <c r="F39" s="143">
        <f>'výkaz výměr '!F59</f>
        <v>0</v>
      </c>
      <c r="G39" s="120">
        <f>F39*E39*C39</f>
        <v>0</v>
      </c>
    </row>
    <row r="40" spans="1:7" ht="61.5" customHeight="1" thickBot="1" x14ac:dyDescent="0.3">
      <c r="A40" s="190">
        <v>309</v>
      </c>
      <c r="B40" s="191" t="s">
        <v>103</v>
      </c>
      <c r="C40" s="192">
        <v>2</v>
      </c>
      <c r="D40" s="192" t="s">
        <v>0</v>
      </c>
      <c r="E40" s="234">
        <v>1</v>
      </c>
      <c r="F40" s="159">
        <f>'výkaz výměr '!F61</f>
        <v>0</v>
      </c>
      <c r="G40" s="123">
        <f>3*F40*E40*C40</f>
        <v>0</v>
      </c>
    </row>
    <row r="41" spans="1:7" ht="15.75" customHeight="1" thickBot="1" x14ac:dyDescent="0.3">
      <c r="A41" s="262"/>
      <c r="B41" s="263"/>
      <c r="C41" s="263"/>
      <c r="D41" s="263"/>
      <c r="E41" s="263"/>
      <c r="F41" s="264"/>
      <c r="G41" s="131">
        <f>SUM(G34:G40)</f>
        <v>0</v>
      </c>
    </row>
    <row r="42" spans="1:7" ht="15.75" customHeight="1" thickBot="1" x14ac:dyDescent="0.3">
      <c r="A42" s="268"/>
      <c r="B42" s="269"/>
      <c r="C42" s="269"/>
      <c r="D42" s="269"/>
      <c r="E42" s="269"/>
      <c r="F42" s="269"/>
      <c r="G42" s="269"/>
    </row>
    <row r="43" spans="1:7" ht="28.5" customHeight="1" thickBot="1" x14ac:dyDescent="0.3">
      <c r="A43" s="98" t="s">
        <v>10</v>
      </c>
      <c r="B43" s="99" t="s">
        <v>11</v>
      </c>
      <c r="C43" s="100" t="s">
        <v>6</v>
      </c>
      <c r="D43" s="100" t="s">
        <v>12</v>
      </c>
      <c r="E43" s="101" t="s">
        <v>13</v>
      </c>
      <c r="F43" s="98" t="s">
        <v>14</v>
      </c>
      <c r="G43" s="102" t="s">
        <v>15</v>
      </c>
    </row>
    <row r="44" spans="1:7" ht="16.5" thickBot="1" x14ac:dyDescent="0.3">
      <c r="A44" s="103">
        <v>400</v>
      </c>
      <c r="B44" s="104" t="s">
        <v>18</v>
      </c>
      <c r="C44" s="105"/>
      <c r="D44" s="105"/>
      <c r="E44" s="105"/>
      <c r="F44" s="105"/>
      <c r="G44" s="106"/>
    </row>
    <row r="45" spans="1:7" ht="31.5" x14ac:dyDescent="0.25">
      <c r="A45" s="176">
        <v>401</v>
      </c>
      <c r="B45" s="177" t="s">
        <v>122</v>
      </c>
      <c r="C45" s="178">
        <f>C21</f>
        <v>84</v>
      </c>
      <c r="D45" s="178" t="s">
        <v>0</v>
      </c>
      <c r="E45" s="220">
        <v>8</v>
      </c>
      <c r="F45" s="147">
        <f>'výkaz výměr '!F66</f>
        <v>0</v>
      </c>
      <c r="G45" s="124">
        <f>F45*E45*C45</f>
        <v>0</v>
      </c>
    </row>
    <row r="46" spans="1:7" ht="31.5" x14ac:dyDescent="0.25">
      <c r="A46" s="36">
        <v>401</v>
      </c>
      <c r="B46" s="37" t="s">
        <v>123</v>
      </c>
      <c r="C46" s="38">
        <f>C21</f>
        <v>84</v>
      </c>
      <c r="D46" s="38" t="s">
        <v>0</v>
      </c>
      <c r="E46" s="221">
        <v>6</v>
      </c>
      <c r="F46" s="147">
        <f>'výkaz výměr '!F67</f>
        <v>0</v>
      </c>
      <c r="G46" s="124">
        <f t="shared" ref="G46" si="2">F46*E46*C46</f>
        <v>0</v>
      </c>
    </row>
    <row r="47" spans="1:7" ht="47.25" x14ac:dyDescent="0.25">
      <c r="A47" s="36">
        <v>403</v>
      </c>
      <c r="B47" s="37" t="s">
        <v>115</v>
      </c>
      <c r="C47" s="38">
        <v>9</v>
      </c>
      <c r="D47" s="38" t="s">
        <v>0</v>
      </c>
      <c r="E47" s="221">
        <v>1</v>
      </c>
      <c r="F47" s="147">
        <f>'výkaz výměr '!F71</f>
        <v>0</v>
      </c>
      <c r="G47" s="124">
        <f>3*F47*E47*C47</f>
        <v>0</v>
      </c>
    </row>
    <row r="48" spans="1:7" ht="16.5" thickBot="1" x14ac:dyDescent="0.3">
      <c r="A48" s="180">
        <v>404</v>
      </c>
      <c r="B48" s="183" t="s">
        <v>109</v>
      </c>
      <c r="C48" s="184">
        <v>9</v>
      </c>
      <c r="D48" s="184" t="s">
        <v>0</v>
      </c>
      <c r="E48" s="222">
        <v>1</v>
      </c>
      <c r="F48" s="148">
        <f>'výkaz výměr '!F73</f>
        <v>0</v>
      </c>
      <c r="G48" s="125">
        <f>5*F48*E48*C48</f>
        <v>0</v>
      </c>
    </row>
    <row r="49" spans="1:7" ht="16.5" thickBot="1" x14ac:dyDescent="0.3">
      <c r="A49" s="149"/>
      <c r="B49" s="44"/>
      <c r="C49" s="44"/>
      <c r="D49" s="44"/>
      <c r="E49" s="44"/>
      <c r="F49" s="45"/>
      <c r="G49" s="130">
        <f>SUM(G45:G48)</f>
        <v>0</v>
      </c>
    </row>
    <row r="50" spans="1:7" ht="16.5" thickBot="1" x14ac:dyDescent="0.3">
      <c r="A50" s="46"/>
    </row>
    <row r="51" spans="1:7" ht="32.25" thickBot="1" x14ac:dyDescent="0.3">
      <c r="A51" s="107" t="s">
        <v>10</v>
      </c>
      <c r="B51" s="108" t="s">
        <v>11</v>
      </c>
      <c r="C51" s="109" t="s">
        <v>6</v>
      </c>
      <c r="D51" s="109" t="s">
        <v>12</v>
      </c>
      <c r="E51" s="110" t="s">
        <v>13</v>
      </c>
      <c r="F51" s="107" t="s">
        <v>14</v>
      </c>
      <c r="G51" s="111" t="s">
        <v>15</v>
      </c>
    </row>
    <row r="52" spans="1:7" ht="16.5" thickBot="1" x14ac:dyDescent="0.3">
      <c r="A52" s="112">
        <v>500</v>
      </c>
      <c r="B52" s="113" t="s">
        <v>46</v>
      </c>
      <c r="C52" s="114"/>
      <c r="D52" s="114"/>
      <c r="E52" s="114"/>
      <c r="F52" s="114"/>
      <c r="G52" s="115"/>
    </row>
    <row r="53" spans="1:7" x14ac:dyDescent="0.25">
      <c r="A53" s="47">
        <v>502</v>
      </c>
      <c r="B53" s="48" t="s">
        <v>2</v>
      </c>
      <c r="C53" s="49">
        <f>C21</f>
        <v>84</v>
      </c>
      <c r="D53" s="50" t="s">
        <v>0</v>
      </c>
      <c r="E53" s="51">
        <v>1</v>
      </c>
      <c r="F53" s="153">
        <f>'výkaz výměr '!F79</f>
        <v>0</v>
      </c>
      <c r="G53" s="126">
        <f>F53*E53*C53</f>
        <v>0</v>
      </c>
    </row>
    <row r="54" spans="1:7" x14ac:dyDescent="0.25">
      <c r="A54" s="55">
        <v>507</v>
      </c>
      <c r="B54" s="56" t="s">
        <v>3</v>
      </c>
      <c r="C54" s="57">
        <f>3*C21</f>
        <v>252</v>
      </c>
      <c r="D54" s="58" t="s">
        <v>0</v>
      </c>
      <c r="E54" s="59">
        <v>1</v>
      </c>
      <c r="F54" s="154">
        <f>'výkaz výměr '!F81</f>
        <v>0</v>
      </c>
      <c r="G54" s="127">
        <f t="shared" ref="G54:G59" si="3">F54*E54*C54</f>
        <v>0</v>
      </c>
    </row>
    <row r="55" spans="1:7" x14ac:dyDescent="0.25">
      <c r="A55" s="55">
        <v>509</v>
      </c>
      <c r="B55" s="56" t="s">
        <v>8</v>
      </c>
      <c r="C55" s="58">
        <f>3*C21</f>
        <v>252</v>
      </c>
      <c r="D55" s="58" t="s">
        <v>0</v>
      </c>
      <c r="E55" s="59">
        <v>1</v>
      </c>
      <c r="F55" s="154">
        <f>'výkaz výměr '!F82</f>
        <v>0</v>
      </c>
      <c r="G55" s="127">
        <f t="shared" si="3"/>
        <v>0</v>
      </c>
    </row>
    <row r="56" spans="1:7" x14ac:dyDescent="0.25">
      <c r="A56" s="55">
        <v>510</v>
      </c>
      <c r="B56" s="56" t="s">
        <v>48</v>
      </c>
      <c r="C56" s="57">
        <f>1.5*C21</f>
        <v>126</v>
      </c>
      <c r="D56" s="58" t="s">
        <v>7</v>
      </c>
      <c r="E56" s="59">
        <v>1</v>
      </c>
      <c r="F56" s="154">
        <f>'výkaz výměr '!F83</f>
        <v>0</v>
      </c>
      <c r="G56" s="127">
        <f t="shared" si="3"/>
        <v>0</v>
      </c>
    </row>
    <row r="57" spans="1:7" ht="18" x14ac:dyDescent="0.25">
      <c r="A57" s="55">
        <v>511</v>
      </c>
      <c r="B57" s="155" t="s">
        <v>4</v>
      </c>
      <c r="C57" s="57">
        <v>6.8040000000000003</v>
      </c>
      <c r="D57" s="58" t="s">
        <v>110</v>
      </c>
      <c r="E57" s="59">
        <v>1</v>
      </c>
      <c r="F57" s="154">
        <f>'výkaz výměr '!F84</f>
        <v>0</v>
      </c>
      <c r="G57" s="127">
        <f t="shared" si="3"/>
        <v>0</v>
      </c>
    </row>
    <row r="58" spans="1:7" x14ac:dyDescent="0.25">
      <c r="A58" s="55">
        <v>516</v>
      </c>
      <c r="B58" s="56" t="s">
        <v>49</v>
      </c>
      <c r="C58" s="57">
        <f>5*C21</f>
        <v>420</v>
      </c>
      <c r="D58" s="58" t="s">
        <v>0</v>
      </c>
      <c r="E58" s="59">
        <v>1</v>
      </c>
      <c r="F58" s="154">
        <f>'výkaz výměr '!F85</f>
        <v>0</v>
      </c>
      <c r="G58" s="127">
        <f t="shared" si="3"/>
        <v>0</v>
      </c>
    </row>
    <row r="59" spans="1:7" ht="16.5" thickBot="1" x14ac:dyDescent="0.3">
      <c r="A59" s="62">
        <v>517</v>
      </c>
      <c r="B59" s="63" t="s">
        <v>50</v>
      </c>
      <c r="C59" s="64">
        <f>0.3*C21</f>
        <v>25.2</v>
      </c>
      <c r="D59" s="65" t="s">
        <v>5</v>
      </c>
      <c r="E59" s="66">
        <v>1</v>
      </c>
      <c r="F59" s="156">
        <f>'výkaz výměr '!F86</f>
        <v>0</v>
      </c>
      <c r="G59" s="128">
        <f t="shared" si="3"/>
        <v>0</v>
      </c>
    </row>
    <row r="60" spans="1:7" ht="16.5" thickBot="1" x14ac:dyDescent="0.3">
      <c r="A60" s="260"/>
      <c r="B60" s="260"/>
      <c r="C60" s="260"/>
      <c r="D60" s="260"/>
      <c r="E60" s="260"/>
      <c r="F60" s="261"/>
      <c r="G60" s="160">
        <f>SUM(G53:G59)</f>
        <v>0</v>
      </c>
    </row>
    <row r="61" spans="1:7" ht="16.5" thickBot="1" x14ac:dyDescent="0.3">
      <c r="A61" s="67"/>
      <c r="B61" s="67"/>
      <c r="C61" s="67"/>
      <c r="D61" s="67"/>
      <c r="E61" s="67"/>
      <c r="F61" s="67"/>
      <c r="G61" s="68"/>
    </row>
    <row r="62" spans="1:7" ht="16.5" thickBot="1" x14ac:dyDescent="0.3">
      <c r="A62" s="275" t="s">
        <v>9</v>
      </c>
      <c r="B62" s="276"/>
      <c r="C62" s="276"/>
      <c r="D62" s="276"/>
      <c r="E62" s="276"/>
      <c r="F62" s="276"/>
      <c r="G62" s="236">
        <f>G16+G30+G41+G49+G60</f>
        <v>0</v>
      </c>
    </row>
    <row r="63" spans="1:7" x14ac:dyDescent="0.25">
      <c r="B63" s="69"/>
    </row>
    <row r="64" spans="1:7" x14ac:dyDescent="0.25">
      <c r="B64" s="70"/>
    </row>
    <row r="65" spans="2:2" x14ac:dyDescent="0.25">
      <c r="B65" s="70"/>
    </row>
  </sheetData>
  <sheetProtection algorithmName="SHA-512" hashValue="vkPDveRJTW8a/7FEQRuWVbDMuYfKykHi5w34lMJcJXpi4jGEvnBnEihMnBOJPNl6v6d6MREz9zPipht8kScF5w==" saltValue="4I2j9sSQzn9gwjAN3qQRQw==" spinCount="100000" sheet="1" objects="1" scenarios="1"/>
  <mergeCells count="7">
    <mergeCell ref="A60:F60"/>
    <mergeCell ref="A62:F62"/>
    <mergeCell ref="A16:F16"/>
    <mergeCell ref="A30:F30"/>
    <mergeCell ref="A31:G31"/>
    <mergeCell ref="A41:F41"/>
    <mergeCell ref="A42:G42"/>
  </mergeCells>
  <pageMargins left="0.7" right="0.7" top="0.78740157499999996" bottom="0.78740157499999996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zoomScale="70" zoomScaleNormal="70" workbookViewId="0">
      <selection activeCell="F25" sqref="F25"/>
    </sheetView>
  </sheetViews>
  <sheetFormatPr defaultRowHeight="15.75" x14ac:dyDescent="0.25"/>
  <cols>
    <col min="1" max="1" width="11.140625" style="1" customWidth="1"/>
    <col min="2" max="2" width="155.28515625" style="1" customWidth="1"/>
    <col min="3" max="5" width="9.140625" style="1"/>
    <col min="6" max="6" width="10.140625" style="1" bestFit="1" customWidth="1"/>
    <col min="7" max="7" width="12.140625" style="1" bestFit="1" customWidth="1"/>
    <col min="8" max="16384" width="9.140625" style="1"/>
  </cols>
  <sheetData>
    <row r="1" spans="1:7" ht="16.5" thickBot="1" x14ac:dyDescent="0.3">
      <c r="A1" s="2" t="s">
        <v>119</v>
      </c>
      <c r="B1" s="2"/>
    </row>
    <row r="2" spans="1:7" ht="16.5" thickBot="1" x14ac:dyDescent="0.3">
      <c r="A2" s="277"/>
      <c r="B2" s="278"/>
      <c r="C2" s="278"/>
      <c r="D2" s="278"/>
      <c r="E2" s="278"/>
      <c r="F2" s="278"/>
      <c r="G2" s="279"/>
    </row>
    <row r="3" spans="1:7" ht="32.25" thickBot="1" x14ac:dyDescent="0.3">
      <c r="A3" s="71" t="s">
        <v>10</v>
      </c>
      <c r="B3" s="72" t="s">
        <v>11</v>
      </c>
      <c r="C3" s="73" t="s">
        <v>6</v>
      </c>
      <c r="D3" s="73" t="s">
        <v>12</v>
      </c>
      <c r="E3" s="74" t="s">
        <v>13</v>
      </c>
      <c r="F3" s="71" t="s">
        <v>14</v>
      </c>
      <c r="G3" s="75" t="s">
        <v>15</v>
      </c>
    </row>
    <row r="4" spans="1:7" ht="16.5" thickBot="1" x14ac:dyDescent="0.3">
      <c r="A4" s="76" t="s">
        <v>21</v>
      </c>
      <c r="B4" s="77" t="s">
        <v>20</v>
      </c>
      <c r="C4" s="78"/>
      <c r="D4" s="79"/>
      <c r="E4" s="78"/>
      <c r="F4" s="78"/>
      <c r="G4" s="80"/>
    </row>
    <row r="5" spans="1:7" x14ac:dyDescent="0.25">
      <c r="A5" s="3" t="s">
        <v>22</v>
      </c>
      <c r="B5" s="4" t="s">
        <v>55</v>
      </c>
      <c r="C5" s="5">
        <v>39</v>
      </c>
      <c r="D5" s="6" t="s">
        <v>0</v>
      </c>
      <c r="E5" s="7">
        <v>1</v>
      </c>
      <c r="F5" s="135">
        <f>'výkaz výměr '!F5</f>
        <v>0</v>
      </c>
      <c r="G5" s="116">
        <f>F5*E5*C5</f>
        <v>0</v>
      </c>
    </row>
    <row r="6" spans="1:7" x14ac:dyDescent="0.25">
      <c r="A6" s="3" t="s">
        <v>23</v>
      </c>
      <c r="B6" s="4" t="s">
        <v>56</v>
      </c>
      <c r="C6" s="5">
        <v>4</v>
      </c>
      <c r="D6" s="6" t="s">
        <v>1</v>
      </c>
      <c r="E6" s="7">
        <v>1</v>
      </c>
      <c r="F6" s="136">
        <f>'výkaz výměr '!F6</f>
        <v>0</v>
      </c>
      <c r="G6" s="116">
        <f t="shared" ref="G6:G16" si="0">F6*E6*C6</f>
        <v>0</v>
      </c>
    </row>
    <row r="7" spans="1:7" x14ac:dyDescent="0.25">
      <c r="A7" s="3" t="s">
        <v>26</v>
      </c>
      <c r="B7" s="9" t="s">
        <v>59</v>
      </c>
      <c r="C7" s="5">
        <v>2</v>
      </c>
      <c r="D7" s="6" t="s">
        <v>1</v>
      </c>
      <c r="E7" s="7">
        <v>1</v>
      </c>
      <c r="F7" s="136">
        <f>'výkaz výměr '!F9</f>
        <v>0</v>
      </c>
      <c r="G7" s="116">
        <f t="shared" si="0"/>
        <v>0</v>
      </c>
    </row>
    <row r="8" spans="1:7" x14ac:dyDescent="0.25">
      <c r="A8" s="3" t="s">
        <v>27</v>
      </c>
      <c r="B8" s="9" t="s">
        <v>60</v>
      </c>
      <c r="C8" s="5">
        <v>2</v>
      </c>
      <c r="D8" s="6" t="s">
        <v>1</v>
      </c>
      <c r="E8" s="7">
        <v>1</v>
      </c>
      <c r="F8" s="136">
        <f>'výkaz výměr '!F10</f>
        <v>0</v>
      </c>
      <c r="G8" s="116">
        <f t="shared" si="0"/>
        <v>0</v>
      </c>
    </row>
    <row r="9" spans="1:7" x14ac:dyDescent="0.25">
      <c r="A9" s="3" t="s">
        <v>29</v>
      </c>
      <c r="B9" s="8" t="s">
        <v>62</v>
      </c>
      <c r="C9" s="5">
        <v>4</v>
      </c>
      <c r="D9" s="6" t="s">
        <v>1</v>
      </c>
      <c r="E9" s="7">
        <v>1</v>
      </c>
      <c r="F9" s="136">
        <f>'výkaz výměr '!F12</f>
        <v>0</v>
      </c>
      <c r="G9" s="116">
        <f t="shared" si="0"/>
        <v>0</v>
      </c>
    </row>
    <row r="10" spans="1:7" x14ac:dyDescent="0.25">
      <c r="A10" s="3" t="s">
        <v>31</v>
      </c>
      <c r="B10" s="8" t="s">
        <v>64</v>
      </c>
      <c r="C10" s="5">
        <v>7</v>
      </c>
      <c r="D10" s="6" t="s">
        <v>1</v>
      </c>
      <c r="E10" s="7">
        <v>1</v>
      </c>
      <c r="F10" s="136">
        <f>'výkaz výměr '!F14</f>
        <v>0</v>
      </c>
      <c r="G10" s="116">
        <f t="shared" si="0"/>
        <v>0</v>
      </c>
    </row>
    <row r="11" spans="1:7" x14ac:dyDescent="0.25">
      <c r="A11" s="3" t="s">
        <v>35</v>
      </c>
      <c r="B11" s="8" t="s">
        <v>68</v>
      </c>
      <c r="C11" s="5">
        <v>9</v>
      </c>
      <c r="D11" s="6" t="s">
        <v>1</v>
      </c>
      <c r="E11" s="7">
        <v>1</v>
      </c>
      <c r="F11" s="136">
        <f>'výkaz výměr '!F18</f>
        <v>0</v>
      </c>
      <c r="G11" s="116">
        <f t="shared" si="0"/>
        <v>0</v>
      </c>
    </row>
    <row r="12" spans="1:7" x14ac:dyDescent="0.25">
      <c r="A12" s="3" t="s">
        <v>37</v>
      </c>
      <c r="B12" s="8" t="s">
        <v>70</v>
      </c>
      <c r="C12" s="5">
        <v>18</v>
      </c>
      <c r="D12" s="6" t="s">
        <v>1</v>
      </c>
      <c r="E12" s="7">
        <v>1</v>
      </c>
      <c r="F12" s="136">
        <f>'výkaz výměr '!F20</f>
        <v>0</v>
      </c>
      <c r="G12" s="116">
        <f t="shared" si="0"/>
        <v>0</v>
      </c>
    </row>
    <row r="13" spans="1:7" x14ac:dyDescent="0.25">
      <c r="A13" s="3" t="s">
        <v>38</v>
      </c>
      <c r="B13" s="8" t="s">
        <v>71</v>
      </c>
      <c r="C13" s="5">
        <v>4</v>
      </c>
      <c r="D13" s="6" t="s">
        <v>1</v>
      </c>
      <c r="E13" s="7">
        <v>1</v>
      </c>
      <c r="F13" s="136">
        <f>'výkaz výměr '!F21</f>
        <v>0</v>
      </c>
      <c r="G13" s="116">
        <f t="shared" si="0"/>
        <v>0</v>
      </c>
    </row>
    <row r="14" spans="1:7" x14ac:dyDescent="0.25">
      <c r="A14" s="3" t="s">
        <v>39</v>
      </c>
      <c r="B14" s="8" t="s">
        <v>72</v>
      </c>
      <c r="C14" s="5">
        <v>3</v>
      </c>
      <c r="D14" s="6" t="s">
        <v>1</v>
      </c>
      <c r="E14" s="7">
        <v>1</v>
      </c>
      <c r="F14" s="136">
        <f>'výkaz výměr '!F22</f>
        <v>0</v>
      </c>
      <c r="G14" s="116">
        <f t="shared" si="0"/>
        <v>0</v>
      </c>
    </row>
    <row r="15" spans="1:7" x14ac:dyDescent="0.25">
      <c r="A15" s="3" t="s">
        <v>41</v>
      </c>
      <c r="B15" s="10" t="s">
        <v>111</v>
      </c>
      <c r="C15" s="5">
        <v>7</v>
      </c>
      <c r="D15" s="6" t="s">
        <v>1</v>
      </c>
      <c r="E15" s="7">
        <v>1</v>
      </c>
      <c r="F15" s="136">
        <f>'výkaz výměr '!F24</f>
        <v>0</v>
      </c>
      <c r="G15" s="116">
        <f t="shared" si="0"/>
        <v>0</v>
      </c>
    </row>
    <row r="16" spans="1:7" ht="16.5" thickBot="1" x14ac:dyDescent="0.3">
      <c r="A16" s="3" t="s">
        <v>42</v>
      </c>
      <c r="B16" s="10" t="s">
        <v>75</v>
      </c>
      <c r="C16" s="5">
        <v>7</v>
      </c>
      <c r="D16" s="6" t="s">
        <v>1</v>
      </c>
      <c r="E16" s="7">
        <v>1</v>
      </c>
      <c r="F16" s="137">
        <f>'výkaz výměr '!F25</f>
        <v>0</v>
      </c>
      <c r="G16" s="116">
        <f t="shared" si="0"/>
        <v>0</v>
      </c>
    </row>
    <row r="17" spans="1:7" ht="15.75" customHeight="1" thickBot="1" x14ac:dyDescent="0.3">
      <c r="A17" s="270"/>
      <c r="B17" s="271"/>
      <c r="C17" s="271"/>
      <c r="D17" s="271"/>
      <c r="E17" s="271"/>
      <c r="F17" s="271"/>
      <c r="G17" s="133">
        <f>SUM(G5:G16)</f>
        <v>0</v>
      </c>
    </row>
    <row r="18" spans="1:7" ht="15.75" customHeight="1" thickBot="1" x14ac:dyDescent="0.3">
      <c r="A18" s="11"/>
      <c r="B18" s="12"/>
      <c r="C18" s="13"/>
      <c r="D18" s="13"/>
      <c r="E18" s="13"/>
      <c r="F18" s="13"/>
      <c r="G18" s="14"/>
    </row>
    <row r="19" spans="1:7" ht="33" customHeight="1" thickBot="1" x14ac:dyDescent="0.3">
      <c r="A19" s="81" t="s">
        <v>10</v>
      </c>
      <c r="B19" s="82" t="s">
        <v>11</v>
      </c>
      <c r="C19" s="83" t="s">
        <v>6</v>
      </c>
      <c r="D19" s="83" t="s">
        <v>12</v>
      </c>
      <c r="E19" s="84" t="s">
        <v>13</v>
      </c>
      <c r="F19" s="81" t="s">
        <v>14</v>
      </c>
      <c r="G19" s="85" t="s">
        <v>15</v>
      </c>
    </row>
    <row r="20" spans="1:7" ht="15.75" customHeight="1" thickBot="1" x14ac:dyDescent="0.3">
      <c r="A20" s="86">
        <v>100</v>
      </c>
      <c r="B20" s="87" t="s">
        <v>16</v>
      </c>
      <c r="C20" s="88"/>
      <c r="D20" s="88"/>
      <c r="E20" s="88"/>
      <c r="F20" s="88"/>
      <c r="G20" s="89"/>
    </row>
    <row r="21" spans="1:7" ht="34.5" customHeight="1" x14ac:dyDescent="0.25">
      <c r="A21" s="15">
        <v>102</v>
      </c>
      <c r="B21" s="16" t="s">
        <v>79</v>
      </c>
      <c r="C21" s="17">
        <f>C22</f>
        <v>106</v>
      </c>
      <c r="D21" s="17" t="s">
        <v>0</v>
      </c>
      <c r="E21" s="18">
        <v>1</v>
      </c>
      <c r="F21" s="138">
        <f>'výkaz výměr '!F33</f>
        <v>0</v>
      </c>
      <c r="G21" s="118">
        <f>F21*E21*C21</f>
        <v>0</v>
      </c>
    </row>
    <row r="22" spans="1:7" ht="32.25" customHeight="1" x14ac:dyDescent="0.25">
      <c r="A22" s="15">
        <v>111</v>
      </c>
      <c r="B22" s="19" t="s">
        <v>81</v>
      </c>
      <c r="C22" s="17">
        <v>106</v>
      </c>
      <c r="D22" s="17" t="s">
        <v>0</v>
      </c>
      <c r="E22" s="18">
        <v>1</v>
      </c>
      <c r="F22" s="139">
        <f>'výkaz výměr '!F35</f>
        <v>0</v>
      </c>
      <c r="G22" s="118">
        <f t="shared" ref="G22:G30" si="1">F22*E22*C22</f>
        <v>0</v>
      </c>
    </row>
    <row r="23" spans="1:7" ht="15.75" customHeight="1" x14ac:dyDescent="0.25">
      <c r="A23" s="15">
        <v>114</v>
      </c>
      <c r="B23" s="19" t="s">
        <v>83</v>
      </c>
      <c r="C23" s="17">
        <f>C22</f>
        <v>106</v>
      </c>
      <c r="D23" s="17" t="s">
        <v>0</v>
      </c>
      <c r="E23" s="18">
        <v>1</v>
      </c>
      <c r="F23" s="139">
        <f>'výkaz výměr '!F37</f>
        <v>0</v>
      </c>
      <c r="G23" s="118">
        <f t="shared" si="1"/>
        <v>0</v>
      </c>
    </row>
    <row r="24" spans="1:7" ht="15.75" customHeight="1" x14ac:dyDescent="0.25">
      <c r="A24" s="15">
        <v>116</v>
      </c>
      <c r="B24" s="19" t="s">
        <v>84</v>
      </c>
      <c r="C24" s="17">
        <f>C22</f>
        <v>106</v>
      </c>
      <c r="D24" s="17" t="s">
        <v>0</v>
      </c>
      <c r="E24" s="18">
        <v>1</v>
      </c>
      <c r="F24" s="139">
        <f>'výkaz výměr '!F38</f>
        <v>0</v>
      </c>
      <c r="G24" s="118">
        <f t="shared" si="1"/>
        <v>0</v>
      </c>
    </row>
    <row r="25" spans="1:7" ht="15.75" customHeight="1" x14ac:dyDescent="0.25">
      <c r="A25" s="15">
        <v>117</v>
      </c>
      <c r="B25" s="19" t="s">
        <v>85</v>
      </c>
      <c r="C25" s="17">
        <f>C22</f>
        <v>106</v>
      </c>
      <c r="D25" s="17" t="s">
        <v>0</v>
      </c>
      <c r="E25" s="18">
        <v>1</v>
      </c>
      <c r="F25" s="139">
        <f>'výkaz výměr '!F39</f>
        <v>0</v>
      </c>
      <c r="G25" s="118">
        <f t="shared" si="1"/>
        <v>0</v>
      </c>
    </row>
    <row r="26" spans="1:7" ht="32.25" customHeight="1" x14ac:dyDescent="0.25">
      <c r="A26" s="15">
        <v>118</v>
      </c>
      <c r="B26" s="19" t="s">
        <v>86</v>
      </c>
      <c r="C26" s="17">
        <f>C22</f>
        <v>106</v>
      </c>
      <c r="D26" s="17" t="s">
        <v>0</v>
      </c>
      <c r="E26" s="18">
        <v>1</v>
      </c>
      <c r="F26" s="139">
        <f>'výkaz výměr '!F40</f>
        <v>0</v>
      </c>
      <c r="G26" s="118">
        <f t="shared" si="1"/>
        <v>0</v>
      </c>
    </row>
    <row r="27" spans="1:7" ht="32.25" customHeight="1" x14ac:dyDescent="0.25">
      <c r="A27" s="15">
        <v>122</v>
      </c>
      <c r="B27" s="19" t="s">
        <v>88</v>
      </c>
      <c r="C27" s="17">
        <f>C22</f>
        <v>106</v>
      </c>
      <c r="D27" s="17" t="s">
        <v>0</v>
      </c>
      <c r="E27" s="18">
        <v>1</v>
      </c>
      <c r="F27" s="139">
        <f>'výkaz výměr '!F42</f>
        <v>0</v>
      </c>
      <c r="G27" s="118">
        <f t="shared" si="1"/>
        <v>0</v>
      </c>
    </row>
    <row r="28" spans="1:7" ht="15.75" customHeight="1" x14ac:dyDescent="0.25">
      <c r="A28" s="15">
        <v>124</v>
      </c>
      <c r="B28" s="19" t="s">
        <v>90</v>
      </c>
      <c r="C28" s="17">
        <f>C22</f>
        <v>106</v>
      </c>
      <c r="D28" s="17" t="s">
        <v>0</v>
      </c>
      <c r="E28" s="18">
        <v>1</v>
      </c>
      <c r="F28" s="139">
        <f>'výkaz výměr '!F44</f>
        <v>0</v>
      </c>
      <c r="G28" s="118">
        <f t="shared" si="1"/>
        <v>0</v>
      </c>
    </row>
    <row r="29" spans="1:7" ht="34.5" customHeight="1" x14ac:dyDescent="0.25">
      <c r="A29" s="15">
        <v>130</v>
      </c>
      <c r="B29" s="19" t="s">
        <v>92</v>
      </c>
      <c r="C29" s="17">
        <f>C22</f>
        <v>106</v>
      </c>
      <c r="D29" s="23" t="s">
        <v>0</v>
      </c>
      <c r="E29" s="18">
        <v>1</v>
      </c>
      <c r="F29" s="139">
        <f>'výkaz výměr '!F46</f>
        <v>0</v>
      </c>
      <c r="G29" s="118">
        <f t="shared" si="1"/>
        <v>0</v>
      </c>
    </row>
    <row r="30" spans="1:7" ht="36" customHeight="1" thickBot="1" x14ac:dyDescent="0.3">
      <c r="A30" s="15">
        <v>135</v>
      </c>
      <c r="B30" s="19" t="s">
        <v>94</v>
      </c>
      <c r="C30" s="17">
        <f>C22</f>
        <v>106</v>
      </c>
      <c r="D30" s="23" t="s">
        <v>0</v>
      </c>
      <c r="E30" s="18">
        <v>1</v>
      </c>
      <c r="F30" s="140">
        <f>'výkaz výměr '!F48</f>
        <v>0</v>
      </c>
      <c r="G30" s="119">
        <f t="shared" si="1"/>
        <v>0</v>
      </c>
    </row>
    <row r="31" spans="1:7" ht="36" customHeight="1" thickBot="1" x14ac:dyDescent="0.3">
      <c r="A31" s="272"/>
      <c r="B31" s="273"/>
      <c r="C31" s="273"/>
      <c r="D31" s="273"/>
      <c r="E31" s="273"/>
      <c r="F31" s="274"/>
      <c r="G31" s="132">
        <f>SUM(G21:G30)</f>
        <v>0</v>
      </c>
    </row>
    <row r="32" spans="1:7" ht="31.5" customHeight="1" thickBot="1" x14ac:dyDescent="0.3">
      <c r="A32" s="267"/>
      <c r="B32" s="267"/>
      <c r="C32" s="267"/>
      <c r="D32" s="267"/>
      <c r="E32" s="267"/>
      <c r="F32" s="267"/>
      <c r="G32" s="267"/>
    </row>
    <row r="33" spans="1:7" ht="33.75" customHeight="1" thickBot="1" x14ac:dyDescent="0.3">
      <c r="A33" s="90" t="s">
        <v>10</v>
      </c>
      <c r="B33" s="91" t="s">
        <v>11</v>
      </c>
      <c r="C33" s="92" t="s">
        <v>6</v>
      </c>
      <c r="D33" s="92" t="s">
        <v>12</v>
      </c>
      <c r="E33" s="93" t="s">
        <v>13</v>
      </c>
      <c r="F33" s="90" t="s">
        <v>14</v>
      </c>
      <c r="G33" s="94" t="s">
        <v>15</v>
      </c>
    </row>
    <row r="34" spans="1:7" ht="16.5" thickBot="1" x14ac:dyDescent="0.3">
      <c r="A34" s="95">
        <v>300</v>
      </c>
      <c r="B34" s="96" t="s">
        <v>51</v>
      </c>
      <c r="C34" s="96"/>
      <c r="D34" s="96"/>
      <c r="E34" s="96"/>
      <c r="F34" s="96"/>
      <c r="G34" s="97"/>
    </row>
    <row r="35" spans="1:7" ht="51.75" customHeight="1" x14ac:dyDescent="0.25">
      <c r="A35" s="24" t="s">
        <v>17</v>
      </c>
      <c r="B35" s="25" t="s">
        <v>95</v>
      </c>
      <c r="C35" s="26">
        <f>C22</f>
        <v>106</v>
      </c>
      <c r="D35" s="26" t="s">
        <v>0</v>
      </c>
      <c r="E35" s="27">
        <v>6</v>
      </c>
      <c r="F35" s="141">
        <f>'výkaz výměr '!F53</f>
        <v>0</v>
      </c>
      <c r="G35" s="120">
        <f>5*F35*E35*C35</f>
        <v>0</v>
      </c>
    </row>
    <row r="36" spans="1:7" ht="18.75" customHeight="1" x14ac:dyDescent="0.25">
      <c r="A36" s="28">
        <v>135</v>
      </c>
      <c r="B36" s="29" t="s">
        <v>96</v>
      </c>
      <c r="C36" s="30">
        <f>C22</f>
        <v>106</v>
      </c>
      <c r="D36" s="26" t="s">
        <v>0</v>
      </c>
      <c r="E36" s="27">
        <v>1</v>
      </c>
      <c r="F36" s="142">
        <f>'výkaz výměr '!F54</f>
        <v>0</v>
      </c>
      <c r="G36" s="121">
        <f>2*F36*E36*C36</f>
        <v>0</v>
      </c>
    </row>
    <row r="37" spans="1:7" ht="15.75" customHeight="1" x14ac:dyDescent="0.25">
      <c r="A37" s="28">
        <v>302</v>
      </c>
      <c r="B37" s="25" t="s">
        <v>97</v>
      </c>
      <c r="C37" s="26">
        <f>C22</f>
        <v>106</v>
      </c>
      <c r="D37" s="26" t="s">
        <v>0</v>
      </c>
      <c r="E37" s="31">
        <v>2</v>
      </c>
      <c r="F37" s="143">
        <f>'výkaz výměr '!F55</f>
        <v>0</v>
      </c>
      <c r="G37" s="120">
        <f>5*F37*E37*C37</f>
        <v>0</v>
      </c>
    </row>
    <row r="38" spans="1:7" ht="34.5" customHeight="1" x14ac:dyDescent="0.25">
      <c r="A38" s="28">
        <v>305</v>
      </c>
      <c r="B38" s="32" t="s">
        <v>98</v>
      </c>
      <c r="C38" s="26">
        <f>C22</f>
        <v>106</v>
      </c>
      <c r="D38" s="33" t="s">
        <v>0</v>
      </c>
      <c r="E38" s="31">
        <v>2</v>
      </c>
      <c r="F38" s="144">
        <f>'výkaz výměr '!F56</f>
        <v>0</v>
      </c>
      <c r="G38" s="122">
        <f>5*F38*E38*C38</f>
        <v>0</v>
      </c>
    </row>
    <row r="39" spans="1:7" ht="33.75" customHeight="1" x14ac:dyDescent="0.25">
      <c r="A39" s="28">
        <v>308</v>
      </c>
      <c r="B39" s="25" t="s">
        <v>99</v>
      </c>
      <c r="C39" s="26">
        <f>C22</f>
        <v>106</v>
      </c>
      <c r="D39" s="26" t="s">
        <v>0</v>
      </c>
      <c r="E39" s="34">
        <v>1</v>
      </c>
      <c r="F39" s="143">
        <f>'výkaz výměr '!F57</f>
        <v>0</v>
      </c>
      <c r="G39" s="120">
        <f>1*F39*E39*C39</f>
        <v>0</v>
      </c>
    </row>
    <row r="40" spans="1:7" ht="48.75" customHeight="1" x14ac:dyDescent="0.25">
      <c r="A40" s="28">
        <v>309</v>
      </c>
      <c r="B40" s="35" t="s">
        <v>100</v>
      </c>
      <c r="C40" s="26">
        <v>6</v>
      </c>
      <c r="D40" s="26" t="s">
        <v>0</v>
      </c>
      <c r="E40" s="34">
        <v>1</v>
      </c>
      <c r="F40" s="143">
        <f>'výkaz výměr '!F58</f>
        <v>0</v>
      </c>
      <c r="G40" s="120">
        <f>F40*E40*C40</f>
        <v>0</v>
      </c>
    </row>
    <row r="41" spans="1:7" ht="48.75" customHeight="1" thickBot="1" x14ac:dyDescent="0.3">
      <c r="A41" s="28">
        <v>309</v>
      </c>
      <c r="B41" s="35" t="s">
        <v>102</v>
      </c>
      <c r="C41" s="26">
        <v>2</v>
      </c>
      <c r="D41" s="26" t="s">
        <v>0</v>
      </c>
      <c r="E41" s="34">
        <v>1</v>
      </c>
      <c r="F41" s="145">
        <f>'výkaz výměr '!F60</f>
        <v>0</v>
      </c>
      <c r="G41" s="120">
        <f>3*F41*E41*C41</f>
        <v>0</v>
      </c>
    </row>
    <row r="42" spans="1:7" ht="53.25" customHeight="1" thickBot="1" x14ac:dyDescent="0.3">
      <c r="A42" s="262"/>
      <c r="B42" s="263"/>
      <c r="C42" s="263"/>
      <c r="D42" s="263"/>
      <c r="E42" s="263"/>
      <c r="F42" s="264"/>
      <c r="G42" s="131">
        <f>SUM(G35:G41)</f>
        <v>0</v>
      </c>
    </row>
    <row r="43" spans="1:7" ht="15.75" customHeight="1" thickBot="1" x14ac:dyDescent="0.3">
      <c r="A43" s="268"/>
      <c r="B43" s="269"/>
      <c r="C43" s="269"/>
      <c r="D43" s="269"/>
      <c r="E43" s="269"/>
      <c r="F43" s="269"/>
      <c r="G43" s="269"/>
    </row>
    <row r="44" spans="1:7" ht="33.75" customHeight="1" thickBot="1" x14ac:dyDescent="0.3">
      <c r="A44" s="98" t="s">
        <v>10</v>
      </c>
      <c r="B44" s="99" t="s">
        <v>11</v>
      </c>
      <c r="C44" s="100" t="s">
        <v>6</v>
      </c>
      <c r="D44" s="100" t="s">
        <v>12</v>
      </c>
      <c r="E44" s="101" t="s">
        <v>13</v>
      </c>
      <c r="F44" s="98" t="s">
        <v>14</v>
      </c>
      <c r="G44" s="102" t="s">
        <v>15</v>
      </c>
    </row>
    <row r="45" spans="1:7" ht="15.75" customHeight="1" thickBot="1" x14ac:dyDescent="0.3">
      <c r="A45" s="103">
        <v>400</v>
      </c>
      <c r="B45" s="104" t="s">
        <v>18</v>
      </c>
      <c r="C45" s="105"/>
      <c r="D45" s="105"/>
      <c r="E45" s="105"/>
      <c r="F45" s="105"/>
      <c r="G45" s="106"/>
    </row>
    <row r="46" spans="1:7" ht="31.5" x14ac:dyDescent="0.25">
      <c r="A46" s="36">
        <v>401</v>
      </c>
      <c r="B46" s="37" t="s">
        <v>124</v>
      </c>
      <c r="C46" s="38">
        <f>C22</f>
        <v>106</v>
      </c>
      <c r="D46" s="38" t="s">
        <v>0</v>
      </c>
      <c r="E46" s="39">
        <v>8</v>
      </c>
      <c r="F46" s="146">
        <f>'výkaz výměr '!F66</f>
        <v>0</v>
      </c>
      <c r="G46" s="124">
        <f>F46*E46*C46</f>
        <v>0</v>
      </c>
    </row>
    <row r="47" spans="1:7" ht="31.5" x14ac:dyDescent="0.25">
      <c r="A47" s="36">
        <v>401</v>
      </c>
      <c r="B47" s="37" t="s">
        <v>121</v>
      </c>
      <c r="C47" s="38">
        <f>C22</f>
        <v>106</v>
      </c>
      <c r="D47" s="38" t="s">
        <v>0</v>
      </c>
      <c r="E47" s="39">
        <v>6</v>
      </c>
      <c r="F47" s="147">
        <f>'výkaz výměr '!F67</f>
        <v>0</v>
      </c>
      <c r="G47" s="124">
        <f t="shared" ref="G47:G49" si="2">F47*E47*C47</f>
        <v>0</v>
      </c>
    </row>
    <row r="48" spans="1:7" ht="47.25" x14ac:dyDescent="0.25">
      <c r="A48" s="40" t="s">
        <v>19</v>
      </c>
      <c r="B48" s="37" t="s">
        <v>104</v>
      </c>
      <c r="C48" s="38">
        <v>11</v>
      </c>
      <c r="D48" s="38" t="s">
        <v>0</v>
      </c>
      <c r="E48" s="39">
        <v>1</v>
      </c>
      <c r="F48" s="147">
        <f>'výkaz výměr '!F68</f>
        <v>0</v>
      </c>
      <c r="G48" s="124">
        <f t="shared" si="2"/>
        <v>0</v>
      </c>
    </row>
    <row r="49" spans="1:7" ht="47.25" x14ac:dyDescent="0.25">
      <c r="A49" s="40" t="s">
        <v>19</v>
      </c>
      <c r="B49" s="37" t="s">
        <v>112</v>
      </c>
      <c r="C49" s="38">
        <v>5</v>
      </c>
      <c r="D49" s="38" t="s">
        <v>0</v>
      </c>
      <c r="E49" s="39">
        <v>1</v>
      </c>
      <c r="F49" s="147">
        <f>'výkaz výměr '!F69</f>
        <v>0</v>
      </c>
      <c r="G49" s="124">
        <f t="shared" si="2"/>
        <v>0</v>
      </c>
    </row>
    <row r="50" spans="1:7" ht="47.25" x14ac:dyDescent="0.25">
      <c r="A50" s="36">
        <v>403</v>
      </c>
      <c r="B50" s="37" t="s">
        <v>113</v>
      </c>
      <c r="C50" s="38">
        <v>10</v>
      </c>
      <c r="D50" s="38" t="s">
        <v>0</v>
      </c>
      <c r="E50" s="39">
        <v>1</v>
      </c>
      <c r="F50" s="147">
        <f>'výkaz výměr '!F70</f>
        <v>0</v>
      </c>
      <c r="G50" s="124">
        <f>3*F50*E50*C50</f>
        <v>0</v>
      </c>
    </row>
    <row r="51" spans="1:7" ht="16.5" thickBot="1" x14ac:dyDescent="0.3">
      <c r="A51" s="36">
        <v>404</v>
      </c>
      <c r="B51" s="37" t="s">
        <v>114</v>
      </c>
      <c r="C51" s="38">
        <v>10</v>
      </c>
      <c r="D51" s="38" t="s">
        <v>0</v>
      </c>
      <c r="E51" s="39">
        <v>1</v>
      </c>
      <c r="F51" s="148">
        <f>'výkaz výměr '!F72</f>
        <v>0</v>
      </c>
      <c r="G51" s="125">
        <f>5*F51*E51*C51</f>
        <v>0</v>
      </c>
    </row>
    <row r="52" spans="1:7" ht="16.5" thickBot="1" x14ac:dyDescent="0.3">
      <c r="A52" s="149"/>
      <c r="B52" s="44"/>
      <c r="C52" s="44"/>
      <c r="D52" s="44"/>
      <c r="E52" s="44"/>
      <c r="F52" s="45"/>
      <c r="G52" s="130">
        <f>SUM(G46:G51)</f>
        <v>0</v>
      </c>
    </row>
    <row r="53" spans="1:7" ht="16.5" thickBot="1" x14ac:dyDescent="0.3">
      <c r="A53" s="46"/>
    </row>
    <row r="54" spans="1:7" ht="32.25" thickBot="1" x14ac:dyDescent="0.3">
      <c r="A54" s="107" t="s">
        <v>10</v>
      </c>
      <c r="B54" s="108" t="s">
        <v>11</v>
      </c>
      <c r="C54" s="109" t="s">
        <v>6</v>
      </c>
      <c r="D54" s="109" t="s">
        <v>12</v>
      </c>
      <c r="E54" s="110" t="s">
        <v>13</v>
      </c>
      <c r="F54" s="107" t="s">
        <v>14</v>
      </c>
      <c r="G54" s="111" t="s">
        <v>15</v>
      </c>
    </row>
    <row r="55" spans="1:7" ht="16.5" thickBot="1" x14ac:dyDescent="0.3">
      <c r="A55" s="112">
        <v>500</v>
      </c>
      <c r="B55" s="113" t="s">
        <v>46</v>
      </c>
      <c r="C55" s="114"/>
      <c r="D55" s="114"/>
      <c r="E55" s="114"/>
      <c r="F55" s="114"/>
      <c r="G55" s="115"/>
    </row>
    <row r="56" spans="1:7" ht="32.25" thickBot="1" x14ac:dyDescent="0.3">
      <c r="A56" s="112">
        <v>500</v>
      </c>
      <c r="B56" s="150" t="s">
        <v>46</v>
      </c>
      <c r="C56" s="151" t="s">
        <v>47</v>
      </c>
      <c r="D56" s="151" t="s">
        <v>12</v>
      </c>
      <c r="E56" s="151" t="s">
        <v>13</v>
      </c>
      <c r="F56" s="151" t="s">
        <v>14</v>
      </c>
      <c r="G56" s="152" t="s">
        <v>15</v>
      </c>
    </row>
    <row r="57" spans="1:7" x14ac:dyDescent="0.25">
      <c r="A57" s="47">
        <v>501</v>
      </c>
      <c r="B57" s="48" t="s">
        <v>52</v>
      </c>
      <c r="C57" s="49">
        <f>C22</f>
        <v>106</v>
      </c>
      <c r="D57" s="50" t="s">
        <v>0</v>
      </c>
      <c r="E57" s="51">
        <v>1</v>
      </c>
      <c r="F57" s="153">
        <f>'výkaz výměr '!F78</f>
        <v>0</v>
      </c>
      <c r="G57" s="126">
        <f>F57*E57*C57</f>
        <v>0</v>
      </c>
    </row>
    <row r="58" spans="1:7" x14ac:dyDescent="0.25">
      <c r="A58" s="55">
        <v>506</v>
      </c>
      <c r="B58" s="56" t="s">
        <v>53</v>
      </c>
      <c r="C58" s="57">
        <f>C22</f>
        <v>106</v>
      </c>
      <c r="D58" s="58" t="s">
        <v>0</v>
      </c>
      <c r="E58" s="59">
        <v>1</v>
      </c>
      <c r="F58" s="154">
        <f>'výkaz výměr '!F80</f>
        <v>0</v>
      </c>
      <c r="G58" s="127">
        <f t="shared" ref="G58:G62" si="3">F58*E58*C58</f>
        <v>0</v>
      </c>
    </row>
    <row r="59" spans="1:7" x14ac:dyDescent="0.25">
      <c r="A59" s="55">
        <v>510</v>
      </c>
      <c r="B59" s="56" t="s">
        <v>48</v>
      </c>
      <c r="C59" s="57">
        <f>1*C22</f>
        <v>106</v>
      </c>
      <c r="D59" s="58" t="s">
        <v>7</v>
      </c>
      <c r="E59" s="59">
        <v>1</v>
      </c>
      <c r="F59" s="154">
        <f>'výkaz výměr '!F83</f>
        <v>0</v>
      </c>
      <c r="G59" s="127">
        <f t="shared" si="3"/>
        <v>0</v>
      </c>
    </row>
    <row r="60" spans="1:7" ht="18" x14ac:dyDescent="0.25">
      <c r="A60" s="55">
        <v>511</v>
      </c>
      <c r="B60" s="155" t="s">
        <v>4</v>
      </c>
      <c r="C60" s="57">
        <v>2.12</v>
      </c>
      <c r="D60" s="58" t="s">
        <v>110</v>
      </c>
      <c r="E60" s="59">
        <v>1</v>
      </c>
      <c r="F60" s="154">
        <f>'výkaz výměr '!F84</f>
        <v>0</v>
      </c>
      <c r="G60" s="127">
        <f t="shared" si="3"/>
        <v>0</v>
      </c>
    </row>
    <row r="61" spans="1:7" x14ac:dyDescent="0.25">
      <c r="A61" s="55">
        <v>516</v>
      </c>
      <c r="B61" s="56" t="s">
        <v>49</v>
      </c>
      <c r="C61" s="57">
        <f>5*C22</f>
        <v>530</v>
      </c>
      <c r="D61" s="58" t="s">
        <v>0</v>
      </c>
      <c r="E61" s="59">
        <v>1</v>
      </c>
      <c r="F61" s="154">
        <f>'výkaz výměr '!F85</f>
        <v>0</v>
      </c>
      <c r="G61" s="127">
        <f t="shared" si="3"/>
        <v>0</v>
      </c>
    </row>
    <row r="62" spans="1:7" ht="16.5" thickBot="1" x14ac:dyDescent="0.3">
      <c r="A62" s="62">
        <v>517</v>
      </c>
      <c r="B62" s="63" t="s">
        <v>50</v>
      </c>
      <c r="C62" s="64">
        <f>0.3*C22</f>
        <v>31.799999999999997</v>
      </c>
      <c r="D62" s="65" t="s">
        <v>5</v>
      </c>
      <c r="E62" s="66">
        <v>1</v>
      </c>
      <c r="F62" s="156">
        <f>'výkaz výměr '!F86</f>
        <v>0</v>
      </c>
      <c r="G62" s="128">
        <f t="shared" si="3"/>
        <v>0</v>
      </c>
    </row>
    <row r="63" spans="1:7" ht="16.5" thickBot="1" x14ac:dyDescent="0.3">
      <c r="A63" s="260"/>
      <c r="B63" s="260"/>
      <c r="C63" s="260"/>
      <c r="D63" s="260"/>
      <c r="E63" s="260"/>
      <c r="F63" s="261"/>
      <c r="G63" s="157">
        <f>SUM(G57:G62)</f>
        <v>0</v>
      </c>
    </row>
    <row r="64" spans="1:7" ht="16.5" thickBot="1" x14ac:dyDescent="0.3">
      <c r="A64" s="67"/>
      <c r="B64" s="67"/>
      <c r="C64" s="67"/>
      <c r="D64" s="67"/>
      <c r="E64" s="67"/>
      <c r="F64" s="67"/>
      <c r="G64" s="68"/>
    </row>
    <row r="65" spans="1:7" ht="16.5" thickBot="1" x14ac:dyDescent="0.3">
      <c r="A65" s="275" t="s">
        <v>9</v>
      </c>
      <c r="B65" s="276"/>
      <c r="C65" s="276"/>
      <c r="D65" s="276"/>
      <c r="E65" s="276"/>
      <c r="F65" s="276"/>
      <c r="G65" s="236">
        <f>G17+G31+G42+G52+G63</f>
        <v>0</v>
      </c>
    </row>
    <row r="66" spans="1:7" x14ac:dyDescent="0.25">
      <c r="B66" s="69"/>
    </row>
    <row r="67" spans="1:7" x14ac:dyDescent="0.25">
      <c r="B67" s="70"/>
    </row>
    <row r="68" spans="1:7" x14ac:dyDescent="0.25">
      <c r="B68" s="70"/>
    </row>
  </sheetData>
  <sheetProtection algorithmName="SHA-512" hashValue="UVh7RxD0hWgU95+bWYecT19TFXMYqqaGfpZNUqqnyZpAiVdN7Khji2oyVgCyt2T9Uymufrjcbm/0KqSDKsSMEQ==" saltValue="TzHLJgyiIK/68jCfZDRDIw==" spinCount="100000" sheet="1" objects="1" scenarios="1"/>
  <mergeCells count="8">
    <mergeCell ref="A63:F63"/>
    <mergeCell ref="A65:F65"/>
    <mergeCell ref="A2:G2"/>
    <mergeCell ref="A17:F17"/>
    <mergeCell ref="A31:F31"/>
    <mergeCell ref="A32:G32"/>
    <mergeCell ref="A42:F42"/>
    <mergeCell ref="A43:G43"/>
  </mergeCells>
  <pageMargins left="0.7" right="0.7" top="0.78740157499999996" bottom="0.78740157499999996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 výměr </vt:lpstr>
      <vt:lpstr>I. časová etapa</vt:lpstr>
      <vt:lpstr>II. časová etapa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Ing. Lukáš Drahozal</cp:lastModifiedBy>
  <cp:lastPrinted>2024-02-15T12:41:02Z</cp:lastPrinted>
  <dcterms:created xsi:type="dcterms:W3CDTF">2021-04-20T08:19:54Z</dcterms:created>
  <dcterms:modified xsi:type="dcterms:W3CDTF">2024-03-13T08:23:11Z</dcterms:modified>
</cp:coreProperties>
</file>