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.02.2 - Následná péče 2..." sheetId="2" r:id="rId2"/>
    <sheet name="SO.02.3 - Následná péče 3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'SO.02.2 - Následná péče 2...'!$C$118:$K$149</definedName>
    <definedName name="_xlnm.Print_Area" localSheetId="1">'SO.02.2 - Následná péče 2...'!$C$4:$J$76,'SO.02.2 - Následná péče 2...'!$C$82:$J$100,'SO.02.2 - Následná péče 2...'!$C$106:$K$149</definedName>
    <definedName name="_xlnm.Print_Titles" localSheetId="1">'SO.02.2 - Následná péče 2...'!$118:$118</definedName>
    <definedName name="_xlnm._FilterDatabase" localSheetId="2" hidden="1">'SO.02.3 - Následná péče 3...'!$C$118:$K$149</definedName>
    <definedName name="_xlnm.Print_Area" localSheetId="2">'SO.02.3 - Následná péče 3...'!$C$4:$J$76,'SO.02.3 - Následná péče 3...'!$C$82:$J$100,'SO.02.3 - Následná péče 3...'!$C$106:$K$149</definedName>
    <definedName name="_xlnm.Print_Titles" localSheetId="2">'SO.02.3 - Následná péče 3...'!$118:$118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48"/>
  <c r="BH148"/>
  <c r="BG148"/>
  <c r="BF148"/>
  <c r="T148"/>
  <c r="T147"/>
  <c r="R148"/>
  <c r="R147"/>
  <c r="P148"/>
  <c r="P147"/>
  <c r="BI143"/>
  <c r="BH143"/>
  <c r="BG143"/>
  <c r="BF143"/>
  <c r="T143"/>
  <c r="R143"/>
  <c r="P143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92"/>
  <c r="J17"/>
  <c r="J12"/>
  <c r="J113"/>
  <c r="E7"/>
  <c r="E109"/>
  <c i="2" r="J37"/>
  <c r="J36"/>
  <c i="1" r="AY95"/>
  <c i="2" r="J35"/>
  <c i="1" r="AX95"/>
  <c i="2" r="BI148"/>
  <c r="BH148"/>
  <c r="BG148"/>
  <c r="BF148"/>
  <c r="T148"/>
  <c r="T147"/>
  <c r="R148"/>
  <c r="R147"/>
  <c r="P148"/>
  <c r="P147"/>
  <c r="BI143"/>
  <c r="BH143"/>
  <c r="BG143"/>
  <c r="BF143"/>
  <c r="T143"/>
  <c r="R143"/>
  <c r="P143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92"/>
  <c r="J17"/>
  <c r="J12"/>
  <c r="J113"/>
  <c r="E7"/>
  <c r="E109"/>
  <c i="1" r="L90"/>
  <c r="AM90"/>
  <c r="AM89"/>
  <c r="L89"/>
  <c r="AM87"/>
  <c r="L87"/>
  <c r="L85"/>
  <c r="L84"/>
  <c i="2" r="F37"/>
  <c r="J148"/>
  <c r="BK136"/>
  <c r="BK133"/>
  <c r="J125"/>
  <c r="BK148"/>
  <c r="J143"/>
  <c r="J136"/>
  <c r="J133"/>
  <c r="BK125"/>
  <c i="3" r="BK148"/>
  <c r="J143"/>
  <c r="BK133"/>
  <c r="BK129"/>
  <c r="J125"/>
  <c r="BK125"/>
  <c r="J129"/>
  <c i="2" r="F36"/>
  <c r="BK143"/>
  <c r="BK129"/>
  <c r="J122"/>
  <c i="1" r="AS94"/>
  <c i="2" r="J129"/>
  <c r="BK122"/>
  <c i="3" r="J148"/>
  <c r="BK143"/>
  <c r="BK136"/>
  <c r="J133"/>
  <c r="J122"/>
  <c r="J136"/>
  <c r="BK122"/>
  <c i="2" l="1" r="BK121"/>
  <c r="J121"/>
  <c r="J98"/>
  <c r="P121"/>
  <c r="P120"/>
  <c r="P119"/>
  <c i="1" r="AU95"/>
  <c i="2" r="R121"/>
  <c r="R120"/>
  <c r="R119"/>
  <c r="T121"/>
  <c r="T120"/>
  <c r="T119"/>
  <c i="3" r="BK121"/>
  <c r="J121"/>
  <c r="J98"/>
  <c r="P121"/>
  <c r="P120"/>
  <c r="P119"/>
  <c i="1" r="AU96"/>
  <c i="3" r="R121"/>
  <c r="R120"/>
  <c r="R119"/>
  <c r="T121"/>
  <c r="T120"/>
  <c r="T119"/>
  <c i="2" r="BK147"/>
  <c r="J147"/>
  <c r="J99"/>
  <c i="3" r="BK147"/>
  <c r="J147"/>
  <c r="J99"/>
  <c r="E85"/>
  <c r="F116"/>
  <c r="BE125"/>
  <c r="BE133"/>
  <c r="BE143"/>
  <c r="BE148"/>
  <c r="BE129"/>
  <c r="BE136"/>
  <c r="J89"/>
  <c r="BE122"/>
  <c i="2" r="E85"/>
  <c r="F116"/>
  <c r="BE129"/>
  <c r="J89"/>
  <c r="BE122"/>
  <c r="BE125"/>
  <c r="BE133"/>
  <c r="BE136"/>
  <c r="BE143"/>
  <c r="BE148"/>
  <c i="1" r="BC95"/>
  <c r="BD95"/>
  <c i="2" r="J34"/>
  <c i="1" r="AW95"/>
  <c i="3" r="F35"/>
  <c i="1" r="BB96"/>
  <c i="3" r="J34"/>
  <c i="1" r="AW96"/>
  <c i="3" r="F34"/>
  <c i="1" r="BA96"/>
  <c i="2" r="F34"/>
  <c i="1" r="BA95"/>
  <c i="2" r="F35"/>
  <c i="1" r="BB95"/>
  <c i="3" r="F36"/>
  <c i="1" r="BC96"/>
  <c r="BC94"/>
  <c r="W32"/>
  <c i="3" r="F37"/>
  <c i="1" r="BD96"/>
  <c r="BD94"/>
  <c r="W33"/>
  <c i="2" l="1" r="BK120"/>
  <c r="J120"/>
  <c r="J97"/>
  <c i="3" r="BK120"/>
  <c r="J120"/>
  <c r="J97"/>
  <c i="1" r="AU94"/>
  <c i="2" r="J33"/>
  <c i="1" r="AV95"/>
  <c r="AT95"/>
  <c i="2" r="F33"/>
  <c i="1" r="AZ95"/>
  <c r="BB94"/>
  <c r="AX94"/>
  <c r="AY94"/>
  <c r="BA94"/>
  <c r="W30"/>
  <c i="3" r="J33"/>
  <c i="1" r="AV96"/>
  <c r="AT96"/>
  <c i="3" r="F33"/>
  <c i="1" r="AZ96"/>
  <c i="2" l="1" r="BK119"/>
  <c r="J119"/>
  <c r="J96"/>
  <c i="3" r="BK119"/>
  <c r="J119"/>
  <c r="J96"/>
  <c i="1" r="AZ94"/>
  <c r="W29"/>
  <c r="W31"/>
  <c r="AW94"/>
  <c r="AK30"/>
  <c i="3" l="1" r="J30"/>
  <c i="1" r="AG96"/>
  <c i="2" r="J30"/>
  <c i="1" r="AG95"/>
  <c r="AV94"/>
  <c r="AK29"/>
  <c i="2" l="1" r="J39"/>
  <c i="3" r="J39"/>
  <c i="1" r="AN95"/>
  <c r="AN96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<sst xmlns="http://schemas.openxmlformats.org/spreadsheetml/2006/main">
  <si>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</si>
  <si>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</si>
  <si>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</si>
  <si>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</si>
  <si>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</si>
  <si>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{1b3cd3e0-a7ac-4499-8e16-899cd91a7435}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</si>
  <si>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</si>
  <si>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</si>
  <si>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</si>
  <si>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</si>
  <si>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</si>
  <si>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</si>
  <si>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</si>
  <si>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</si>
  <si>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2021/23_NP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</si>
  <si>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</si>
  <si>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</si>
  <si>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Svitava, ř.km 54,815 - 55,545, Svitávka, revitalizace toku - projektová dokumentace - NÁSLEDNÁ PÉČE</t>
  </si>
  <si>
    <t>KSO:</t>
  </si>
  <si>
    <t>CC-CZ:</t>
  </si>
  <si>
    <t>Místo:</t>
  </si>
  <si>
    <t xml:space="preserve"> </t>
  </si>
  <si>
    <t>Datum:</t>
  </si>
  <si>
    <t>17. 8. 2023</t>
  </si>
  <si>
    <t>Zadavatel:</t>
  </si>
  <si>
    <t>IČ:</t>
  </si>
  <si>
    <t>Povodí Moravy, s.p.</t>
  </si>
  <si>
    <t>DIČ:</t>
  </si>
  <si>
    <t>Uchazeč:</t>
  </si>
  <si>
    <t>Vyplň údaj</t>
  </si>
  <si>
    <t>Projektant:</t>
  </si>
  <si>
    <t>Ing. Jiří Šváb</t>
  </si>
  <si>
    <t>True</t>
  </si>
  <si>
    <t>Zpracovatel:</t>
  </si>
  <si>
    <t>VZD Invest, s.r.o.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</si>
  <si>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</si>
  <si>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</si>
  <si>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</si>
  <si>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</si>
  <si>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</si>
  <si>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</si>
  <si>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</si>
  <si>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</si>
  <si>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</si>
  <si>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</si>
  <si>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</si>
  <si>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</si>
  <si>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</si>
  <si>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</si>
  <si>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</si>
  <si>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</si>
  <si>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</si>
  <si>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</si>
  <si>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</si>
  <si>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</si>
  <si>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</si>
  <si>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</si>
  <si>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</si>
  <si>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</si>
  <si>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</si>
  <si>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</si>
  <si>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</si>
  <si>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</si>
  <si>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</si>
  <si>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</si>
  <si>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</si>
  <si>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</si>
  <si>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</si>
  <si>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</si>
  <si>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</si>
  <si>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</si>
  <si>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</si>
  <si>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</si>
  <si>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</si>
  <si>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</si>
  <si>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</si>
  <si>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</si>
  <si>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</si>
  <si>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</si>
  <si>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</si>
  <si>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</si>
  <si>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SO.02.2</t>
  </si>
  <si>
    <t>Následná péče 2. rok</t>
  </si>
  <si>
    <t>STA</t>
  </si>
  <si>
    <t>1</t>
  </si>
  <si>
    <t>{c4a403bb-20f6-4fac-9821-c3db89995d2f}</t>
  </si>
  <si>
    <t>2</t>
  </si>
  <si>
    <t>SO.02.3</t>
  </si>
  <si>
    <t>Následná péče 3. rok</t>
  </si>
  <si>
    <t>{46efd764-6450-4093-a815-d8d18a3c7e59}</t>
  </si>
  <si>
    <t>KRYCÍ LIST SOUPISU PRACÍ</t>
  </si>
  <si>
    <t>Objekt:</t>
  </si>
  <si>
    <t>SO.02.2 - Následná péče 2. rok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</si>
  <si>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</si>
  <si>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</si>
  <si>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</si>
  <si>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</si>
  <si>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</si>
  <si>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</si>
  <si>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</si>
  <si>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</si>
  <si>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</si>
  <si>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</si>
  <si>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</si>
  <si>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</si>
  <si>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</si>
  <si>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</si>
  <si>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</si>
  <si>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</si>
  <si>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</si>
  <si>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</si>
  <si>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</si>
  <si>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</si>
  <si>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</si>
  <si>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</si>
  <si>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</si>
  <si>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</si>
  <si>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</si>
  <si>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</si>
  <si>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184801122</t>
  </si>
  <si>
    <t>Ošetřování vysazených dřevin soliterních ve svahu přes 1:5 do 1:2</t>
  </si>
  <si>
    <t>kus</t>
  </si>
  <si>
    <t>CS ÚRS 2023 02</t>
  </si>
  <si>
    <t>4</t>
  </si>
  <si>
    <t>1482262637</t>
  </si>
  <si>
    <t>PP</t>
  </si>
  <si>
    <t>Ošetření vysazených dřevin solitérních na svahu přes 1:5 do 1:2</t>
  </si>
  <si>
    <t>VV</t>
  </si>
  <si>
    <t>24</t>
  </si>
  <si>
    <t>184801132</t>
  </si>
  <si>
    <t>Ošetřování vysazených dřevin ve skupinách ve svahu přes 1:5 do 1:2</t>
  </si>
  <si>
    <t>m2</t>
  </si>
  <si>
    <t>-713381820</t>
  </si>
  <si>
    <t>Ošetření vysazených dřevin ve skupinách na svahu přes 1:5 do 1:2</t>
  </si>
  <si>
    <t>16*17</t>
  </si>
  <si>
    <t xml:space="preserve">Ošetřování keřových výsadeb  - oplocenek (16 oplocenek- plocha 17 m2)</t>
  </si>
  <si>
    <t>3</t>
  </si>
  <si>
    <t>184851636</t>
  </si>
  <si>
    <t>Strojní ožínání sazenic v pruzích sklon přes 1:5 střední viditelnost a v buřeně od 30 do 60 cm</t>
  </si>
  <si>
    <t>ha</t>
  </si>
  <si>
    <t>-1873041497</t>
  </si>
  <si>
    <t>Strojní ožínání sazenic v pruzích sklon přes 1:5 při viditelnosti střední, výšky od 30 do 60 cm</t>
  </si>
  <si>
    <t>2*(24*1+16*17)/10000</t>
  </si>
  <si>
    <t>Vyžínání sazenic 2 x ročně (1m2 u stromu a plocha oplocenek u keřů)-přepočet na ha</t>
  </si>
  <si>
    <t>184852321</t>
  </si>
  <si>
    <t>Řez stromu výchovný špičáků a keřových stromů v do 4 m</t>
  </si>
  <si>
    <t>1209553528</t>
  </si>
  <si>
    <t>Řez stromů prováděný lezeckou technikou výchovný (S-RV) špičáky a keřové stromy, výšky do 4 m</t>
  </si>
  <si>
    <t>5</t>
  </si>
  <si>
    <t>185804311</t>
  </si>
  <si>
    <t>Zalití rostlin vodou plocha do 20 m2</t>
  </si>
  <si>
    <t>m3</t>
  </si>
  <si>
    <t>2131893</t>
  </si>
  <si>
    <t>Zalití rostlin vodou plochy záhonů jednotlivě do 20 m2</t>
  </si>
  <si>
    <t>0,07*10*24</t>
  </si>
  <si>
    <t>Zálivka stromů - 70l na každý strom - 10x ročně</t>
  </si>
  <si>
    <t>0,03*10*112</t>
  </si>
  <si>
    <t>Zálivka keřů - 30l na každý keř- 10x ročně</t>
  </si>
  <si>
    <t>Součet</t>
  </si>
  <si>
    <t>6</t>
  </si>
  <si>
    <t>R001</t>
  </si>
  <si>
    <t>Opravy oplocenky a pletiva u stromů</t>
  </si>
  <si>
    <t>kpl</t>
  </si>
  <si>
    <t>946253216</t>
  </si>
  <si>
    <t xml:space="preserve">V rámci položky jsou zahrnuty opravy oplocení (jak invividálního pletiva u stromů tak oplcenky u skipnek keřů). Jedná se o opravy pletiva, ukotvení pletiva ke kůlům, výměna samotných kůlů,... V rámci položky je dovoz, meteriál, veškerá manipulace s materiálem a montáž. Pletivo (20*16+24*1)*0,1 = 34,4 m 
Kůly stromy = 24*3*2,0*0,1=14,4
Kůly keře= 16*6*2,0*0,1=19,2 m
</t>
  </si>
  <si>
    <t>Oprava 10 % oplocení stromů a skupinek keřů</t>
  </si>
  <si>
    <t>998</t>
  </si>
  <si>
    <t>Přesun hmot</t>
  </si>
  <si>
    <t>7</t>
  </si>
  <si>
    <t>998231411</t>
  </si>
  <si>
    <t>Ruční přesun hmot pro sadovnické a krajinářské úpravy do 100 m</t>
  </si>
  <si>
    <t>t</t>
  </si>
  <si>
    <t>-1779446298</t>
  </si>
  <si>
    <t>Přesun hmot pro sadovnické a krajinářské úpravy - ručně bez užití mechanizace vodorovná dopravní vzdálenost do 100 m</t>
  </si>
  <si>
    <t>SO.02.3 - Následná péče 3. rok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</si>
</sst>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2021/23_NP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Svitava, ř.km 54,815 - 55,545, Svitávka, revitalizace toku - projektová dokumentace - NÁSLEDNÁ PÉČE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17. 8. 2023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Ing. Jiří Šváb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VZD Invest, s.r.o.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'SO.02.2 - Následná péče 2...'!J30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'SO.02.2 - Následná péče 2...'!P119</f>
        <v>0</v>
      </c>
      <c r="AV95" s="128">
        <f>'SO.02.2 - Následná péče 2...'!J33</f>
        <v>0</v>
      </c>
      <c r="AW95" s="128">
        <f>'SO.02.2 - Následná péče 2...'!J34</f>
        <v>0</v>
      </c>
      <c r="AX95" s="128">
        <f>'SO.02.2 - Následná péče 2...'!J35</f>
        <v>0</v>
      </c>
      <c r="AY95" s="128">
        <f>'SO.02.2 - Následná péče 2...'!J36</f>
        <v>0</v>
      </c>
      <c r="AZ95" s="128">
        <f>'SO.02.2 - Následná péče 2...'!F33</f>
        <v>0</v>
      </c>
      <c r="BA95" s="128">
        <f>'SO.02.2 - Následná péče 2...'!F34</f>
        <v>0</v>
      </c>
      <c r="BB95" s="128">
        <f>'SO.02.2 - Následná péče 2...'!F35</f>
        <v>0</v>
      </c>
      <c r="BC95" s="128">
        <f>'SO.02.2 - Následná péče 2...'!F36</f>
        <v>0</v>
      </c>
      <c r="BD95" s="130">
        <f>'SO.02.2 - Následná péče 2...'!F37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'SO.02.3 - Následná péče 3...'!J30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32">
        <v>0</v>
      </c>
      <c r="AT96" s="133">
        <f>ROUND(SUM(AV96:AW96),2)</f>
        <v>0</v>
      </c>
      <c r="AU96" s="134">
        <f>'SO.02.3 - Následná péče 3...'!P119</f>
        <v>0</v>
      </c>
      <c r="AV96" s="133">
        <f>'SO.02.3 - Následná péče 3...'!J33</f>
        <v>0</v>
      </c>
      <c r="AW96" s="133">
        <f>'SO.02.3 - Následná péče 3...'!J34</f>
        <v>0</v>
      </c>
      <c r="AX96" s="133">
        <f>'SO.02.3 - Následná péče 3...'!J35</f>
        <v>0</v>
      </c>
      <c r="AY96" s="133">
        <f>'SO.02.3 - Následná péče 3...'!J36</f>
        <v>0</v>
      </c>
      <c r="AZ96" s="133">
        <f>'SO.02.3 - Následná péče 3...'!F33</f>
        <v>0</v>
      </c>
      <c r="BA96" s="133">
        <f>'SO.02.3 - Následná péče 3...'!F34</f>
        <v>0</v>
      </c>
      <c r="BB96" s="133">
        <f>'SO.02.3 - Následná péče 3...'!F35</f>
        <v>0</v>
      </c>
      <c r="BC96" s="133">
        <f>'SO.02.3 - Následná péče 3...'!F36</f>
        <v>0</v>
      </c>
      <c r="BD96" s="135">
        <f>'SO.02.3 - Následná péče 3...'!F37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eXZj//XR7FbFuWgEJp2bbeAmC6l5IwlzTVajvTEJmEOgt9pgDDsHumNZVMtb5bgJVPUCLg0hGlfatt5JWAWikg==" hashValue="z07UL6XnzhfAKNIIwRv3ev/3u4W+OqmLjdK84Y4awfqhcvWec3DRrpA8pwS4TYmqhpbE30op3NARxDbn9/DWEQ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.02.2 - Následná péče 2...'!C2" display="/"/>
    <hyperlink ref="A96" location="'SO.02.3 - Následná péče 3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Svitava, ř.km 54,815 - 55,545, Svitávka, revitalizace toku - projektová dokumentace - NÁSLEDNÁ PÉČE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92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17. 8. 2023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ROUND((SUM(BE119:BE149)),  2)</f>
        <v>0</v>
      </c>
      <c r="G33" s="38"/>
      <c r="H33" s="38"/>
      <c r="I33" s="155">
        <v>0.20999999999999999</v>
      </c>
      <c r="J33" s="154">
        <f>ROUND(((SUM(BE119:BE149))*I33),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ROUND((SUM(BF119:BF149)),  2)</f>
        <v>0</v>
      </c>
      <c r="G34" s="38"/>
      <c r="H34" s="38"/>
      <c r="I34" s="155">
        <v>0.12</v>
      </c>
      <c r="J34" s="154">
        <f>ROUND(((SUM(BF119:BF149))*I34),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ROUND((SUM(BG119:BG149)),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ROUND((SUM(BH119:BH149)),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ROUND((SUM(BI119:BI149)),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Svitava, ř.km 54,815 - 55,545, Svitávka, revitalizace toku - projektová dokumentace - NÁSLEDNÁ PÉČE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SO.02.2 - Následná péče 2. rok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17. 8. 2023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30</v>
      </c>
      <c r="J91" s="36" t="str">
        <f>E21</f>
        <v>Ing. Jiří Šváb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VZD Invest,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99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100</v>
      </c>
      <c r="E99" s="188"/>
      <c r="F99" s="188"/>
      <c r="G99" s="188"/>
      <c r="H99" s="188"/>
      <c r="I99" s="188"/>
      <c r="J99" s="189">
        <f>J147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101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>Svitava, ř.km 54,815 - 55,545, Svitávka, revitalizace toku - projektová dokumentace - NÁSLEDNÁ PÉČE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91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SO.02.2 - Následná péče 2. rok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17. 8. 2023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Povodí Moravy, s.p.</v>
      </c>
      <c r="G115" s="40"/>
      <c r="H115" s="40"/>
      <c r="I115" s="32" t="s">
        <v>30</v>
      </c>
      <c r="J115" s="36" t="str">
        <f>E21</f>
        <v>Ing. Jiří Šváb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33</v>
      </c>
      <c r="J116" s="36" t="str">
        <f>E24</f>
        <v>VZD Invest,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102</v>
      </c>
      <c r="D118" s="194" t="s">
        <v>61</v>
      </c>
      <c r="E118" s="194" t="s">
        <v>57</v>
      </c>
      <c r="F118" s="194" t="s">
        <v>58</v>
      </c>
      <c r="G118" s="194" t="s">
        <v>103</v>
      </c>
      <c r="H118" s="194" t="s">
        <v>104</v>
      </c>
      <c r="I118" s="194" t="s">
        <v>105</v>
      </c>
      <c r="J118" s="194" t="s">
        <v>95</v>
      </c>
      <c r="K118" s="195" t="s">
        <v>106</v>
      </c>
      <c r="L118" s="196"/>
      <c r="M118" s="100" t="s">
        <v>1</v>
      </c>
      <c r="N118" s="101" t="s">
        <v>40</v>
      </c>
      <c r="O118" s="101" t="s">
        <v>107</v>
      </c>
      <c r="P118" s="101" t="s">
        <v>108</v>
      </c>
      <c r="Q118" s="101" t="s">
        <v>109</v>
      </c>
      <c r="R118" s="101" t="s">
        <v>110</v>
      </c>
      <c r="S118" s="101" t="s">
        <v>111</v>
      </c>
      <c r="T118" s="102" t="s">
        <v>112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113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75</v>
      </c>
      <c r="AU119" s="17" t="s">
        <v>97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75</v>
      </c>
      <c r="E120" s="205" t="s">
        <v>114</v>
      </c>
      <c r="F120" s="205" t="s">
        <v>115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P121+P147</f>
        <v>0</v>
      </c>
      <c r="Q120" s="210"/>
      <c r="R120" s="211">
        <f>R121+R147</f>
        <v>0</v>
      </c>
      <c r="S120" s="210"/>
      <c r="T120" s="212">
        <f>T121+T147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84</v>
      </c>
      <c r="AT120" s="214" t="s">
        <v>75</v>
      </c>
      <c r="AU120" s="214" t="s">
        <v>76</v>
      </c>
      <c r="AY120" s="213" t="s">
        <v>116</v>
      </c>
      <c r="BK120" s="215">
        <f>BK121+BK147</f>
        <v>0</v>
      </c>
    </row>
    <row r="121" s="12" customFormat="1" ht="22.8" customHeight="1">
      <c r="A121" s="12"/>
      <c r="B121" s="202"/>
      <c r="C121" s="203"/>
      <c r="D121" s="204" t="s">
        <v>75</v>
      </c>
      <c r="E121" s="216" t="s">
        <v>84</v>
      </c>
      <c r="F121" s="216" t="s">
        <v>117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SUM(P122:P146)</f>
        <v>0</v>
      </c>
      <c r="Q121" s="210"/>
      <c r="R121" s="211">
        <f>SUM(R122:R146)</f>
        <v>0</v>
      </c>
      <c r="S121" s="210"/>
      <c r="T121" s="212">
        <f>SUM(T122:T146)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84</v>
      </c>
      <c r="AT121" s="214" t="s">
        <v>75</v>
      </c>
      <c r="AU121" s="214" t="s">
        <v>84</v>
      </c>
      <c r="AY121" s="213" t="s">
        <v>116</v>
      </c>
      <c r="BK121" s="215">
        <f>SUM(BK122:BK146)</f>
        <v>0</v>
      </c>
    </row>
    <row r="122" s="2" customFormat="1" ht="24.15" customHeight="1">
      <c r="A122" s="38"/>
      <c r="B122" s="39"/>
      <c r="C122" s="218" t="s">
        <v>84</v>
      </c>
      <c r="D122" s="218" t="s">
        <v>118</v>
      </c>
      <c r="E122" s="219" t="s">
        <v>119</v>
      </c>
      <c r="F122" s="220" t="s">
        <v>120</v>
      </c>
      <c r="G122" s="221" t="s">
        <v>121</v>
      </c>
      <c r="H122" s="222">
        <v>24</v>
      </c>
      <c r="I122" s="223"/>
      <c r="J122" s="224">
        <f>ROUND(I122*H122,2)</f>
        <v>0</v>
      </c>
      <c r="K122" s="220" t="s">
        <v>122</v>
      </c>
      <c r="L122" s="44"/>
      <c r="M122" s="225" t="s">
        <v>1</v>
      </c>
      <c r="N122" s="226" t="s">
        <v>41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123</v>
      </c>
      <c r="AT122" s="229" t="s">
        <v>118</v>
      </c>
      <c r="AU122" s="229" t="s">
        <v>86</v>
      </c>
      <c r="AY122" s="17" t="s">
        <v>116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84</v>
      </c>
      <c r="BK122" s="230">
        <f>ROUND(I122*H122,2)</f>
        <v>0</v>
      </c>
      <c r="BL122" s="17" t="s">
        <v>123</v>
      </c>
      <c r="BM122" s="229" t="s">
        <v>124</v>
      </c>
    </row>
    <row r="123" s="2" customFormat="1">
      <c r="A123" s="38"/>
      <c r="B123" s="39"/>
      <c r="C123" s="40"/>
      <c r="D123" s="231" t="s">
        <v>125</v>
      </c>
      <c r="E123" s="40"/>
      <c r="F123" s="232" t="s">
        <v>126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125</v>
      </c>
      <c r="AU123" s="17" t="s">
        <v>86</v>
      </c>
    </row>
    <row r="124" s="13" customFormat="1">
      <c r="A124" s="13"/>
      <c r="B124" s="236"/>
      <c r="C124" s="237"/>
      <c r="D124" s="231" t="s">
        <v>127</v>
      </c>
      <c r="E124" s="238" t="s">
        <v>1</v>
      </c>
      <c r="F124" s="239" t="s">
        <v>128</v>
      </c>
      <c r="G124" s="237"/>
      <c r="H124" s="240">
        <v>24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6" t="s">
        <v>127</v>
      </c>
      <c r="AU124" s="246" t="s">
        <v>86</v>
      </c>
      <c r="AV124" s="13" t="s">
        <v>86</v>
      </c>
      <c r="AW124" s="13" t="s">
        <v>32</v>
      </c>
      <c r="AX124" s="13" t="s">
        <v>84</v>
      </c>
      <c r="AY124" s="246" t="s">
        <v>116</v>
      </c>
    </row>
    <row r="125" s="2" customFormat="1" ht="24.15" customHeight="1">
      <c r="A125" s="38"/>
      <c r="B125" s="39"/>
      <c r="C125" s="218" t="s">
        <v>86</v>
      </c>
      <c r="D125" s="218" t="s">
        <v>118</v>
      </c>
      <c r="E125" s="219" t="s">
        <v>129</v>
      </c>
      <c r="F125" s="220" t="s">
        <v>130</v>
      </c>
      <c r="G125" s="221" t="s">
        <v>131</v>
      </c>
      <c r="H125" s="222">
        <v>272</v>
      </c>
      <c r="I125" s="223"/>
      <c r="J125" s="224">
        <f>ROUND(I125*H125,2)</f>
        <v>0</v>
      </c>
      <c r="K125" s="220" t="s">
        <v>122</v>
      </c>
      <c r="L125" s="44"/>
      <c r="M125" s="225" t="s">
        <v>1</v>
      </c>
      <c r="N125" s="226" t="s">
        <v>41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123</v>
      </c>
      <c r="AT125" s="229" t="s">
        <v>118</v>
      </c>
      <c r="AU125" s="229" t="s">
        <v>86</v>
      </c>
      <c r="AY125" s="17" t="s">
        <v>116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84</v>
      </c>
      <c r="BK125" s="230">
        <f>ROUND(I125*H125,2)</f>
        <v>0</v>
      </c>
      <c r="BL125" s="17" t="s">
        <v>123</v>
      </c>
      <c r="BM125" s="229" t="s">
        <v>132</v>
      </c>
    </row>
    <row r="126" s="2" customFormat="1">
      <c r="A126" s="38"/>
      <c r="B126" s="39"/>
      <c r="C126" s="40"/>
      <c r="D126" s="231" t="s">
        <v>125</v>
      </c>
      <c r="E126" s="40"/>
      <c r="F126" s="232" t="s">
        <v>133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125</v>
      </c>
      <c r="AU126" s="17" t="s">
        <v>86</v>
      </c>
    </row>
    <row r="127" s="13" customFormat="1">
      <c r="A127" s="13"/>
      <c r="B127" s="236"/>
      <c r="C127" s="237"/>
      <c r="D127" s="231" t="s">
        <v>127</v>
      </c>
      <c r="E127" s="238" t="s">
        <v>1</v>
      </c>
      <c r="F127" s="239" t="s">
        <v>134</v>
      </c>
      <c r="G127" s="237"/>
      <c r="H127" s="240">
        <v>272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127</v>
      </c>
      <c r="AU127" s="246" t="s">
        <v>86</v>
      </c>
      <c r="AV127" s="13" t="s">
        <v>86</v>
      </c>
      <c r="AW127" s="13" t="s">
        <v>32</v>
      </c>
      <c r="AX127" s="13" t="s">
        <v>76</v>
      </c>
      <c r="AY127" s="246" t="s">
        <v>116</v>
      </c>
    </row>
    <row r="128" s="14" customFormat="1">
      <c r="A128" s="14"/>
      <c r="B128" s="247"/>
      <c r="C128" s="248"/>
      <c r="D128" s="231" t="s">
        <v>127</v>
      </c>
      <c r="E128" s="249" t="s">
        <v>1</v>
      </c>
      <c r="F128" s="250" t="s">
        <v>135</v>
      </c>
      <c r="G128" s="248"/>
      <c r="H128" s="251">
        <v>272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7" t="s">
        <v>127</v>
      </c>
      <c r="AU128" s="257" t="s">
        <v>86</v>
      </c>
      <c r="AV128" s="14" t="s">
        <v>136</v>
      </c>
      <c r="AW128" s="14" t="s">
        <v>32</v>
      </c>
      <c r="AX128" s="14" t="s">
        <v>84</v>
      </c>
      <c r="AY128" s="257" t="s">
        <v>116</v>
      </c>
    </row>
    <row r="129" s="2" customFormat="1" ht="24.15" customHeight="1">
      <c r="A129" s="38"/>
      <c r="B129" s="39"/>
      <c r="C129" s="218" t="s">
        <v>136</v>
      </c>
      <c r="D129" s="218" t="s">
        <v>118</v>
      </c>
      <c r="E129" s="219" t="s">
        <v>137</v>
      </c>
      <c r="F129" s="220" t="s">
        <v>138</v>
      </c>
      <c r="G129" s="221" t="s">
        <v>139</v>
      </c>
      <c r="H129" s="222">
        <v>0.058999999999999997</v>
      </c>
      <c r="I129" s="223"/>
      <c r="J129" s="224">
        <f>ROUND(I129*H129,2)</f>
        <v>0</v>
      </c>
      <c r="K129" s="220" t="s">
        <v>122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123</v>
      </c>
      <c r="AT129" s="229" t="s">
        <v>118</v>
      </c>
      <c r="AU129" s="229" t="s">
        <v>86</v>
      </c>
      <c r="AY129" s="17" t="s">
        <v>116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84</v>
      </c>
      <c r="BK129" s="230">
        <f>ROUND(I129*H129,2)</f>
        <v>0</v>
      </c>
      <c r="BL129" s="17" t="s">
        <v>123</v>
      </c>
      <c r="BM129" s="229" t="s">
        <v>140</v>
      </c>
    </row>
    <row r="130" s="2" customFormat="1">
      <c r="A130" s="38"/>
      <c r="B130" s="39"/>
      <c r="C130" s="40"/>
      <c r="D130" s="231" t="s">
        <v>125</v>
      </c>
      <c r="E130" s="40"/>
      <c r="F130" s="232" t="s">
        <v>141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125</v>
      </c>
      <c r="AU130" s="17" t="s">
        <v>86</v>
      </c>
    </row>
    <row r="131" s="13" customFormat="1">
      <c r="A131" s="13"/>
      <c r="B131" s="236"/>
      <c r="C131" s="237"/>
      <c r="D131" s="231" t="s">
        <v>127</v>
      </c>
      <c r="E131" s="238" t="s">
        <v>1</v>
      </c>
      <c r="F131" s="239" t="s">
        <v>142</v>
      </c>
      <c r="G131" s="237"/>
      <c r="H131" s="240">
        <v>0.058999999999999997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127</v>
      </c>
      <c r="AU131" s="246" t="s">
        <v>86</v>
      </c>
      <c r="AV131" s="13" t="s">
        <v>86</v>
      </c>
      <c r="AW131" s="13" t="s">
        <v>32</v>
      </c>
      <c r="AX131" s="13" t="s">
        <v>76</v>
      </c>
      <c r="AY131" s="246" t="s">
        <v>116</v>
      </c>
    </row>
    <row r="132" s="14" customFormat="1">
      <c r="A132" s="14"/>
      <c r="B132" s="247"/>
      <c r="C132" s="248"/>
      <c r="D132" s="231" t="s">
        <v>127</v>
      </c>
      <c r="E132" s="249" t="s">
        <v>1</v>
      </c>
      <c r="F132" s="250" t="s">
        <v>143</v>
      </c>
      <c r="G132" s="248"/>
      <c r="H132" s="251">
        <v>0.058999999999999997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7" t="s">
        <v>127</v>
      </c>
      <c r="AU132" s="257" t="s">
        <v>86</v>
      </c>
      <c r="AV132" s="14" t="s">
        <v>136</v>
      </c>
      <c r="AW132" s="14" t="s">
        <v>32</v>
      </c>
      <c r="AX132" s="14" t="s">
        <v>84</v>
      </c>
      <c r="AY132" s="257" t="s">
        <v>116</v>
      </c>
    </row>
    <row r="133" s="2" customFormat="1" ht="24.15" customHeight="1">
      <c r="A133" s="38"/>
      <c r="B133" s="39"/>
      <c r="C133" s="218" t="s">
        <v>123</v>
      </c>
      <c r="D133" s="218" t="s">
        <v>118</v>
      </c>
      <c r="E133" s="219" t="s">
        <v>144</v>
      </c>
      <c r="F133" s="220" t="s">
        <v>145</v>
      </c>
      <c r="G133" s="221" t="s">
        <v>121</v>
      </c>
      <c r="H133" s="222">
        <v>24</v>
      </c>
      <c r="I133" s="223"/>
      <c r="J133" s="224">
        <f>ROUND(I133*H133,2)</f>
        <v>0</v>
      </c>
      <c r="K133" s="220" t="s">
        <v>122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123</v>
      </c>
      <c r="AT133" s="229" t="s">
        <v>118</v>
      </c>
      <c r="AU133" s="229" t="s">
        <v>86</v>
      </c>
      <c r="AY133" s="17" t="s">
        <v>116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123</v>
      </c>
      <c r="BM133" s="229" t="s">
        <v>146</v>
      </c>
    </row>
    <row r="134" s="2" customFormat="1">
      <c r="A134" s="38"/>
      <c r="B134" s="39"/>
      <c r="C134" s="40"/>
      <c r="D134" s="231" t="s">
        <v>125</v>
      </c>
      <c r="E134" s="40"/>
      <c r="F134" s="232" t="s">
        <v>147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125</v>
      </c>
      <c r="AU134" s="17" t="s">
        <v>86</v>
      </c>
    </row>
    <row r="135" s="13" customFormat="1">
      <c r="A135" s="13"/>
      <c r="B135" s="236"/>
      <c r="C135" s="237"/>
      <c r="D135" s="231" t="s">
        <v>127</v>
      </c>
      <c r="E135" s="238" t="s">
        <v>1</v>
      </c>
      <c r="F135" s="239" t="s">
        <v>128</v>
      </c>
      <c r="G135" s="237"/>
      <c r="H135" s="240">
        <v>24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127</v>
      </c>
      <c r="AU135" s="246" t="s">
        <v>86</v>
      </c>
      <c r="AV135" s="13" t="s">
        <v>86</v>
      </c>
      <c r="AW135" s="13" t="s">
        <v>32</v>
      </c>
      <c r="AX135" s="13" t="s">
        <v>84</v>
      </c>
      <c r="AY135" s="246" t="s">
        <v>116</v>
      </c>
    </row>
    <row r="136" s="2" customFormat="1" ht="16.5" customHeight="1">
      <c r="A136" s="38"/>
      <c r="B136" s="39"/>
      <c r="C136" s="218" t="s">
        <v>148</v>
      </c>
      <c r="D136" s="218" t="s">
        <v>118</v>
      </c>
      <c r="E136" s="219" t="s">
        <v>149</v>
      </c>
      <c r="F136" s="220" t="s">
        <v>150</v>
      </c>
      <c r="G136" s="221" t="s">
        <v>151</v>
      </c>
      <c r="H136" s="222">
        <v>50.399999999999999</v>
      </c>
      <c r="I136" s="223"/>
      <c r="J136" s="224">
        <f>ROUND(I136*H136,2)</f>
        <v>0</v>
      </c>
      <c r="K136" s="220" t="s">
        <v>122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123</v>
      </c>
      <c r="AT136" s="229" t="s">
        <v>118</v>
      </c>
      <c r="AU136" s="229" t="s">
        <v>86</v>
      </c>
      <c r="AY136" s="17" t="s">
        <v>116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84</v>
      </c>
      <c r="BK136" s="230">
        <f>ROUND(I136*H136,2)</f>
        <v>0</v>
      </c>
      <c r="BL136" s="17" t="s">
        <v>123</v>
      </c>
      <c r="BM136" s="229" t="s">
        <v>152</v>
      </c>
    </row>
    <row r="137" s="2" customFormat="1">
      <c r="A137" s="38"/>
      <c r="B137" s="39"/>
      <c r="C137" s="40"/>
      <c r="D137" s="231" t="s">
        <v>125</v>
      </c>
      <c r="E137" s="40"/>
      <c r="F137" s="232" t="s">
        <v>153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125</v>
      </c>
      <c r="AU137" s="17" t="s">
        <v>86</v>
      </c>
    </row>
    <row r="138" s="13" customFormat="1">
      <c r="A138" s="13"/>
      <c r="B138" s="236"/>
      <c r="C138" s="237"/>
      <c r="D138" s="231" t="s">
        <v>127</v>
      </c>
      <c r="E138" s="238" t="s">
        <v>1</v>
      </c>
      <c r="F138" s="239" t="s">
        <v>154</v>
      </c>
      <c r="G138" s="237"/>
      <c r="H138" s="240">
        <v>16.800000000000001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127</v>
      </c>
      <c r="AU138" s="246" t="s">
        <v>86</v>
      </c>
      <c r="AV138" s="13" t="s">
        <v>86</v>
      </c>
      <c r="AW138" s="13" t="s">
        <v>32</v>
      </c>
      <c r="AX138" s="13" t="s">
        <v>76</v>
      </c>
      <c r="AY138" s="246" t="s">
        <v>116</v>
      </c>
    </row>
    <row r="139" s="14" customFormat="1">
      <c r="A139" s="14"/>
      <c r="B139" s="247"/>
      <c r="C139" s="248"/>
      <c r="D139" s="231" t="s">
        <v>127</v>
      </c>
      <c r="E139" s="249" t="s">
        <v>1</v>
      </c>
      <c r="F139" s="250" t="s">
        <v>155</v>
      </c>
      <c r="G139" s="248"/>
      <c r="H139" s="251">
        <v>16.800000000000001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7" t="s">
        <v>127</v>
      </c>
      <c r="AU139" s="257" t="s">
        <v>86</v>
      </c>
      <c r="AV139" s="14" t="s">
        <v>136</v>
      </c>
      <c r="AW139" s="14" t="s">
        <v>32</v>
      </c>
      <c r="AX139" s="14" t="s">
        <v>76</v>
      </c>
      <c r="AY139" s="257" t="s">
        <v>116</v>
      </c>
    </row>
    <row r="140" s="13" customFormat="1">
      <c r="A140" s="13"/>
      <c r="B140" s="236"/>
      <c r="C140" s="237"/>
      <c r="D140" s="231" t="s">
        <v>127</v>
      </c>
      <c r="E140" s="238" t="s">
        <v>1</v>
      </c>
      <c r="F140" s="239" t="s">
        <v>156</v>
      </c>
      <c r="G140" s="237"/>
      <c r="H140" s="240">
        <v>33.600000000000001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127</v>
      </c>
      <c r="AU140" s="246" t="s">
        <v>86</v>
      </c>
      <c r="AV140" s="13" t="s">
        <v>86</v>
      </c>
      <c r="AW140" s="13" t="s">
        <v>32</v>
      </c>
      <c r="AX140" s="13" t="s">
        <v>76</v>
      </c>
      <c r="AY140" s="246" t="s">
        <v>116</v>
      </c>
    </row>
    <row r="141" s="14" customFormat="1">
      <c r="A141" s="14"/>
      <c r="B141" s="247"/>
      <c r="C141" s="248"/>
      <c r="D141" s="231" t="s">
        <v>127</v>
      </c>
      <c r="E141" s="249" t="s">
        <v>1</v>
      </c>
      <c r="F141" s="250" t="s">
        <v>157</v>
      </c>
      <c r="G141" s="248"/>
      <c r="H141" s="251">
        <v>33.600000000000001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7" t="s">
        <v>127</v>
      </c>
      <c r="AU141" s="257" t="s">
        <v>86</v>
      </c>
      <c r="AV141" s="14" t="s">
        <v>136</v>
      </c>
      <c r="AW141" s="14" t="s">
        <v>32</v>
      </c>
      <c r="AX141" s="14" t="s">
        <v>76</v>
      </c>
      <c r="AY141" s="257" t="s">
        <v>116</v>
      </c>
    </row>
    <row r="142" s="15" customFormat="1">
      <c r="A142" s="15"/>
      <c r="B142" s="258"/>
      <c r="C142" s="259"/>
      <c r="D142" s="231" t="s">
        <v>127</v>
      </c>
      <c r="E142" s="260" t="s">
        <v>1</v>
      </c>
      <c r="F142" s="261" t="s">
        <v>158</v>
      </c>
      <c r="G142" s="259"/>
      <c r="H142" s="262">
        <v>50.399999999999999</v>
      </c>
      <c r="I142" s="263"/>
      <c r="J142" s="259"/>
      <c r="K142" s="259"/>
      <c r="L142" s="264"/>
      <c r="M142" s="265"/>
      <c r="N142" s="266"/>
      <c r="O142" s="266"/>
      <c r="P142" s="266"/>
      <c r="Q142" s="266"/>
      <c r="R142" s="266"/>
      <c r="S142" s="266"/>
      <c r="T142" s="267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8" t="s">
        <v>127</v>
      </c>
      <c r="AU142" s="268" t="s">
        <v>86</v>
      </c>
      <c r="AV142" s="15" t="s">
        <v>123</v>
      </c>
      <c r="AW142" s="15" t="s">
        <v>32</v>
      </c>
      <c r="AX142" s="15" t="s">
        <v>84</v>
      </c>
      <c r="AY142" s="268" t="s">
        <v>116</v>
      </c>
    </row>
    <row r="143" s="2" customFormat="1" ht="16.5" customHeight="1">
      <c r="A143" s="38"/>
      <c r="B143" s="39"/>
      <c r="C143" s="218" t="s">
        <v>159</v>
      </c>
      <c r="D143" s="218" t="s">
        <v>118</v>
      </c>
      <c r="E143" s="219" t="s">
        <v>160</v>
      </c>
      <c r="F143" s="220" t="s">
        <v>161</v>
      </c>
      <c r="G143" s="221" t="s">
        <v>162</v>
      </c>
      <c r="H143" s="222">
        <v>1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123</v>
      </c>
      <c r="AT143" s="229" t="s">
        <v>118</v>
      </c>
      <c r="AU143" s="229" t="s">
        <v>86</v>
      </c>
      <c r="AY143" s="17" t="s">
        <v>116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123</v>
      </c>
      <c r="BM143" s="229" t="s">
        <v>163</v>
      </c>
    </row>
    <row r="144" s="2" customFormat="1">
      <c r="A144" s="38"/>
      <c r="B144" s="39"/>
      <c r="C144" s="40"/>
      <c r="D144" s="231" t="s">
        <v>125</v>
      </c>
      <c r="E144" s="40"/>
      <c r="F144" s="232" t="s">
        <v>164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125</v>
      </c>
      <c r="AU144" s="17" t="s">
        <v>86</v>
      </c>
    </row>
    <row r="145" s="13" customFormat="1">
      <c r="A145" s="13"/>
      <c r="B145" s="236"/>
      <c r="C145" s="237"/>
      <c r="D145" s="231" t="s">
        <v>127</v>
      </c>
      <c r="E145" s="238" t="s">
        <v>1</v>
      </c>
      <c r="F145" s="239" t="s">
        <v>84</v>
      </c>
      <c r="G145" s="237"/>
      <c r="H145" s="240">
        <v>1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127</v>
      </c>
      <c r="AU145" s="246" t="s">
        <v>86</v>
      </c>
      <c r="AV145" s="13" t="s">
        <v>86</v>
      </c>
      <c r="AW145" s="13" t="s">
        <v>32</v>
      </c>
      <c r="AX145" s="13" t="s">
        <v>76</v>
      </c>
      <c r="AY145" s="246" t="s">
        <v>116</v>
      </c>
    </row>
    <row r="146" s="14" customFormat="1">
      <c r="A146" s="14"/>
      <c r="B146" s="247"/>
      <c r="C146" s="248"/>
      <c r="D146" s="231" t="s">
        <v>127</v>
      </c>
      <c r="E146" s="249" t="s">
        <v>1</v>
      </c>
      <c r="F146" s="250" t="s">
        <v>165</v>
      </c>
      <c r="G146" s="248"/>
      <c r="H146" s="251">
        <v>1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127</v>
      </c>
      <c r="AU146" s="257" t="s">
        <v>86</v>
      </c>
      <c r="AV146" s="14" t="s">
        <v>136</v>
      </c>
      <c r="AW146" s="14" t="s">
        <v>32</v>
      </c>
      <c r="AX146" s="14" t="s">
        <v>84</v>
      </c>
      <c r="AY146" s="257" t="s">
        <v>116</v>
      </c>
    </row>
    <row r="147" s="12" customFormat="1" ht="22.8" customHeight="1">
      <c r="A147" s="12"/>
      <c r="B147" s="202"/>
      <c r="C147" s="203"/>
      <c r="D147" s="204" t="s">
        <v>75</v>
      </c>
      <c r="E147" s="216" t="s">
        <v>166</v>
      </c>
      <c r="F147" s="216" t="s">
        <v>167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SUM(P148:P149)</f>
        <v>0</v>
      </c>
      <c r="Q147" s="210"/>
      <c r="R147" s="211">
        <f>SUM(R148:R149)</f>
        <v>0</v>
      </c>
      <c r="S147" s="210"/>
      <c r="T147" s="212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84</v>
      </c>
      <c r="AT147" s="214" t="s">
        <v>75</v>
      </c>
      <c r="AU147" s="214" t="s">
        <v>84</v>
      </c>
      <c r="AY147" s="213" t="s">
        <v>116</v>
      </c>
      <c r="BK147" s="215">
        <f>SUM(BK148:BK149)</f>
        <v>0</v>
      </c>
    </row>
    <row r="148" s="2" customFormat="1" ht="24.15" customHeight="1">
      <c r="A148" s="38"/>
      <c r="B148" s="39"/>
      <c r="C148" s="218" t="s">
        <v>168</v>
      </c>
      <c r="D148" s="218" t="s">
        <v>118</v>
      </c>
      <c r="E148" s="219" t="s">
        <v>169</v>
      </c>
      <c r="F148" s="220" t="s">
        <v>170</v>
      </c>
      <c r="G148" s="221" t="s">
        <v>171</v>
      </c>
      <c r="H148" s="222">
        <v>0.10000000000000001</v>
      </c>
      <c r="I148" s="223"/>
      <c r="J148" s="224">
        <f>ROUND(I148*H148,2)</f>
        <v>0</v>
      </c>
      <c r="K148" s="220" t="s">
        <v>122</v>
      </c>
      <c r="L148" s="44"/>
      <c r="M148" s="225" t="s">
        <v>1</v>
      </c>
      <c r="N148" s="226" t="s">
        <v>41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123</v>
      </c>
      <c r="AT148" s="229" t="s">
        <v>118</v>
      </c>
      <c r="AU148" s="229" t="s">
        <v>86</v>
      </c>
      <c r="AY148" s="17" t="s">
        <v>116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84</v>
      </c>
      <c r="BK148" s="230">
        <f>ROUND(I148*H148,2)</f>
        <v>0</v>
      </c>
      <c r="BL148" s="17" t="s">
        <v>123</v>
      </c>
      <c r="BM148" s="229" t="s">
        <v>172</v>
      </c>
    </row>
    <row r="149" s="2" customFormat="1">
      <c r="A149" s="38"/>
      <c r="B149" s="39"/>
      <c r="C149" s="40"/>
      <c r="D149" s="231" t="s">
        <v>125</v>
      </c>
      <c r="E149" s="40"/>
      <c r="F149" s="232" t="s">
        <v>173</v>
      </c>
      <c r="G149" s="40"/>
      <c r="H149" s="40"/>
      <c r="I149" s="233"/>
      <c r="J149" s="40"/>
      <c r="K149" s="40"/>
      <c r="L149" s="44"/>
      <c r="M149" s="269"/>
      <c r="N149" s="270"/>
      <c r="O149" s="271"/>
      <c r="P149" s="271"/>
      <c r="Q149" s="271"/>
      <c r="R149" s="271"/>
      <c r="S149" s="271"/>
      <c r="T149" s="27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125</v>
      </c>
      <c r="AU149" s="17" t="s">
        <v>86</v>
      </c>
    </row>
    <row r="150" s="2" customFormat="1" ht="6.96" customHeight="1">
      <c r="A150" s="38"/>
      <c r="B150" s="66"/>
      <c r="C150" s="67"/>
      <c r="D150" s="67"/>
      <c r="E150" s="67"/>
      <c r="F150" s="67"/>
      <c r="G150" s="67"/>
      <c r="H150" s="67"/>
      <c r="I150" s="67"/>
      <c r="J150" s="67"/>
      <c r="K150" s="67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hYga+d/OGXLg3QJHczQbJXfR2sc+mbFG1qWO9T/al6ncx0Vs+dl4HUCDMIQsSlbRr6tYot2P8+rp+rfDxMysDA==" hashValue="dTBcugJNnESX4PBVPSSVC03oDoYJ36TeSPhNOeyH49wMTQqgzNXM6Gj9dS5g/Fbj3UNjkop3jvYf5Zbjps8kPQ==" algorithmName="SHA-512" password="CC35"/>
  <autoFilter ref="C118:K14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90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Svitava, ř.km 54,815 - 55,545, Svitávka, revitalizace toku - projektová dokumentace - NÁSLEDNÁ PÉČE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91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174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17. 8. 2023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ROUND((SUM(BE119:BE149)),  2)</f>
        <v>0</v>
      </c>
      <c r="G33" s="38"/>
      <c r="H33" s="38"/>
      <c r="I33" s="155">
        <v>0.20999999999999999</v>
      </c>
      <c r="J33" s="154">
        <f>ROUND(((SUM(BE119:BE149))*I33),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ROUND((SUM(BF119:BF149)),  2)</f>
        <v>0</v>
      </c>
      <c r="G34" s="38"/>
      <c r="H34" s="38"/>
      <c r="I34" s="155">
        <v>0.12</v>
      </c>
      <c r="J34" s="154">
        <f>ROUND(((SUM(BF119:BF149))*I34),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ROUND((SUM(BG119:BG149)),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ROUND((SUM(BH119:BH149)),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ROUND((SUM(BI119:BI149)),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93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Svitava, ř.km 54,815 - 55,545, Svitávka, revitalizace toku - projektová dokumentace - NÁSLEDNÁ PÉČE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91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SO.02.3 - Následná péče 3. rok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17. 8. 2023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30</v>
      </c>
      <c r="J91" s="36" t="str">
        <f>E21</f>
        <v>Ing. Jiří Šváb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VZD Invest,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94</v>
      </c>
      <c r="D94" s="176"/>
      <c r="E94" s="176"/>
      <c r="F94" s="176"/>
      <c r="G94" s="176"/>
      <c r="H94" s="176"/>
      <c r="I94" s="176"/>
      <c r="J94" s="177" t="s">
        <v>95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96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97</v>
      </c>
    </row>
    <row r="97" s="9" customFormat="1" ht="24.96" customHeight="1">
      <c r="A97" s="9"/>
      <c r="B97" s="179"/>
      <c r="C97" s="180"/>
      <c r="D97" s="181" t="s">
        <v>98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99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100</v>
      </c>
      <c r="E99" s="188"/>
      <c r="F99" s="188"/>
      <c r="G99" s="188"/>
      <c r="H99" s="188"/>
      <c r="I99" s="188"/>
      <c r="J99" s="189">
        <f>J147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101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6.25" customHeight="1">
      <c r="A109" s="38"/>
      <c r="B109" s="39"/>
      <c r="C109" s="40"/>
      <c r="D109" s="40"/>
      <c r="E109" s="174" t="str">
        <f>E7</f>
        <v>Svitava, ř.km 54,815 - 55,545, Svitávka, revitalizace toku - projektová dokumentace - NÁSLEDNÁ PÉČE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91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SO.02.3 - Následná péče 3. rok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17. 8. 2023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>Povodí Moravy, s.p.</v>
      </c>
      <c r="G115" s="40"/>
      <c r="H115" s="40"/>
      <c r="I115" s="32" t="s">
        <v>30</v>
      </c>
      <c r="J115" s="36" t="str">
        <f>E21</f>
        <v>Ing. Jiří Šváb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28</v>
      </c>
      <c r="D116" s="40"/>
      <c r="E116" s="40"/>
      <c r="F116" s="27" t="str">
        <f>IF(E18="","",E18)</f>
        <v>Vyplň údaj</v>
      </c>
      <c r="G116" s="40"/>
      <c r="H116" s="40"/>
      <c r="I116" s="32" t="s">
        <v>33</v>
      </c>
      <c r="J116" s="36" t="str">
        <f>E24</f>
        <v>VZD Invest,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102</v>
      </c>
      <c r="D118" s="194" t="s">
        <v>61</v>
      </c>
      <c r="E118" s="194" t="s">
        <v>57</v>
      </c>
      <c r="F118" s="194" t="s">
        <v>58</v>
      </c>
      <c r="G118" s="194" t="s">
        <v>103</v>
      </c>
      <c r="H118" s="194" t="s">
        <v>104</v>
      </c>
      <c r="I118" s="194" t="s">
        <v>105</v>
      </c>
      <c r="J118" s="194" t="s">
        <v>95</v>
      </c>
      <c r="K118" s="195" t="s">
        <v>106</v>
      </c>
      <c r="L118" s="196"/>
      <c r="M118" s="100" t="s">
        <v>1</v>
      </c>
      <c r="N118" s="101" t="s">
        <v>40</v>
      </c>
      <c r="O118" s="101" t="s">
        <v>107</v>
      </c>
      <c r="P118" s="101" t="s">
        <v>108</v>
      </c>
      <c r="Q118" s="101" t="s">
        <v>109</v>
      </c>
      <c r="R118" s="101" t="s">
        <v>110</v>
      </c>
      <c r="S118" s="101" t="s">
        <v>111</v>
      </c>
      <c r="T118" s="102" t="s">
        <v>112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113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0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75</v>
      </c>
      <c r="AU119" s="17" t="s">
        <v>97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75</v>
      </c>
      <c r="E120" s="205" t="s">
        <v>114</v>
      </c>
      <c r="F120" s="205" t="s">
        <v>115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P121+P147</f>
        <v>0</v>
      </c>
      <c r="Q120" s="210"/>
      <c r="R120" s="211">
        <f>R121+R147</f>
        <v>0</v>
      </c>
      <c r="S120" s="210"/>
      <c r="T120" s="212">
        <f>T121+T147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84</v>
      </c>
      <c r="AT120" s="214" t="s">
        <v>75</v>
      </c>
      <c r="AU120" s="214" t="s">
        <v>76</v>
      </c>
      <c r="AY120" s="213" t="s">
        <v>116</v>
      </c>
      <c r="BK120" s="215">
        <f>BK121+BK147</f>
        <v>0</v>
      </c>
    </row>
    <row r="121" s="12" customFormat="1" ht="22.8" customHeight="1">
      <c r="A121" s="12"/>
      <c r="B121" s="202"/>
      <c r="C121" s="203"/>
      <c r="D121" s="204" t="s">
        <v>75</v>
      </c>
      <c r="E121" s="216" t="s">
        <v>84</v>
      </c>
      <c r="F121" s="216" t="s">
        <v>117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SUM(P122:P146)</f>
        <v>0</v>
      </c>
      <c r="Q121" s="210"/>
      <c r="R121" s="211">
        <f>SUM(R122:R146)</f>
        <v>0</v>
      </c>
      <c r="S121" s="210"/>
      <c r="T121" s="212">
        <f>SUM(T122:T146)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84</v>
      </c>
      <c r="AT121" s="214" t="s">
        <v>75</v>
      </c>
      <c r="AU121" s="214" t="s">
        <v>84</v>
      </c>
      <c r="AY121" s="213" t="s">
        <v>116</v>
      </c>
      <c r="BK121" s="215">
        <f>SUM(BK122:BK146)</f>
        <v>0</v>
      </c>
    </row>
    <row r="122" s="2" customFormat="1" ht="24.15" customHeight="1">
      <c r="A122" s="38"/>
      <c r="B122" s="39"/>
      <c r="C122" s="218" t="s">
        <v>84</v>
      </c>
      <c r="D122" s="218" t="s">
        <v>118</v>
      </c>
      <c r="E122" s="219" t="s">
        <v>119</v>
      </c>
      <c r="F122" s="220" t="s">
        <v>120</v>
      </c>
      <c r="G122" s="221" t="s">
        <v>121</v>
      </c>
      <c r="H122" s="222">
        <v>24</v>
      </c>
      <c r="I122" s="223"/>
      <c r="J122" s="224">
        <f>ROUND(I122*H122,2)</f>
        <v>0</v>
      </c>
      <c r="K122" s="220" t="s">
        <v>122</v>
      </c>
      <c r="L122" s="44"/>
      <c r="M122" s="225" t="s">
        <v>1</v>
      </c>
      <c r="N122" s="226" t="s">
        <v>41</v>
      </c>
      <c r="O122" s="9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123</v>
      </c>
      <c r="AT122" s="229" t="s">
        <v>118</v>
      </c>
      <c r="AU122" s="229" t="s">
        <v>86</v>
      </c>
      <c r="AY122" s="17" t="s">
        <v>116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84</v>
      </c>
      <c r="BK122" s="230">
        <f>ROUND(I122*H122,2)</f>
        <v>0</v>
      </c>
      <c r="BL122" s="17" t="s">
        <v>123</v>
      </c>
      <c r="BM122" s="229" t="s">
        <v>124</v>
      </c>
    </row>
    <row r="123" s="2" customFormat="1">
      <c r="A123" s="38"/>
      <c r="B123" s="39"/>
      <c r="C123" s="40"/>
      <c r="D123" s="231" t="s">
        <v>125</v>
      </c>
      <c r="E123" s="40"/>
      <c r="F123" s="232" t="s">
        <v>126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125</v>
      </c>
      <c r="AU123" s="17" t="s">
        <v>86</v>
      </c>
    </row>
    <row r="124" s="13" customFormat="1">
      <c r="A124" s="13"/>
      <c r="B124" s="236"/>
      <c r="C124" s="237"/>
      <c r="D124" s="231" t="s">
        <v>127</v>
      </c>
      <c r="E124" s="238" t="s">
        <v>1</v>
      </c>
      <c r="F124" s="239" t="s">
        <v>128</v>
      </c>
      <c r="G124" s="237"/>
      <c r="H124" s="240">
        <v>24</v>
      </c>
      <c r="I124" s="241"/>
      <c r="J124" s="237"/>
      <c r="K124" s="237"/>
      <c r="L124" s="242"/>
      <c r="M124" s="243"/>
      <c r="N124" s="244"/>
      <c r="O124" s="244"/>
      <c r="P124" s="244"/>
      <c r="Q124" s="244"/>
      <c r="R124" s="244"/>
      <c r="S124" s="244"/>
      <c r="T124" s="24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6" t="s">
        <v>127</v>
      </c>
      <c r="AU124" s="246" t="s">
        <v>86</v>
      </c>
      <c r="AV124" s="13" t="s">
        <v>86</v>
      </c>
      <c r="AW124" s="13" t="s">
        <v>32</v>
      </c>
      <c r="AX124" s="13" t="s">
        <v>84</v>
      </c>
      <c r="AY124" s="246" t="s">
        <v>116</v>
      </c>
    </row>
    <row r="125" s="2" customFormat="1" ht="24.15" customHeight="1">
      <c r="A125" s="38"/>
      <c r="B125" s="39"/>
      <c r="C125" s="218" t="s">
        <v>86</v>
      </c>
      <c r="D125" s="218" t="s">
        <v>118</v>
      </c>
      <c r="E125" s="219" t="s">
        <v>129</v>
      </c>
      <c r="F125" s="220" t="s">
        <v>130</v>
      </c>
      <c r="G125" s="221" t="s">
        <v>131</v>
      </c>
      <c r="H125" s="222">
        <v>272</v>
      </c>
      <c r="I125" s="223"/>
      <c r="J125" s="224">
        <f>ROUND(I125*H125,2)</f>
        <v>0</v>
      </c>
      <c r="K125" s="220" t="s">
        <v>122</v>
      </c>
      <c r="L125" s="44"/>
      <c r="M125" s="225" t="s">
        <v>1</v>
      </c>
      <c r="N125" s="226" t="s">
        <v>41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123</v>
      </c>
      <c r="AT125" s="229" t="s">
        <v>118</v>
      </c>
      <c r="AU125" s="229" t="s">
        <v>86</v>
      </c>
      <c r="AY125" s="17" t="s">
        <v>116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84</v>
      </c>
      <c r="BK125" s="230">
        <f>ROUND(I125*H125,2)</f>
        <v>0</v>
      </c>
      <c r="BL125" s="17" t="s">
        <v>123</v>
      </c>
      <c r="BM125" s="229" t="s">
        <v>132</v>
      </c>
    </row>
    <row r="126" s="2" customFormat="1">
      <c r="A126" s="38"/>
      <c r="B126" s="39"/>
      <c r="C126" s="40"/>
      <c r="D126" s="231" t="s">
        <v>125</v>
      </c>
      <c r="E126" s="40"/>
      <c r="F126" s="232" t="s">
        <v>133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125</v>
      </c>
      <c r="AU126" s="17" t="s">
        <v>86</v>
      </c>
    </row>
    <row r="127" s="13" customFormat="1">
      <c r="A127" s="13"/>
      <c r="B127" s="236"/>
      <c r="C127" s="237"/>
      <c r="D127" s="231" t="s">
        <v>127</v>
      </c>
      <c r="E127" s="238" t="s">
        <v>1</v>
      </c>
      <c r="F127" s="239" t="s">
        <v>134</v>
      </c>
      <c r="G127" s="237"/>
      <c r="H127" s="240">
        <v>272</v>
      </c>
      <c r="I127" s="241"/>
      <c r="J127" s="237"/>
      <c r="K127" s="237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127</v>
      </c>
      <c r="AU127" s="246" t="s">
        <v>86</v>
      </c>
      <c r="AV127" s="13" t="s">
        <v>86</v>
      </c>
      <c r="AW127" s="13" t="s">
        <v>32</v>
      </c>
      <c r="AX127" s="13" t="s">
        <v>76</v>
      </c>
      <c r="AY127" s="246" t="s">
        <v>116</v>
      </c>
    </row>
    <row r="128" s="14" customFormat="1">
      <c r="A128" s="14"/>
      <c r="B128" s="247"/>
      <c r="C128" s="248"/>
      <c r="D128" s="231" t="s">
        <v>127</v>
      </c>
      <c r="E128" s="249" t="s">
        <v>1</v>
      </c>
      <c r="F128" s="250" t="s">
        <v>135</v>
      </c>
      <c r="G128" s="248"/>
      <c r="H128" s="251">
        <v>272</v>
      </c>
      <c r="I128" s="252"/>
      <c r="J128" s="248"/>
      <c r="K128" s="248"/>
      <c r="L128" s="253"/>
      <c r="M128" s="254"/>
      <c r="N128" s="255"/>
      <c r="O128" s="255"/>
      <c r="P128" s="255"/>
      <c r="Q128" s="255"/>
      <c r="R128" s="255"/>
      <c r="S128" s="255"/>
      <c r="T128" s="256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7" t="s">
        <v>127</v>
      </c>
      <c r="AU128" s="257" t="s">
        <v>86</v>
      </c>
      <c r="AV128" s="14" t="s">
        <v>136</v>
      </c>
      <c r="AW128" s="14" t="s">
        <v>32</v>
      </c>
      <c r="AX128" s="14" t="s">
        <v>84</v>
      </c>
      <c r="AY128" s="257" t="s">
        <v>116</v>
      </c>
    </row>
    <row r="129" s="2" customFormat="1" ht="24.15" customHeight="1">
      <c r="A129" s="38"/>
      <c r="B129" s="39"/>
      <c r="C129" s="218" t="s">
        <v>136</v>
      </c>
      <c r="D129" s="218" t="s">
        <v>118</v>
      </c>
      <c r="E129" s="219" t="s">
        <v>137</v>
      </c>
      <c r="F129" s="220" t="s">
        <v>138</v>
      </c>
      <c r="G129" s="221" t="s">
        <v>139</v>
      </c>
      <c r="H129" s="222">
        <v>0.058999999999999997</v>
      </c>
      <c r="I129" s="223"/>
      <c r="J129" s="224">
        <f>ROUND(I129*H129,2)</f>
        <v>0</v>
      </c>
      <c r="K129" s="220" t="s">
        <v>122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123</v>
      </c>
      <c r="AT129" s="229" t="s">
        <v>118</v>
      </c>
      <c r="AU129" s="229" t="s">
        <v>86</v>
      </c>
      <c r="AY129" s="17" t="s">
        <v>116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84</v>
      </c>
      <c r="BK129" s="230">
        <f>ROUND(I129*H129,2)</f>
        <v>0</v>
      </c>
      <c r="BL129" s="17" t="s">
        <v>123</v>
      </c>
      <c r="BM129" s="229" t="s">
        <v>140</v>
      </c>
    </row>
    <row r="130" s="2" customFormat="1">
      <c r="A130" s="38"/>
      <c r="B130" s="39"/>
      <c r="C130" s="40"/>
      <c r="D130" s="231" t="s">
        <v>125</v>
      </c>
      <c r="E130" s="40"/>
      <c r="F130" s="232" t="s">
        <v>141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125</v>
      </c>
      <c r="AU130" s="17" t="s">
        <v>86</v>
      </c>
    </row>
    <row r="131" s="13" customFormat="1">
      <c r="A131" s="13"/>
      <c r="B131" s="236"/>
      <c r="C131" s="237"/>
      <c r="D131" s="231" t="s">
        <v>127</v>
      </c>
      <c r="E131" s="238" t="s">
        <v>1</v>
      </c>
      <c r="F131" s="239" t="s">
        <v>142</v>
      </c>
      <c r="G131" s="237"/>
      <c r="H131" s="240">
        <v>0.058999999999999997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127</v>
      </c>
      <c r="AU131" s="246" t="s">
        <v>86</v>
      </c>
      <c r="AV131" s="13" t="s">
        <v>86</v>
      </c>
      <c r="AW131" s="13" t="s">
        <v>32</v>
      </c>
      <c r="AX131" s="13" t="s">
        <v>76</v>
      </c>
      <c r="AY131" s="246" t="s">
        <v>116</v>
      </c>
    </row>
    <row r="132" s="14" customFormat="1">
      <c r="A132" s="14"/>
      <c r="B132" s="247"/>
      <c r="C132" s="248"/>
      <c r="D132" s="231" t="s">
        <v>127</v>
      </c>
      <c r="E132" s="249" t="s">
        <v>1</v>
      </c>
      <c r="F132" s="250" t="s">
        <v>143</v>
      </c>
      <c r="G132" s="248"/>
      <c r="H132" s="251">
        <v>0.058999999999999997</v>
      </c>
      <c r="I132" s="252"/>
      <c r="J132" s="248"/>
      <c r="K132" s="248"/>
      <c r="L132" s="253"/>
      <c r="M132" s="254"/>
      <c r="N132" s="255"/>
      <c r="O132" s="255"/>
      <c r="P132" s="255"/>
      <c r="Q132" s="255"/>
      <c r="R132" s="255"/>
      <c r="S132" s="255"/>
      <c r="T132" s="256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7" t="s">
        <v>127</v>
      </c>
      <c r="AU132" s="257" t="s">
        <v>86</v>
      </c>
      <c r="AV132" s="14" t="s">
        <v>136</v>
      </c>
      <c r="AW132" s="14" t="s">
        <v>32</v>
      </c>
      <c r="AX132" s="14" t="s">
        <v>84</v>
      </c>
      <c r="AY132" s="257" t="s">
        <v>116</v>
      </c>
    </row>
    <row r="133" s="2" customFormat="1" ht="24.15" customHeight="1">
      <c r="A133" s="38"/>
      <c r="B133" s="39"/>
      <c r="C133" s="218" t="s">
        <v>123</v>
      </c>
      <c r="D133" s="218" t="s">
        <v>118</v>
      </c>
      <c r="E133" s="219" t="s">
        <v>144</v>
      </c>
      <c r="F133" s="220" t="s">
        <v>145</v>
      </c>
      <c r="G133" s="221" t="s">
        <v>121</v>
      </c>
      <c r="H133" s="222">
        <v>24</v>
      </c>
      <c r="I133" s="223"/>
      <c r="J133" s="224">
        <f>ROUND(I133*H133,2)</f>
        <v>0</v>
      </c>
      <c r="K133" s="220" t="s">
        <v>122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123</v>
      </c>
      <c r="AT133" s="229" t="s">
        <v>118</v>
      </c>
      <c r="AU133" s="229" t="s">
        <v>86</v>
      </c>
      <c r="AY133" s="17" t="s">
        <v>116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123</v>
      </c>
      <c r="BM133" s="229" t="s">
        <v>146</v>
      </c>
    </row>
    <row r="134" s="2" customFormat="1">
      <c r="A134" s="38"/>
      <c r="B134" s="39"/>
      <c r="C134" s="40"/>
      <c r="D134" s="231" t="s">
        <v>125</v>
      </c>
      <c r="E134" s="40"/>
      <c r="F134" s="232" t="s">
        <v>147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125</v>
      </c>
      <c r="AU134" s="17" t="s">
        <v>86</v>
      </c>
    </row>
    <row r="135" s="13" customFormat="1">
      <c r="A135" s="13"/>
      <c r="B135" s="236"/>
      <c r="C135" s="237"/>
      <c r="D135" s="231" t="s">
        <v>127</v>
      </c>
      <c r="E135" s="238" t="s">
        <v>1</v>
      </c>
      <c r="F135" s="239" t="s">
        <v>128</v>
      </c>
      <c r="G135" s="237"/>
      <c r="H135" s="240">
        <v>24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127</v>
      </c>
      <c r="AU135" s="246" t="s">
        <v>86</v>
      </c>
      <c r="AV135" s="13" t="s">
        <v>86</v>
      </c>
      <c r="AW135" s="13" t="s">
        <v>32</v>
      </c>
      <c r="AX135" s="13" t="s">
        <v>84</v>
      </c>
      <c r="AY135" s="246" t="s">
        <v>116</v>
      </c>
    </row>
    <row r="136" s="2" customFormat="1" ht="16.5" customHeight="1">
      <c r="A136" s="38"/>
      <c r="B136" s="39"/>
      <c r="C136" s="218" t="s">
        <v>148</v>
      </c>
      <c r="D136" s="218" t="s">
        <v>118</v>
      </c>
      <c r="E136" s="219" t="s">
        <v>149</v>
      </c>
      <c r="F136" s="220" t="s">
        <v>150</v>
      </c>
      <c r="G136" s="221" t="s">
        <v>151</v>
      </c>
      <c r="H136" s="222">
        <v>50.399999999999999</v>
      </c>
      <c r="I136" s="223"/>
      <c r="J136" s="224">
        <f>ROUND(I136*H136,2)</f>
        <v>0</v>
      </c>
      <c r="K136" s="220" t="s">
        <v>122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123</v>
      </c>
      <c r="AT136" s="229" t="s">
        <v>118</v>
      </c>
      <c r="AU136" s="229" t="s">
        <v>86</v>
      </c>
      <c r="AY136" s="17" t="s">
        <v>116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84</v>
      </c>
      <c r="BK136" s="230">
        <f>ROUND(I136*H136,2)</f>
        <v>0</v>
      </c>
      <c r="BL136" s="17" t="s">
        <v>123</v>
      </c>
      <c r="BM136" s="229" t="s">
        <v>152</v>
      </c>
    </row>
    <row r="137" s="2" customFormat="1">
      <c r="A137" s="38"/>
      <c r="B137" s="39"/>
      <c r="C137" s="40"/>
      <c r="D137" s="231" t="s">
        <v>125</v>
      </c>
      <c r="E137" s="40"/>
      <c r="F137" s="232" t="s">
        <v>153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125</v>
      </c>
      <c r="AU137" s="17" t="s">
        <v>86</v>
      </c>
    </row>
    <row r="138" s="13" customFormat="1">
      <c r="A138" s="13"/>
      <c r="B138" s="236"/>
      <c r="C138" s="237"/>
      <c r="D138" s="231" t="s">
        <v>127</v>
      </c>
      <c r="E138" s="238" t="s">
        <v>1</v>
      </c>
      <c r="F138" s="239" t="s">
        <v>154</v>
      </c>
      <c r="G138" s="237"/>
      <c r="H138" s="240">
        <v>16.800000000000001</v>
      </c>
      <c r="I138" s="241"/>
      <c r="J138" s="237"/>
      <c r="K138" s="237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127</v>
      </c>
      <c r="AU138" s="246" t="s">
        <v>86</v>
      </c>
      <c r="AV138" s="13" t="s">
        <v>86</v>
      </c>
      <c r="AW138" s="13" t="s">
        <v>32</v>
      </c>
      <c r="AX138" s="13" t="s">
        <v>76</v>
      </c>
      <c r="AY138" s="246" t="s">
        <v>116</v>
      </c>
    </row>
    <row r="139" s="14" customFormat="1">
      <c r="A139" s="14"/>
      <c r="B139" s="247"/>
      <c r="C139" s="248"/>
      <c r="D139" s="231" t="s">
        <v>127</v>
      </c>
      <c r="E139" s="249" t="s">
        <v>1</v>
      </c>
      <c r="F139" s="250" t="s">
        <v>155</v>
      </c>
      <c r="G139" s="248"/>
      <c r="H139" s="251">
        <v>16.800000000000001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7" t="s">
        <v>127</v>
      </c>
      <c r="AU139" s="257" t="s">
        <v>86</v>
      </c>
      <c r="AV139" s="14" t="s">
        <v>136</v>
      </c>
      <c r="AW139" s="14" t="s">
        <v>32</v>
      </c>
      <c r="AX139" s="14" t="s">
        <v>76</v>
      </c>
      <c r="AY139" s="257" t="s">
        <v>116</v>
      </c>
    </row>
    <row r="140" s="13" customFormat="1">
      <c r="A140" s="13"/>
      <c r="B140" s="236"/>
      <c r="C140" s="237"/>
      <c r="D140" s="231" t="s">
        <v>127</v>
      </c>
      <c r="E140" s="238" t="s">
        <v>1</v>
      </c>
      <c r="F140" s="239" t="s">
        <v>156</v>
      </c>
      <c r="G140" s="237"/>
      <c r="H140" s="240">
        <v>33.600000000000001</v>
      </c>
      <c r="I140" s="241"/>
      <c r="J140" s="237"/>
      <c r="K140" s="237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127</v>
      </c>
      <c r="AU140" s="246" t="s">
        <v>86</v>
      </c>
      <c r="AV140" s="13" t="s">
        <v>86</v>
      </c>
      <c r="AW140" s="13" t="s">
        <v>32</v>
      </c>
      <c r="AX140" s="13" t="s">
        <v>76</v>
      </c>
      <c r="AY140" s="246" t="s">
        <v>116</v>
      </c>
    </row>
    <row r="141" s="14" customFormat="1">
      <c r="A141" s="14"/>
      <c r="B141" s="247"/>
      <c r="C141" s="248"/>
      <c r="D141" s="231" t="s">
        <v>127</v>
      </c>
      <c r="E141" s="249" t="s">
        <v>1</v>
      </c>
      <c r="F141" s="250" t="s">
        <v>157</v>
      </c>
      <c r="G141" s="248"/>
      <c r="H141" s="251">
        <v>33.600000000000001</v>
      </c>
      <c r="I141" s="252"/>
      <c r="J141" s="248"/>
      <c r="K141" s="248"/>
      <c r="L141" s="253"/>
      <c r="M141" s="254"/>
      <c r="N141" s="255"/>
      <c r="O141" s="255"/>
      <c r="P141" s="255"/>
      <c r="Q141" s="255"/>
      <c r="R141" s="255"/>
      <c r="S141" s="255"/>
      <c r="T141" s="256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7" t="s">
        <v>127</v>
      </c>
      <c r="AU141" s="257" t="s">
        <v>86</v>
      </c>
      <c r="AV141" s="14" t="s">
        <v>136</v>
      </c>
      <c r="AW141" s="14" t="s">
        <v>32</v>
      </c>
      <c r="AX141" s="14" t="s">
        <v>76</v>
      </c>
      <c r="AY141" s="257" t="s">
        <v>116</v>
      </c>
    </row>
    <row r="142" s="15" customFormat="1">
      <c r="A142" s="15"/>
      <c r="B142" s="258"/>
      <c r="C142" s="259"/>
      <c r="D142" s="231" t="s">
        <v>127</v>
      </c>
      <c r="E142" s="260" t="s">
        <v>1</v>
      </c>
      <c r="F142" s="261" t="s">
        <v>158</v>
      </c>
      <c r="G142" s="259"/>
      <c r="H142" s="262">
        <v>50.399999999999999</v>
      </c>
      <c r="I142" s="263"/>
      <c r="J142" s="259"/>
      <c r="K142" s="259"/>
      <c r="L142" s="264"/>
      <c r="M142" s="265"/>
      <c r="N142" s="266"/>
      <c r="O142" s="266"/>
      <c r="P142" s="266"/>
      <c r="Q142" s="266"/>
      <c r="R142" s="266"/>
      <c r="S142" s="266"/>
      <c r="T142" s="267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8" t="s">
        <v>127</v>
      </c>
      <c r="AU142" s="268" t="s">
        <v>86</v>
      </c>
      <c r="AV142" s="15" t="s">
        <v>123</v>
      </c>
      <c r="AW142" s="15" t="s">
        <v>32</v>
      </c>
      <c r="AX142" s="15" t="s">
        <v>84</v>
      </c>
      <c r="AY142" s="268" t="s">
        <v>116</v>
      </c>
    </row>
    <row r="143" s="2" customFormat="1" ht="16.5" customHeight="1">
      <c r="A143" s="38"/>
      <c r="B143" s="39"/>
      <c r="C143" s="218" t="s">
        <v>159</v>
      </c>
      <c r="D143" s="218" t="s">
        <v>118</v>
      </c>
      <c r="E143" s="219" t="s">
        <v>160</v>
      </c>
      <c r="F143" s="220" t="s">
        <v>161</v>
      </c>
      <c r="G143" s="221" t="s">
        <v>162</v>
      </c>
      <c r="H143" s="222">
        <v>1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123</v>
      </c>
      <c r="AT143" s="229" t="s">
        <v>118</v>
      </c>
      <c r="AU143" s="229" t="s">
        <v>86</v>
      </c>
      <c r="AY143" s="17" t="s">
        <v>116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123</v>
      </c>
      <c r="BM143" s="229" t="s">
        <v>163</v>
      </c>
    </row>
    <row r="144" s="2" customFormat="1">
      <c r="A144" s="38"/>
      <c r="B144" s="39"/>
      <c r="C144" s="40"/>
      <c r="D144" s="231" t="s">
        <v>125</v>
      </c>
      <c r="E144" s="40"/>
      <c r="F144" s="232" t="s">
        <v>164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125</v>
      </c>
      <c r="AU144" s="17" t="s">
        <v>86</v>
      </c>
    </row>
    <row r="145" s="13" customFormat="1">
      <c r="A145" s="13"/>
      <c r="B145" s="236"/>
      <c r="C145" s="237"/>
      <c r="D145" s="231" t="s">
        <v>127</v>
      </c>
      <c r="E145" s="238" t="s">
        <v>1</v>
      </c>
      <c r="F145" s="239" t="s">
        <v>84</v>
      </c>
      <c r="G145" s="237"/>
      <c r="H145" s="240">
        <v>1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127</v>
      </c>
      <c r="AU145" s="246" t="s">
        <v>86</v>
      </c>
      <c r="AV145" s="13" t="s">
        <v>86</v>
      </c>
      <c r="AW145" s="13" t="s">
        <v>32</v>
      </c>
      <c r="AX145" s="13" t="s">
        <v>76</v>
      </c>
      <c r="AY145" s="246" t="s">
        <v>116</v>
      </c>
    </row>
    <row r="146" s="14" customFormat="1">
      <c r="A146" s="14"/>
      <c r="B146" s="247"/>
      <c r="C146" s="248"/>
      <c r="D146" s="231" t="s">
        <v>127</v>
      </c>
      <c r="E146" s="249" t="s">
        <v>1</v>
      </c>
      <c r="F146" s="250" t="s">
        <v>165</v>
      </c>
      <c r="G146" s="248"/>
      <c r="H146" s="251">
        <v>1</v>
      </c>
      <c r="I146" s="252"/>
      <c r="J146" s="248"/>
      <c r="K146" s="248"/>
      <c r="L146" s="253"/>
      <c r="M146" s="254"/>
      <c r="N146" s="255"/>
      <c r="O146" s="255"/>
      <c r="P146" s="255"/>
      <c r="Q146" s="255"/>
      <c r="R146" s="255"/>
      <c r="S146" s="255"/>
      <c r="T146" s="256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7" t="s">
        <v>127</v>
      </c>
      <c r="AU146" s="257" t="s">
        <v>86</v>
      </c>
      <c r="AV146" s="14" t="s">
        <v>136</v>
      </c>
      <c r="AW146" s="14" t="s">
        <v>32</v>
      </c>
      <c r="AX146" s="14" t="s">
        <v>84</v>
      </c>
      <c r="AY146" s="257" t="s">
        <v>116</v>
      </c>
    </row>
    <row r="147" s="12" customFormat="1" ht="22.8" customHeight="1">
      <c r="A147" s="12"/>
      <c r="B147" s="202"/>
      <c r="C147" s="203"/>
      <c r="D147" s="204" t="s">
        <v>75</v>
      </c>
      <c r="E147" s="216" t="s">
        <v>166</v>
      </c>
      <c r="F147" s="216" t="s">
        <v>167</v>
      </c>
      <c r="G147" s="203"/>
      <c r="H147" s="203"/>
      <c r="I147" s="206"/>
      <c r="J147" s="217">
        <f>BK147</f>
        <v>0</v>
      </c>
      <c r="K147" s="203"/>
      <c r="L147" s="208"/>
      <c r="M147" s="209"/>
      <c r="N147" s="210"/>
      <c r="O147" s="210"/>
      <c r="P147" s="211">
        <f>SUM(P148:P149)</f>
        <v>0</v>
      </c>
      <c r="Q147" s="210"/>
      <c r="R147" s="211">
        <f>SUM(R148:R149)</f>
        <v>0</v>
      </c>
      <c r="S147" s="210"/>
      <c r="T147" s="212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84</v>
      </c>
      <c r="AT147" s="214" t="s">
        <v>75</v>
      </c>
      <c r="AU147" s="214" t="s">
        <v>84</v>
      </c>
      <c r="AY147" s="213" t="s">
        <v>116</v>
      </c>
      <c r="BK147" s="215">
        <f>SUM(BK148:BK149)</f>
        <v>0</v>
      </c>
    </row>
    <row r="148" s="2" customFormat="1" ht="24.15" customHeight="1">
      <c r="A148" s="38"/>
      <c r="B148" s="39"/>
      <c r="C148" s="218" t="s">
        <v>168</v>
      </c>
      <c r="D148" s="218" t="s">
        <v>118</v>
      </c>
      <c r="E148" s="219" t="s">
        <v>169</v>
      </c>
      <c r="F148" s="220" t="s">
        <v>170</v>
      </c>
      <c r="G148" s="221" t="s">
        <v>171</v>
      </c>
      <c r="H148" s="222">
        <v>0.10000000000000001</v>
      </c>
      <c r="I148" s="223"/>
      <c r="J148" s="224">
        <f>ROUND(I148*H148,2)</f>
        <v>0</v>
      </c>
      <c r="K148" s="220" t="s">
        <v>122</v>
      </c>
      <c r="L148" s="44"/>
      <c r="M148" s="225" t="s">
        <v>1</v>
      </c>
      <c r="N148" s="226" t="s">
        <v>41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123</v>
      </c>
      <c r="AT148" s="229" t="s">
        <v>118</v>
      </c>
      <c r="AU148" s="229" t="s">
        <v>86</v>
      </c>
      <c r="AY148" s="17" t="s">
        <v>116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84</v>
      </c>
      <c r="BK148" s="230">
        <f>ROUND(I148*H148,2)</f>
        <v>0</v>
      </c>
      <c r="BL148" s="17" t="s">
        <v>123</v>
      </c>
      <c r="BM148" s="229" t="s">
        <v>172</v>
      </c>
    </row>
    <row r="149" s="2" customFormat="1">
      <c r="A149" s="38"/>
      <c r="B149" s="39"/>
      <c r="C149" s="40"/>
      <c r="D149" s="231" t="s">
        <v>125</v>
      </c>
      <c r="E149" s="40"/>
      <c r="F149" s="232" t="s">
        <v>173</v>
      </c>
      <c r="G149" s="40"/>
      <c r="H149" s="40"/>
      <c r="I149" s="233"/>
      <c r="J149" s="40"/>
      <c r="K149" s="40"/>
      <c r="L149" s="44"/>
      <c r="M149" s="269"/>
      <c r="N149" s="270"/>
      <c r="O149" s="271"/>
      <c r="P149" s="271"/>
      <c r="Q149" s="271"/>
      <c r="R149" s="271"/>
      <c r="S149" s="271"/>
      <c r="T149" s="27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125</v>
      </c>
      <c r="AU149" s="17" t="s">
        <v>86</v>
      </c>
    </row>
    <row r="150" s="2" customFormat="1" ht="6.96" customHeight="1">
      <c r="A150" s="38"/>
      <c r="B150" s="66"/>
      <c r="C150" s="67"/>
      <c r="D150" s="67"/>
      <c r="E150" s="67"/>
      <c r="F150" s="67"/>
      <c r="G150" s="67"/>
      <c r="H150" s="67"/>
      <c r="I150" s="67"/>
      <c r="J150" s="67"/>
      <c r="K150" s="67"/>
      <c r="L150" s="44"/>
      <c r="M150" s="38"/>
      <c r="O150" s="38"/>
      <c r="P150" s="38"/>
      <c r="Q150" s="38"/>
      <c r="R150" s="38"/>
      <c r="S150" s="38"/>
      <c r="T150" s="38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</row>
  </sheetData>
  <sheetProtection sheet="1" autoFilter="0" formatColumns="0" formatRows="0" objects="1" scenarios="1" spinCount="100000" saltValue="83SDTW87nlBYu/K54knl0/LiF3opKkByV3ahRvrCpmacJlbVaoVd0ReT36/RXRMIsufiDwLCV5NgrT1M1JGUow==" hashValue="G/XG9ho2ZNKtldWG/Ts2cAG6AeIYcByiXZMTWpPNvFju9jhLirKupOx4zyZjoxDE4fMVLfBtV38lj0OwYHmyQg==" algorithmName="SHA-512" password="CC35"/>
  <autoFilter ref="C118:K14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VZDKROS\VZDKROS</dc:creator>
  <cp:lastModifiedBy>VZDKROS\VZDKROS</cp:lastModifiedBy>
  <dcterms:created xsi:type="dcterms:W3CDTF">2024-04-15T13:28:26Z</dcterms:created>
  <dcterms:modified xsi:type="dcterms:W3CDTF">2024-04-15T13:28:32Z</dcterms:modified>
</cp:coreProperties>
</file>