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60" windowHeight="13485" activeTab="0"/>
  </bookViews>
  <sheets>
    <sheet name="Rekapitulace stavby" sheetId="1" r:id="rId1"/>
    <sheet name="SO 01 - Odstranění nánosů" sheetId="2" r:id="rId2"/>
    <sheet name="SO 01.1 - Náhradní výsadba" sheetId="3" r:id="rId3"/>
    <sheet name="VON - Vedlejší a ostatní ..." sheetId="4" r:id="rId4"/>
    <sheet name="Pokyny pro vyplnění" sheetId="5" r:id="rId5"/>
  </sheets>
  <definedNames>
    <definedName name="_xlnm._FilterDatabase" localSheetId="1" hidden="1">'SO 01 - Odstranění nánosů'!$C$83:$K$425</definedName>
    <definedName name="_xlnm._FilterDatabase" localSheetId="2" hidden="1">'SO 01.1 - Náhradní výsadba'!$C$87:$K$182</definedName>
    <definedName name="_xlnm._FilterDatabase" localSheetId="3" hidden="1">'VON - Vedlejší a ostatní ...'!$C$83:$K$153</definedName>
    <definedName name="_xlnm.Print_Area" localSheetId="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stavby'!$C$42:$AQ$59</definedName>
    <definedName name="_xlnm.Print_Area" localSheetId="1">'SO 01 - Odstranění nánosů'!$C$4:$J$39,'SO 01 - Odstranění nánosů'!$C$45:$J$65,'SO 01 - Odstranění nánosů'!$C$71:$K$425</definedName>
    <definedName name="_xlnm.Print_Area" localSheetId="2">'SO 01.1 - Náhradní výsadba'!$C$4:$J$41,'SO 01.1 - Náhradní výsadba'!$C$47:$J$67,'SO 01.1 - Náhradní výsadba'!$C$73:$K$182</definedName>
    <definedName name="_xlnm.Print_Area" localSheetId="3">'VON - Vedlejší a ostatní ...'!$C$4:$J$39,'VON - Vedlejší a ostatní ...'!$C$45:$J$65,'VON - Vedlejší a ostatní ...'!$C$71:$K$153</definedName>
    <definedName name="_xlnm.Print_Titles" localSheetId="0">'Rekapitulace stavby'!$52:$52</definedName>
    <definedName name="_xlnm.Print_Titles" localSheetId="1">'SO 01 - Odstranění nánosů'!$83:$83</definedName>
    <definedName name="_xlnm.Print_Titles" localSheetId="2">'SO 01.1 - Náhradní výsadba'!$87:$87</definedName>
    <definedName name="_xlnm.Print_Titles" localSheetId="3">'VON - Vedlejší a ostatní ...'!$83:$83</definedName>
  </definedNames>
  <calcPr calcId="162913"/>
</workbook>
</file>

<file path=xl/sharedStrings.xml><?xml version="1.0" encoding="utf-8"?>
<sst xmlns="http://schemas.openxmlformats.org/spreadsheetml/2006/main" count="5439" uniqueCount="910">
  <si>
    <t>Export Komplet</t>
  </si>
  <si>
    <t>VZ</t>
  </si>
  <si>
    <t>2.0</t>
  </si>
  <si>
    <t>ZAMOK</t>
  </si>
  <si>
    <t>False</t>
  </si>
  <si>
    <t>{896f71c6-78c5-4014-9360-7d1d60f33881}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</si>
  <si>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</si>
  <si>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</si>
  <si>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</si>
  <si>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</si>
  <si>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</si>
  <si>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</si>
  <si>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</si>
  <si>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</si>
  <si>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3639CU2024-I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</si>
  <si>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</si>
  <si>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</si>
  <si>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Mateřovský potok, Starý Mateřov, odstranění nánosů, ř. km 0,400 - 1,530</t>
  </si>
  <si>
    <t>KSO:</t>
  </si>
  <si>
    <t>833 21</t>
  </si>
  <si>
    <t>CC-CZ:</t>
  </si>
  <si>
    <t>215</t>
  </si>
  <si>
    <t>Místo:</t>
  </si>
  <si>
    <t>Starý Mateřov</t>
  </si>
  <si>
    <t>Datum:</t>
  </si>
  <si>
    <t>26. 1. 2024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</si>
  <si>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</si>
  <si>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</si>
  <si>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</si>
  <si>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</si>
  <si>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</si>
  <si>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</si>
  <si>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</si>
  <si>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</si>
  <si>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</si>
  <si>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Povodí Labe, státní podnik, OIČ, Hradec Králové</t>
  </si>
  <si>
    <t>True</t>
  </si>
  <si>
    <t>Zpracovatel:</t>
  </si>
  <si>
    <t/>
  </si>
  <si>
    <t>Ing. Eva Morkesová</t>
  </si>
  <si>
    <t>Poznámka:</t>
  </si>
  <si>
    <t>Soupis prací je sestaven s využitím Cenové soustavy ÚRS 2024/I.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</si>
  <si>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</si>
  <si>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</si>
  <si>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</si>
  <si>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</si>
  <si>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</si>
  <si>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</si>
  <si>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</si>
  <si>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</si>
  <si>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</si>
  <si>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</si>
  <si>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</si>
  <si>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</si>
  <si>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</si>
  <si>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</si>
  <si>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</si>
  <si>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</si>
  <si>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</si>
  <si>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</si>
  <si>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</si>
  <si>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</si>
  <si>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</si>
  <si>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</si>
  <si>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</si>
  <si>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</si>
  <si>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</si>
  <si>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</si>
  <si>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</si>
  <si>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</si>
  <si>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</si>
  <si>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</si>
  <si>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</si>
  <si>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</si>
  <si>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</si>
  <si>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</si>
  <si>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</si>
  <si>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</si>
  <si>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</si>
  <si>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</si>
  <si>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</si>
  <si>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Odstranění nánosů</t>
  </si>
  <si>
    <t>STA</t>
  </si>
  <si>
    <t>1</t>
  </si>
  <si>
    <t>{483c20af-b141-43f2-bd86-ad96076b3d8a}</t>
  </si>
  <si>
    <t>2</t>
  </si>
  <si>
    <t>/</t>
  </si>
  <si>
    <t>Soupis</t>
  </si>
  <si>
    <t>###NOINSERT###</t>
  </si>
  <si>
    <t>SO 01.1</t>
  </si>
  <si>
    <t>Náhradní výsadba</t>
  </si>
  <si>
    <t>{af5e826e-0b12-48d0-ba1f-b0299f44f7c9}</t>
  </si>
  <si>
    <t>VON</t>
  </si>
  <si>
    <t>Vedlejší a ostatní náklady</t>
  </si>
  <si>
    <t>{cadad13f-f55f-4862-bda1-0c08f5dea5e9}</t>
  </si>
  <si>
    <t>KRYCÍ LIST SOUPISU PRACÍ</t>
  </si>
  <si>
    <t>Objekt:</t>
  </si>
  <si>
    <t>SO 01 - Odstranění nánosů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</si>
  <si>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</si>
  <si>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</si>
  <si>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</si>
  <si>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</si>
  <si>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</si>
  <si>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</si>
  <si>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</si>
  <si>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</si>
  <si>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</si>
  <si>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</si>
  <si>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</si>
  <si>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</si>
  <si>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</si>
  <si>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</si>
  <si>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</si>
  <si>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</si>
  <si>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</si>
  <si>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</si>
  <si>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</si>
  <si>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</si>
  <si>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</si>
  <si>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</si>
  <si>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</si>
  <si>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</si>
  <si>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</si>
  <si>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</si>
  <si>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</si>
  <si>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</si>
  <si>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</si>
  <si>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</si>
  <si>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2024 01</t>
  </si>
  <si>
    <t>4</t>
  </si>
  <si>
    <t>-1912407067</t>
  </si>
  <si>
    <t>PP</t>
  </si>
  <si>
    <t>Kosení travin a vodních rostlin po vegetačním období divokého porostu středně hustého</t>
  </si>
  <si>
    <t>Online PSC</t>
  </si>
  <si>
    <t>https://podminky.urs.cz/item/CS_URS_2024_01/111103312</t>
  </si>
  <si>
    <t>VV</t>
  </si>
  <si>
    <t>svahy koryta, viz příloha C.3, D.1, D.3</t>
  </si>
  <si>
    <t>u sportovního areálu</t>
  </si>
  <si>
    <t>(300,0+390,0)/10000</t>
  </si>
  <si>
    <t>zahrada u č. p. 48</t>
  </si>
  <si>
    <t>70,0/10000</t>
  </si>
  <si>
    <t>v intravilánu obce mezi mosty</t>
  </si>
  <si>
    <t>200,0/10000</t>
  </si>
  <si>
    <t>za mostem u rybníka</t>
  </si>
  <si>
    <t>350,0/10000</t>
  </si>
  <si>
    <t>PB za dřevěnou přehrážkou</t>
  </si>
  <si>
    <t>40,0/10000</t>
  </si>
  <si>
    <t>LB mezi plynovodem a hospodářským přejezdem</t>
  </si>
  <si>
    <t>225,0/10000</t>
  </si>
  <si>
    <t>Součet</t>
  </si>
  <si>
    <t>111103313</t>
  </si>
  <si>
    <t>Kosení po vegetačním období divokého porostu hustého</t>
  </si>
  <si>
    <t>517332739</t>
  </si>
  <si>
    <t>Kosení travin a vodních rostlin po vegetačním období divokého porostu hustého</t>
  </si>
  <si>
    <t>https://podminky.urs.cz/item/CS_URS_2024_01/111103313</t>
  </si>
  <si>
    <t>u tenisových kurtů</t>
  </si>
  <si>
    <t>210,0/10000</t>
  </si>
  <si>
    <t>50,0/10000</t>
  </si>
  <si>
    <t>u mateřské školky</t>
  </si>
  <si>
    <t>80,0/10000</t>
  </si>
  <si>
    <t>PB mezi lávkami (PF12 a PF13)</t>
  </si>
  <si>
    <t>45,0/10000</t>
  </si>
  <si>
    <t>3</t>
  </si>
  <si>
    <t>111103322</t>
  </si>
  <si>
    <t>Kosení po vegetačním období vodního rostlinstva na břehu středně hustého</t>
  </si>
  <si>
    <t>-2104078735</t>
  </si>
  <si>
    <t>Kosení travin a vodních rostlin po vegetačním období vodního rostlinstva na břehu středně hustého</t>
  </si>
  <si>
    <t>https://podminky.urs.cz/item/CS_URS_2024_01/111103322</t>
  </si>
  <si>
    <t xml:space="preserve"> v korytě, viz příloha C.3, D.1, D.3</t>
  </si>
  <si>
    <t>260,0/10000</t>
  </si>
  <si>
    <t>před mostem u obchodu s potravinami</t>
  </si>
  <si>
    <t>111111104</t>
  </si>
  <si>
    <t>Odstranění rákosu ručně</t>
  </si>
  <si>
    <t>m2</t>
  </si>
  <si>
    <t>-893270845</t>
  </si>
  <si>
    <t>Odstranění travin a rákosu ručně rákosu pro jakoukoliv plochu</t>
  </si>
  <si>
    <t>https://podminky.urs.cz/item/CS_URS_2024_01/111111104</t>
  </si>
  <si>
    <t>v korytě v dolní části úseku, výkaz, viz příloha D.1, D.2, D.3</t>
  </si>
  <si>
    <t>1850,0</t>
  </si>
  <si>
    <t>5</t>
  </si>
  <si>
    <t>111203201</t>
  </si>
  <si>
    <t>Odstranění křovin a stromů s ponecháním kořenů z plochy do 1000 m2</t>
  </si>
  <si>
    <t>-559366402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</si>
  <si>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</si>
  <si>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</si>
  <si>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svahy koryta, případně za břehovou hranou, viz příloha B., C.3, D.1, D.3</t>
  </si>
  <si>
    <t>400,0</t>
  </si>
  <si>
    <t>na přístupech ke staveništi</t>
  </si>
  <si>
    <t>600,0</t>
  </si>
  <si>
    <t>6</t>
  </si>
  <si>
    <t>112101101</t>
  </si>
  <si>
    <t>Odstranění stromů listnatých průměru kmene přes 100 do 300 mm</t>
  </si>
  <si>
    <t>kus</t>
  </si>
  <si>
    <t>41198582</t>
  </si>
  <si>
    <t>Odstranění stromů s odřezáním kmene a s odvětvením listnatých, průměru kmene přes 100 do 300 mm</t>
  </si>
  <si>
    <t>https://podminky.urs.cz/item/CS_URS_2024_01/112101101</t>
  </si>
  <si>
    <t>viz příloha B., C.3, D.1, D.3</t>
  </si>
  <si>
    <t>v průtočném profilu koryta</t>
  </si>
  <si>
    <t>49</t>
  </si>
  <si>
    <t>na přístupové cestě</t>
  </si>
  <si>
    <t>7</t>
  </si>
  <si>
    <t>112101102</t>
  </si>
  <si>
    <t>Odstranění stromů listnatých průměru kmene přes 300 do 500 mm</t>
  </si>
  <si>
    <t>733981403</t>
  </si>
  <si>
    <t>Odstranění stromů s odřezáním kmene a s odvětvením listnatých, průměru kmene přes 300 do 500 mm</t>
  </si>
  <si>
    <t>https://podminky.urs.cz/item/CS_URS_2024_01/112101102</t>
  </si>
  <si>
    <t>8</t>
  </si>
  <si>
    <t>112101104</t>
  </si>
  <si>
    <t>Odstranění stromů listnatých průměru kmene přes 700 do 900 mm</t>
  </si>
  <si>
    <t>172262351</t>
  </si>
  <si>
    <t>Odstranění stromů s odřezáním kmene a s odvětvením listnatých, průměru kmene přes 700 do 900 mm</t>
  </si>
  <si>
    <t>https://podminky.urs.cz/item/CS_URS_2024_01/112101104</t>
  </si>
  <si>
    <t>9</t>
  </si>
  <si>
    <t>112101121</t>
  </si>
  <si>
    <t>Odstranění stromů jehličnatých průměru kmene přes 100 do 300 mm</t>
  </si>
  <si>
    <t>-1987712324</t>
  </si>
  <si>
    <t>Odstranění stromů s odřezáním kmene a s odvětvením jehličnatých bez odkornění, průměru kmene přes 100 do 300 mm</t>
  </si>
  <si>
    <t>https://podminky.urs.cz/item/CS_URS_2024_01/112101121</t>
  </si>
  <si>
    <t>10</t>
  </si>
  <si>
    <t>112155115</t>
  </si>
  <si>
    <t>Štěpkování stromků a větví v zapojeném porostu průměru kmene do 300 mm s naložením</t>
  </si>
  <si>
    <t>1445937187</t>
  </si>
  <si>
    <t>Štěpkování s naložením na dopravní prostředek a odvozem do 20 km stromků a větví v zapojeném porostu, průměru kmene do 300 mm</t>
  </si>
  <si>
    <t>https://podminky.urs.cz/item/CS_URS_2024_01/112155115</t>
  </si>
  <si>
    <t>viz kácení, viz příloha B., D.1</t>
  </si>
  <si>
    <t>53+5</t>
  </si>
  <si>
    <t>11</t>
  </si>
  <si>
    <t>112155115R</t>
  </si>
  <si>
    <t>Štěpkování ořezaných větví  ze stromů s naložením</t>
  </si>
  <si>
    <t>-540500277</t>
  </si>
  <si>
    <t>Štěpkování ořezaných větví ze stromů s naložením na dopravní prostředek a odvozem do 20 km</t>
  </si>
  <si>
    <t>viz ořezání větví stromů na přístupech ke korytu, viz příloha B., D.1</t>
  </si>
  <si>
    <t>45</t>
  </si>
  <si>
    <t>112155121</t>
  </si>
  <si>
    <t>Štěpkování stromků a větví v zapojeném porostu průměru kmene přes 300 do 500 mm s naložením</t>
  </si>
  <si>
    <t>-1060294217</t>
  </si>
  <si>
    <t>Štěpkování s naložením na dopravní prostředek a odvozem do 20 km stromků a větví v zapojeném porostu, průměru kmene přes 300 do 500 mm</t>
  </si>
  <si>
    <t>https://podminky.urs.cz/item/CS_URS_2024_01/112155121</t>
  </si>
  <si>
    <t>13</t>
  </si>
  <si>
    <t>112155225R</t>
  </si>
  <si>
    <t>Štěpkování solitérních stromků a větví průměru kmene přes 700 do 900 mm s naložením</t>
  </si>
  <si>
    <t>414574116</t>
  </si>
  <si>
    <t>Štěpkování s naložením na dopravní prostředek a odvozem do 20 km stromků a větví solitérů, průměru kmene přes 700 do 900 mm</t>
  </si>
  <si>
    <t>14</t>
  </si>
  <si>
    <t>112155311</t>
  </si>
  <si>
    <t>Štěpkování keřového porostu středně hustého s naložením</t>
  </si>
  <si>
    <t>1466292189</t>
  </si>
  <si>
    <t>Štěpkování s naložením na dopravní prostředek a odvozem do 20 km keřového porostu středně hustého</t>
  </si>
  <si>
    <t>https://podminky.urs.cz/item/CS_URS_2024_01/112155311</t>
  </si>
  <si>
    <t>viz odstranění křovin, viz příloha B., D.1</t>
  </si>
  <si>
    <t>1000,0</t>
  </si>
  <si>
    <t>15</t>
  </si>
  <si>
    <t>114253301</t>
  </si>
  <si>
    <t>Třídění lomového kamene nebo betonových tvárnic podle druhu, velikosti nebo tvaru - strojně</t>
  </si>
  <si>
    <t>m3</t>
  </si>
  <si>
    <t>-580658646</t>
  </si>
  <si>
    <t>Třídění lomového kamene nebo betonových tvárnic strojně získaných při rozebrání dlažeb, záhozů, rovnanin a soustřeďovacích staveb podle druhu, velikosti nebo tvaru</t>
  </si>
  <si>
    <t>https://podminky.urs.cz/item/CS_URS_2024_01/114253301</t>
  </si>
  <si>
    <t>vybrání kamene z vytěžených nánosů (cca 5 m3), viz příloha D.1</t>
  </si>
  <si>
    <t>5,0</t>
  </si>
  <si>
    <t>16</t>
  </si>
  <si>
    <t>114203401R</t>
  </si>
  <si>
    <t>Srovnání lomového kamene s přemístěním do 10 m</t>
  </si>
  <si>
    <t>355295803</t>
  </si>
  <si>
    <t>Srovnání lomového kamene s přemístěním na vzdálenost do 10 m</t>
  </si>
  <si>
    <t>vytříděný kámen do paty - pro drobné úpravy kamenného opevnění v patách koryta, viz příloha D.1</t>
  </si>
  <si>
    <t>17</t>
  </si>
  <si>
    <t>129353101</t>
  </si>
  <si>
    <t>Čištění otevřených koryt vodotečí šíře dna do 5 m hl do 2,5 m v hornině třídy těžitelnosti II skupiny 4 strojně</t>
  </si>
  <si>
    <t>-690601700</t>
  </si>
  <si>
    <t>Čištění otevřených koryt vodotečí strojně s přehozením rozpojeného nánosu do 3 m nebo s naložením na dopravní prostředek při šířce původního dna do 5 m a hloubce koryta do 2,5 m v hornině třídy těžitelnosti II skupiny 4</t>
  </si>
  <si>
    <t>https://podminky.urs.cz/item/CS_URS_2024_01/129353101</t>
  </si>
  <si>
    <t>nánosy v korytě, výkaz, viz příloha B., C.3, D.1, D.2, D.3</t>
  </si>
  <si>
    <t>870,0</t>
  </si>
  <si>
    <t>18</t>
  </si>
  <si>
    <t>129001101</t>
  </si>
  <si>
    <t>Příplatek za ztížení odkopávky nebo prokopávky v blízkosti inženýrských sítí</t>
  </si>
  <si>
    <t>908970380</t>
  </si>
  <si>
    <t>Příplatek k cenám vykopávek za ztížení vykopávky v blízkosti podzemního vedení nebo výbušnin v horninách jakékoliv třídy</t>
  </si>
  <si>
    <t>https://podminky.urs.cz/item/CS_URS_2024_01/129001101</t>
  </si>
  <si>
    <t>ztížené vykopávky, viz příloha B., C.3, D.1, D.2, D.3</t>
  </si>
  <si>
    <t>v blízkosti inženýrských sítí, výustí, mostních objektů, lávek apod. (odhad)</t>
  </si>
  <si>
    <t>300,0</t>
  </si>
  <si>
    <t>19</t>
  </si>
  <si>
    <t>162201411</t>
  </si>
  <si>
    <t>Vodorovné přemístění kmenů stromů listnatých do 1 km D kmene přes 100 do 300 mm</t>
  </si>
  <si>
    <t>1317792573</t>
  </si>
  <si>
    <t>Vodorovné přemístění větví, kmenů nebo pařezů s naložením, složením a dopravou do 1000 m kmenů stromů listnatých, průměru přes 100 do 300 mm</t>
  </si>
  <si>
    <t>https://podminky.urs.cz/item/CS_URS_2024_01/162201411</t>
  </si>
  <si>
    <t>kmeny stromů z obecních pozemků</t>
  </si>
  <si>
    <t>27</t>
  </si>
  <si>
    <t>kmeny stromů z pozemků Povodí Labe - odvoz na deponii správce toku do 10 km (Markovice)</t>
  </si>
  <si>
    <t>26</t>
  </si>
  <si>
    <t>20</t>
  </si>
  <si>
    <t>162201412</t>
  </si>
  <si>
    <t>Vodorovné přemístění kmenů stromů listnatých do 1 km D kmene přes 300 do 500 mm</t>
  </si>
  <si>
    <t>188191764</t>
  </si>
  <si>
    <t>Vodorovné přemístění větví, kmenů nebo pařezů s naložením, složením a dopravou do 1000 m kmenů stromů listnatých, průměru přes 300 do 500 mm</t>
  </si>
  <si>
    <t>https://podminky.urs.cz/item/CS_URS_2024_01/162201412</t>
  </si>
  <si>
    <t>162201414</t>
  </si>
  <si>
    <t>Vodorovné přemístění kmenů stromů listnatých do 1 km D kmene přes 700 do 900 mm</t>
  </si>
  <si>
    <t>1478231422</t>
  </si>
  <si>
    <t>Vodorovné přemístění větví, kmenů nebo pařezů s naložením, složením a dopravou do 1000 m kmenů stromů listnatých, průměru přes 700 do 900 mm</t>
  </si>
  <si>
    <t>https://podminky.urs.cz/item/CS_URS_2024_01/162201414</t>
  </si>
  <si>
    <t>22</t>
  </si>
  <si>
    <t>162201415</t>
  </si>
  <si>
    <t>Vodorovné přemístění kmenů stromů jehličnatých do 1 km D kmene přes 100 do 300 mm</t>
  </si>
  <si>
    <t>-1319435320</t>
  </si>
  <si>
    <t>Vodorovné přemístění větví, kmenů nebo pařezů s naložením, složením a dopravou do 1000 m kmenů stromů jehličnatých, průměru přes 100 do 300 mm</t>
  </si>
  <si>
    <t>https://podminky.urs.cz/item/CS_URS_2024_01/162201415</t>
  </si>
  <si>
    <t>23</t>
  </si>
  <si>
    <t>162301951</t>
  </si>
  <si>
    <t>Příplatek k vodorovnému přemístění kmenů stromů listnatých D kmene přes 100 do 300 mm ZKD 1 km</t>
  </si>
  <si>
    <t>-1796939985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</si>
  <si>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</si>
  <si>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https://podminky.urs.cz/item/CS_URS_2024_01/162301951</t>
  </si>
  <si>
    <t>viz příloha B., D.1</t>
  </si>
  <si>
    <t>kmeny stromů z pozemků Povodí Labe - odvoz na deponii správce toku (Markovice), 9 příplatků</t>
  </si>
  <si>
    <t>9*26</t>
  </si>
  <si>
    <t>24</t>
  </si>
  <si>
    <t>184818112R</t>
  </si>
  <si>
    <t>Vyvětvení a tvarový ořez dřevin v přes 3 do 5 m s odnesením odpadu do 200 m a štěpkováním</t>
  </si>
  <si>
    <t>1542655119</t>
  </si>
  <si>
    <t xml:space="preserve">Vyvětvení a tvarový ořez dřevin s úpravou koruny při výšce stromu přes 3 do 5 m </t>
  </si>
  <si>
    <t>na přístupech ke staveništi, viz příloha B., D.1</t>
  </si>
  <si>
    <t>25</t>
  </si>
  <si>
    <t>181151311</t>
  </si>
  <si>
    <t>Plošná úprava terénu přes 500 m2 zemina skupiny 1 až 4 nerovnosti přes 50 do 100 mm v rovinně a svahu do 1:5</t>
  </si>
  <si>
    <t>1158291912</t>
  </si>
  <si>
    <t>Plošná úprava terénu v zemině skupiny 1 až 4 s urovnáním povrchu bez doplnění ornice souvislé plochy přes 500 m2 při nerovnostech terénu přes 50 do 100 mm v rovině nebo na svahu do 1:5</t>
  </si>
  <si>
    <t>https://podminky.urs.cz/item/CS_URS_2024_01/181151311</t>
  </si>
  <si>
    <t>viz příloha B., C.3, D.1</t>
  </si>
  <si>
    <t>manipulační plochy a zatravněné přístupy</t>
  </si>
  <si>
    <t>150,0*4,0</t>
  </si>
  <si>
    <t>55,0*4,0</t>
  </si>
  <si>
    <t>40,0*5,0</t>
  </si>
  <si>
    <t>40,0*4,0</t>
  </si>
  <si>
    <t>170,0*4,0</t>
  </si>
  <si>
    <t>110,0*5,0</t>
  </si>
  <si>
    <t>140,0*5,0</t>
  </si>
  <si>
    <t>100,0*4,0</t>
  </si>
  <si>
    <t>220,0*4,0</t>
  </si>
  <si>
    <t>30,0*10,0</t>
  </si>
  <si>
    <t>270,0*4,0</t>
  </si>
  <si>
    <t>10,0*4,0</t>
  </si>
  <si>
    <t>400,0*4,0</t>
  </si>
  <si>
    <t>zařízení staveniště p. č. 48/11</t>
  </si>
  <si>
    <t>125,0</t>
  </si>
  <si>
    <t>181451121</t>
  </si>
  <si>
    <t>Založení lučního trávníku výsevem pl přes 1000 m2 v rovině a ve svahu do 1:5</t>
  </si>
  <si>
    <t>1091183710</t>
  </si>
  <si>
    <t>Založení trávníku na půdě předem připravené plochy přes 1000 m2 výsevem včetně utažení lučního v rovině nebo na svahu do 1:5</t>
  </si>
  <si>
    <t>https://podminky.urs.cz/item/CS_URS_2024_01/181451121</t>
  </si>
  <si>
    <t>zařízení staveniště, p. č. 48/11</t>
  </si>
  <si>
    <t>181451123</t>
  </si>
  <si>
    <t>Založení lučního trávníku výsevem pl přes 1000 m2 ve svahu přes 1:2 do 1:1</t>
  </si>
  <si>
    <t>-979907234</t>
  </si>
  <si>
    <t>Založení trávníku na půdě předem připravené plochy přes 1000 m2 výsevem včetně utažení lučního na svahu přes 1:2 do 1:1</t>
  </si>
  <si>
    <t>https://podminky.urs.cz/item/CS_URS_2024_01/181451123</t>
  </si>
  <si>
    <t>ve svazích koryta, výkaz</t>
  </si>
  <si>
    <t>1930,0</t>
  </si>
  <si>
    <t>28</t>
  </si>
  <si>
    <t>M</t>
  </si>
  <si>
    <t>00572470</t>
  </si>
  <si>
    <t>osivo směs travní univerzál</t>
  </si>
  <si>
    <t>kg</t>
  </si>
  <si>
    <t>1828389069</t>
  </si>
  <si>
    <t>viz pol. založení trávníku v rovině a ve svahu</t>
  </si>
  <si>
    <t>7535,0+1930,0</t>
  </si>
  <si>
    <t>9465*0,03 'Přepočtené koeficientem množství</t>
  </si>
  <si>
    <t>29</t>
  </si>
  <si>
    <t>182151111</t>
  </si>
  <si>
    <t>Svahování v zářezech v hornině třídy těžitelnosti I skupiny 1 až 3 strojně</t>
  </si>
  <si>
    <t>CS ÚRS 2022 02</t>
  </si>
  <si>
    <t>1029402590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</si>
  <si>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</si>
  <si>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https://podminky.urs.cz/item/CS_URS_2022_02/182151111</t>
  </si>
  <si>
    <t>30</t>
  </si>
  <si>
    <t>184818235</t>
  </si>
  <si>
    <t>Ochrana kmene průměru přes 900 do 1100 mm bedněním výšky do 2 m</t>
  </si>
  <si>
    <t>-1290301077</t>
  </si>
  <si>
    <t>Ochrana kmene bedněním před poškozením stavebním provozem zřízení včetně odstranění výšky bednění do 2 m průměru kmene přes 900 do 1100 mm</t>
  </si>
  <si>
    <t>https://podminky.urs.cz/item/CS_URS_2024_01/184818235</t>
  </si>
  <si>
    <t>zahrada Ing. Jeřábková - bednění prům. cca 1 m kolem mladých nízkých stromků (4 ks)</t>
  </si>
  <si>
    <t>31</t>
  </si>
  <si>
    <t>184818241</t>
  </si>
  <si>
    <t>Ochrana kmene průměru do 300 mm bedněním výšky přes 2 do 3 m</t>
  </si>
  <si>
    <t>1572712694</t>
  </si>
  <si>
    <t>Ochrana kmene bedněním před poškozením stavebním provozem zřízení včetně odstranění výšky bednění přes 2 do 3 m průměru kmene do 300 mm</t>
  </si>
  <si>
    <t>https://podminky.urs.cz/item/CS_URS_2024_01/184818241</t>
  </si>
  <si>
    <t>třešeň ve sportovním areálu prům. 30 cm</t>
  </si>
  <si>
    <t>ořech prům. 30 cm</t>
  </si>
  <si>
    <t>za mostkem - 2x smrky prům. 30 cm</t>
  </si>
  <si>
    <t>za mostkem - 2x lípa prům. 30 cm</t>
  </si>
  <si>
    <t>za mostkem (u lávky u PF 16) - jasan prům. 30 cm</t>
  </si>
  <si>
    <t>na přístupu po PB (pozemek p. č. 888)</t>
  </si>
  <si>
    <t>40</t>
  </si>
  <si>
    <t>32</t>
  </si>
  <si>
    <t>184818242</t>
  </si>
  <si>
    <t>Ochrana kmene průměru přes 300 do 500 mm bedněním výšky přes 2 do 3 m</t>
  </si>
  <si>
    <t>-468867866</t>
  </si>
  <si>
    <t>Ochrana kmene bedněním před poškozením stavebním provozem zřízení včetně odstranění výšky bednění přes 2 do 3 m průměru kmene přes 300 do 500 mm</t>
  </si>
  <si>
    <t>https://podminky.urs.cz/item/CS_URS_2024_01/184818242</t>
  </si>
  <si>
    <t>modřín ve sportovním areálu prům. 40 cm</t>
  </si>
  <si>
    <t>zahrada Ing. Jeřábková - třešeň prům. 40 cm</t>
  </si>
  <si>
    <t>za mostkem - 1x prům. 40 cm (smrk), 3x prům. 50 cm (smrk, lípa, jasan)</t>
  </si>
  <si>
    <t>1+3</t>
  </si>
  <si>
    <t>33</t>
  </si>
  <si>
    <t>184818243</t>
  </si>
  <si>
    <t>Ochrana kmene průměru přes 500 do 700 mm bedněním výšky přes 2 do 3 m</t>
  </si>
  <si>
    <t>-890418556</t>
  </si>
  <si>
    <t>Ochrana kmene bedněním před poškozením stavebním provozem zřízení včetně odstranění výšky bednění přes 2 do 3 m průměru kmene přes 500 do 700 mm</t>
  </si>
  <si>
    <t>https://podminky.urs.cz/item/CS_URS_2024_01/184818243</t>
  </si>
  <si>
    <t>za mostkem - 1x lípa prům. 70 cm, viz příloha B., D.1</t>
  </si>
  <si>
    <t>34</t>
  </si>
  <si>
    <t>184818245</t>
  </si>
  <si>
    <t>Ochrana kmene průměru přes 900 do 1100 mm bedněním výšky přes 2 do 3 m</t>
  </si>
  <si>
    <t>-69073708</t>
  </si>
  <si>
    <t>Ochrana kmene bedněním před poškozením stavebním provozem zřízení včetně odstranění výšky bednění přes 2 do 3 m průměru kmene přes 900 do 1100 mm</t>
  </si>
  <si>
    <t>https://podminky.urs.cz/item/CS_URS_2024_01/184818245</t>
  </si>
  <si>
    <t>1x lípa prům. 100 cm u mostku</t>
  </si>
  <si>
    <t>za mostkem - 2x lípa prům. 100 cm</t>
  </si>
  <si>
    <t>35</t>
  </si>
  <si>
    <t>184818249</t>
  </si>
  <si>
    <t>Ochrana kmene průměru přes 1100 mm průměru kmene při výšce bednění přes 2 do 3 m</t>
  </si>
  <si>
    <t>1471835754</t>
  </si>
  <si>
    <t>Ochrana kmene bedněním před poškozením stavebním provozem zřízení včetně odstranění výšky bednění přes 2 do 3 m průměru kmene přes 1100 mm</t>
  </si>
  <si>
    <t>https://podminky.urs.cz/item/CS_URS_2024_01/184818249</t>
  </si>
  <si>
    <t>1x lípa prům. 120 cm u mostku, viz příloha B., D.1</t>
  </si>
  <si>
    <t>36</t>
  </si>
  <si>
    <t>185803106</t>
  </si>
  <si>
    <t>Shrabání pokoseného divokého porostu s odvozem do 20 km</t>
  </si>
  <si>
    <t>205802400</t>
  </si>
  <si>
    <t>Shrabání pokoseného porostu a organických naplavenin s odvozem do 20 km divokého porostu</t>
  </si>
  <si>
    <t>https://podminky.urs.cz/item/CS_URS_2024_01/185803106</t>
  </si>
  <si>
    <t>viz pol. kosení divokého porostu</t>
  </si>
  <si>
    <t>0,158+0,043</t>
  </si>
  <si>
    <t>37</t>
  </si>
  <si>
    <t>185803107</t>
  </si>
  <si>
    <t>Shrabání pokoseného vodního rostlinstva z břehu i z vody s odvozem do 20 km</t>
  </si>
  <si>
    <t>-450643008</t>
  </si>
  <si>
    <t>Shrabání pokoseného porostu a organických naplavenin s odvozem do 20 km vodního rostlinstva z břehu i z vody</t>
  </si>
  <si>
    <t>https://podminky.urs.cz/item/CS_URS_2024_01/185803107</t>
  </si>
  <si>
    <t>viz příloha C.3, D.1, D.3</t>
  </si>
  <si>
    <t>viz pol. kosení</t>
  </si>
  <si>
    <t>vodní porost v korytě</t>
  </si>
  <si>
    <t>0,030</t>
  </si>
  <si>
    <t>rákosí v korytě</t>
  </si>
  <si>
    <t>0,185</t>
  </si>
  <si>
    <t>38</t>
  </si>
  <si>
    <t>171201231R0</t>
  </si>
  <si>
    <t>Likvidace stavebního odpadu zeminy a kamení</t>
  </si>
  <si>
    <t>-280081188</t>
  </si>
  <si>
    <t>Likvidace stavebního odpadu zeminy a kamení včetně naložení, dopravy, uložení a případného poplatku za uložení</t>
  </si>
  <si>
    <t xml:space="preserve">materiál z nánosů, viz příloha B. </t>
  </si>
  <si>
    <t>39</t>
  </si>
  <si>
    <t>171201231R10</t>
  </si>
  <si>
    <t xml:space="preserve">Likvidace dřevní hmoty </t>
  </si>
  <si>
    <t>t</t>
  </si>
  <si>
    <t>-338383440</t>
  </si>
  <si>
    <t>štěpka, viz příloha B.</t>
  </si>
  <si>
    <t>keře</t>
  </si>
  <si>
    <t>1000,0*0,02*0,7</t>
  </si>
  <si>
    <t>větve pokácených stromů</t>
  </si>
  <si>
    <t>53*0,15*0,7</t>
  </si>
  <si>
    <t>3*0,3*0,7</t>
  </si>
  <si>
    <t>1*1,0*0,7</t>
  </si>
  <si>
    <t>5*0,12*0,7</t>
  </si>
  <si>
    <t>větve ořezané ze stromů na přístupech ke staveništi</t>
  </si>
  <si>
    <t>45*0,05*0,7</t>
  </si>
  <si>
    <t>Mezisoučet</t>
  </si>
  <si>
    <t>odpočet štěpky ponechané obci Starý Mateřov z porostů na obecních pozemcích</t>
  </si>
  <si>
    <t>-15,75</t>
  </si>
  <si>
    <t>171201231R20</t>
  </si>
  <si>
    <t>Likvidace biologického materiálu</t>
  </si>
  <si>
    <t>-1093420600</t>
  </si>
  <si>
    <t>divoký travní porost</t>
  </si>
  <si>
    <t>0,158*6,0</t>
  </si>
  <si>
    <t>0,430*7,0</t>
  </si>
  <si>
    <t>vodní porost a rákosí</t>
  </si>
  <si>
    <t>0,030*6,0</t>
  </si>
  <si>
    <t>0,185*5,0</t>
  </si>
  <si>
    <t>Ostatní konstrukce a práce, bourání</t>
  </si>
  <si>
    <t>41</t>
  </si>
  <si>
    <t>938122111</t>
  </si>
  <si>
    <t>Ošetření řezných ploch dřevin na mostech D do 10 cm herbicidy</t>
  </si>
  <si>
    <t>-513435399</t>
  </si>
  <si>
    <t>Ošetření řezných ploch porostů na mostech herbicidy průměru do 10 cm</t>
  </si>
  <si>
    <t>https://podminky.urs.cz/item/CS_URS_2024_01/938122111</t>
  </si>
  <si>
    <t>viz odstranění křovin v korytě, odborný odhad, viz příloha B., D.1</t>
  </si>
  <si>
    <t>800</t>
  </si>
  <si>
    <t>42</t>
  </si>
  <si>
    <t>938122112</t>
  </si>
  <si>
    <t>Ošetření řezných ploch dřevin na mostech D přes 10 cm herbicidy</t>
  </si>
  <si>
    <t>2001579839</t>
  </si>
  <si>
    <t>Ošetření řezných ploch porostů na mostech herbicidy průměru přes 10 cm</t>
  </si>
  <si>
    <t>https://podminky.urs.cz/item/CS_URS_2024_01/938122112</t>
  </si>
  <si>
    <t>viz odstranění stromů, viz příloha B., D.1</t>
  </si>
  <si>
    <t>53+3+1+5</t>
  </si>
  <si>
    <t>997</t>
  </si>
  <si>
    <t>Přesun sutě</t>
  </si>
  <si>
    <t>43</t>
  </si>
  <si>
    <t>997013862R0</t>
  </si>
  <si>
    <t>Likvidace stavebního odpadu z armovaného betonu</t>
  </si>
  <si>
    <t>-191692438</t>
  </si>
  <si>
    <t>Likvidace stavebního odpadu z armovaného betonu včetně naložení, dopravy, uložení a případného poplatku za uložení</t>
  </si>
  <si>
    <t xml:space="preserve">trubky z LB mezi PF 25 a PF 26 (12 ks DN 200, dl. 1 m, cca 52 kg/ks), viz příloha B., D.1  </t>
  </si>
  <si>
    <t>12*0,052</t>
  </si>
  <si>
    <t>998</t>
  </si>
  <si>
    <t>Přesun hmot</t>
  </si>
  <si>
    <t>44</t>
  </si>
  <si>
    <t>998332011</t>
  </si>
  <si>
    <t>Přesun hmot pro úpravy vodních toků a kanály</t>
  </si>
  <si>
    <t>1605269833</t>
  </si>
  <si>
    <t>Přesun hmot pro úpravy vodních toků a kanály, hráze rybníků apod. dopravní vzdálenost do 500 m</t>
  </si>
  <si>
    <t>https://podminky.urs.cz/item/CS_URS_2024_01/998332011</t>
  </si>
  <si>
    <t>Soupis:</t>
  </si>
  <si>
    <t>SO 01.1 - Náhradní výsadba</t>
  </si>
  <si>
    <t xml:space="preserve">    99 - Přesun hmot</t>
  </si>
  <si>
    <t>111103213</t>
  </si>
  <si>
    <t>Kosení ve vegetačním období divokého porostu hustého</t>
  </si>
  <si>
    <t>-1343562201</t>
  </si>
  <si>
    <t>Kosení travin a vodních rostlin ve vegetačním období divokého porostu hustého</t>
  </si>
  <si>
    <t>https://podminky.urs.cz/item/CS_URS_2024_01/111103213</t>
  </si>
  <si>
    <t>plocha kosení pro 1 ks stromku - 4 m2</t>
  </si>
  <si>
    <t>"24*4,0=96,0 m2 tj. 0,0096 ha</t>
  </si>
  <si>
    <t>0,0096</t>
  </si>
  <si>
    <t>183101115</t>
  </si>
  <si>
    <t>Hloubení jamek bez výměny půdy zeminy skupiny 1 až 4 obj přes 0,125 do 0,4 m3 v rovině a svahu do 1:5</t>
  </si>
  <si>
    <t>714478491</t>
  </si>
  <si>
    <t>Hloubení jamek pro vysazování rostlin v zemině skupiny 1 až 4 bez výměny půdy v rovině nebo na svahu do 1:5, objemu přes 0,125 do 0,40 m3</t>
  </si>
  <si>
    <t>https://podminky.urs.cz/item/CS_URS_2024_01/183101115</t>
  </si>
  <si>
    <t>pro stromky</t>
  </si>
  <si>
    <t>184102113</t>
  </si>
  <si>
    <t>Výsadba dřeviny s balem D přes 0,3 do 0,4 m do jamky se zalitím v rovině a svahu do 1:5</t>
  </si>
  <si>
    <t>221552074</t>
  </si>
  <si>
    <t>Výsadba dřeviny s balem do předem vyhloubené jamky se zalitím v rovině nebo na svahu do 1:5, při průměru balu přes 300 do 400 mm</t>
  </si>
  <si>
    <t>https://podminky.urs.cz/item/CS_URS_2024_01/184102113</t>
  </si>
  <si>
    <t>stromky</t>
  </si>
  <si>
    <t>0265007001</t>
  </si>
  <si>
    <t xml:space="preserve">ODROSTKY STROMU S BALEM </t>
  </si>
  <si>
    <t>547906330</t>
  </si>
  <si>
    <t>ODROSTKY STROMU S BALEM</t>
  </si>
  <si>
    <t>dub letní</t>
  </si>
  <si>
    <t>javor babyka</t>
  </si>
  <si>
    <t>javor mléč</t>
  </si>
  <si>
    <t xml:space="preserve">lípa srdčitá </t>
  </si>
  <si>
    <t>olše lepkavá</t>
  </si>
  <si>
    <t>třešeň ptačí</t>
  </si>
  <si>
    <t>184215133</t>
  </si>
  <si>
    <t>Ukotvení kmene dřevin v rovině nebo na svahu do 1:5 třemi kůly D do 0,1 m dl přes 2 do 3 m</t>
  </si>
  <si>
    <t>-566872549</t>
  </si>
  <si>
    <t>Ukotvení dřeviny kůly v rovině nebo na svahu do 1:5 třemi kůly, délky přes 2 do 3 m</t>
  </si>
  <si>
    <t>https://podminky.urs.cz/item/CS_URS_2024_01/184215133</t>
  </si>
  <si>
    <t>kůly ke stromkům délky 3,0 m (1 stromek- 3 kůly)</t>
  </si>
  <si>
    <t>05213011</t>
  </si>
  <si>
    <t>výřezy tyčové</t>
  </si>
  <si>
    <t>307740845</t>
  </si>
  <si>
    <t>kůly k e stromkům délky 3,0 m, ztratné 5 %</t>
  </si>
  <si>
    <t>24*2*3,0*(3,14*0,04*0,04)*1,05</t>
  </si>
  <si>
    <t>184501114</t>
  </si>
  <si>
    <t>Zhotovení obalu z juty ve dvou vrstvách v rovině a svahu do 1:5</t>
  </si>
  <si>
    <t>-2110953537</t>
  </si>
  <si>
    <t>Zhotovení obalu kmene a spodních částí větví stromu z juty ve dvou vrstvách v rovině nebo na svahu do 1:5</t>
  </si>
  <si>
    <t>https://podminky.urs.cz/item/CS_URS_2024_01/184501114</t>
  </si>
  <si>
    <t>zhotovení jutového obalu kmene odrostků ve dvou vrstvách</t>
  </si>
  <si>
    <t>24*3,14*0,12*1,6</t>
  </si>
  <si>
    <t>69311054</t>
  </si>
  <si>
    <t>tkanina jutová přírodní 211g/m2 pás š 15cm</t>
  </si>
  <si>
    <t>m</t>
  </si>
  <si>
    <t>-66307527</t>
  </si>
  <si>
    <t>obal kmene odrostků, 2 vrstvy, ztratné 15 %</t>
  </si>
  <si>
    <t>2*14,465/0,15*1,15</t>
  </si>
  <si>
    <t>184813121</t>
  </si>
  <si>
    <t>Ochrana dřevin před okusem ručně pletivem v rovině a svahu do 1:5</t>
  </si>
  <si>
    <t>-926804415</t>
  </si>
  <si>
    <t>Ochrana dřevin před okusem zvěří ručně v rovině nebo ve svahu do 1:5, pletivem, výšky do 2 m</t>
  </si>
  <si>
    <t>https://podminky.urs.cz/item/CS_URS_2024_01/184813121</t>
  </si>
  <si>
    <t>chráničky stromků proti okusu</t>
  </si>
  <si>
    <t>184813134</t>
  </si>
  <si>
    <t>Ochrana listnatých dřevin přes 70 cm před okusem chemickým nátěrem v rovině a svahu do 1:5</t>
  </si>
  <si>
    <t>100 kus</t>
  </si>
  <si>
    <t>1541974647</t>
  </si>
  <si>
    <t>Ochrana dřevin před okusem zvěří chemicky nátěrem, v rovině nebo ve svahu do 1:5 listnatých, výšky přes 70 cm</t>
  </si>
  <si>
    <t>https://podminky.urs.cz/item/CS_URS_2024_01/184813134</t>
  </si>
  <si>
    <t>ochrana stromků, nátěr repelentem</t>
  </si>
  <si>
    <t>24/100</t>
  </si>
  <si>
    <t>184813511</t>
  </si>
  <si>
    <t>Chemické odplevelení před založením kultury postřikem na široko v rovině a svahu do 1:5 ručně</t>
  </si>
  <si>
    <t>423931349</t>
  </si>
  <si>
    <t>Chemické odplevelení půdy před založením kultury, trávníku nebo zpevněných ploch ručně o jakékoli výměře postřikem na široko v rovině nebo na svahu do 1:5</t>
  </si>
  <si>
    <t>https://podminky.urs.cz/item/CS_URS_2024_01/184813511</t>
  </si>
  <si>
    <t>odplevelení 2 m2 na 1 ks stromku</t>
  </si>
  <si>
    <t>24*2,0</t>
  </si>
  <si>
    <t>184816111</t>
  </si>
  <si>
    <t>Hnojení sazenic průmyslovými hnojivy do 0,25 kg k jedné sazenici</t>
  </si>
  <si>
    <t>-1200006624</t>
  </si>
  <si>
    <t>Hnojení sazenic průmyslovými hnojivy v množství do 0,25 kg k jedné sazenici</t>
  </si>
  <si>
    <t>https://podminky.urs.cz/item/CS_URS_2024_01/184816111</t>
  </si>
  <si>
    <t>stromky, 24 ks</t>
  </si>
  <si>
    <t>2519115501</t>
  </si>
  <si>
    <t>hnojivo Silvamix forte - tablety</t>
  </si>
  <si>
    <t>1084836104</t>
  </si>
  <si>
    <t>dodání hnojiva k jednotlivým sazenicím</t>
  </si>
  <si>
    <t>stromky - 5 tablety/1 jamka, počet strromků 24 ks</t>
  </si>
  <si>
    <t>24*5</t>
  </si>
  <si>
    <t>184911421</t>
  </si>
  <si>
    <t>Mulčování rostlin kůrou tl do 0,1 m v rovině a svahu do 1:5</t>
  </si>
  <si>
    <t>601714866</t>
  </si>
  <si>
    <t>Mulčování vysazených rostlin mulčovací kůrou, tl. do 100 mm v rovině nebo na svahu do 1:5</t>
  </si>
  <si>
    <t>https://podminky.urs.cz/item/CS_URS_2024_01/184911421</t>
  </si>
  <si>
    <t>24*0,8</t>
  </si>
  <si>
    <t>185803105</t>
  </si>
  <si>
    <t>Shrabání pokoseného travního porostu s odvozem do 20 km</t>
  </si>
  <si>
    <t>162716442</t>
  </si>
  <si>
    <t>Shrabání pokoseného porostu a organických naplavenin s odvozem do 20 km travního porostu</t>
  </si>
  <si>
    <t>https://podminky.urs.cz/item/CS_URS_2024_01/185803105</t>
  </si>
  <si>
    <t>0,010</t>
  </si>
  <si>
    <t>185804311</t>
  </si>
  <si>
    <t>Zalití rostlin vodou plocha do 20 m2</t>
  </si>
  <si>
    <t>-744320819</t>
  </si>
  <si>
    <t>Zalití rostlin vodou plochy záhonů jednotlivě do 20 m2</t>
  </si>
  <si>
    <t>https://podminky.urs.cz/item/CS_URS_2024_01/185804311</t>
  </si>
  <si>
    <t>zalití po výsadbě 50 l k 1 stromku</t>
  </si>
  <si>
    <t>24*0,05</t>
  </si>
  <si>
    <t>99</t>
  </si>
  <si>
    <t>998231311</t>
  </si>
  <si>
    <t>Přesun hmot pro sadovnické a krajinářské úpravy vodorovně do 5000 m</t>
  </si>
  <si>
    <t>-174628396</t>
  </si>
  <si>
    <t>Přesun hmot pro sadovnické a krajinářské úpravy strojně dopravní vzdálenost do 5000 m</t>
  </si>
  <si>
    <t>https://podminky.urs.cz/item/CS_URS_2024_01/998231311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</si>
  <si>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</si>
  <si>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</si>
  <si>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</si>
  <si>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</si>
  <si>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</si>
  <si>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</si>
  <si>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</si>
  <si>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</si>
  <si>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</si>
  <si>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</si>
  <si>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</si>
  <si>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</si>
  <si>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</si>
  <si>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1024</t>
  </si>
  <si>
    <t>-1272471975</t>
  </si>
  <si>
    <t>- vymezení a označení ploch zařízení staveniště včetně zabezpečení proti přístupu nepovolaných osob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</si>
  <si>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</si>
  <si>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</si>
  <si>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</si>
  <si>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</si>
  <si>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01117</t>
  </si>
  <si>
    <t>Zajištění zřízení provizorní panelové plochy</t>
  </si>
  <si>
    <t>-1814549238</t>
  </si>
  <si>
    <t>zpevnění na přístupech z provozního materiálu zhotovitele silničními panely včetně podsypu a geotextilie</t>
  </si>
  <si>
    <t>ochrana inženýrských sítí - VTL plynovod na PB (12 x 4 m)</t>
  </si>
  <si>
    <t>podmáčený přístup na PB - mezi VTL plynovodem a nadzemním vedením VN (30 x 4 m)</t>
  </si>
  <si>
    <t>0111701</t>
  </si>
  <si>
    <t>Zajištění zřízení provizorního přejezdu přes meliorační příkop</t>
  </si>
  <si>
    <t>1698478307</t>
  </si>
  <si>
    <t>na přístupu ke staveništi z provozního materiálu zhotovitele - zpevnění silničními panely (zřízení a odstranění), trubní propustek (zřízení)</t>
  </si>
  <si>
    <t>přejezd přes meliorační příkop u hospodářského přejezdu (6 x 4 m), včetně ŽB trubek DN 500 (dl. 2 x 2,5 m) a zemního obsypu trubek</t>
  </si>
  <si>
    <t>0112</t>
  </si>
  <si>
    <t>Zajištění obnovy asfaltové komunikace</t>
  </si>
  <si>
    <t>2036502464</t>
  </si>
  <si>
    <t>Zajištění obnovy stávající příjezdové asfaltové komunikace</t>
  </si>
  <si>
    <t>obnova stávající příjezdové komunikace ve sportovním areálu při jejím případném porušení (30 x 3 m)</t>
  </si>
  <si>
    <t>01131</t>
  </si>
  <si>
    <t>Zajištění obnovy nezpevněné komunikace</t>
  </si>
  <si>
    <t>246446792</t>
  </si>
  <si>
    <t>Zajištění obnovy stávající nezpevněné komunikace</t>
  </si>
  <si>
    <t>obnova stávajících nezpevněných komunikací při jejich případném porušení</t>
  </si>
  <si>
    <t>příjezd ke staveništi a zařízení staveniště ve sportovním areálu - cca 300 m2</t>
  </si>
  <si>
    <t>příjezd ke staveništi na PB přes pozemek p. č. 893/24 - cca 150 m2</t>
  </si>
  <si>
    <t>02</t>
  </si>
  <si>
    <t>Projektová dokumentace - ostatní náklady</t>
  </si>
  <si>
    <t>0210</t>
  </si>
  <si>
    <t>Vypracování Plánu opatření pro případ havárie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</si>
  <si>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</si>
  <si>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</si>
  <si>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</si>
  <si>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</si>
  <si>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</si>
  <si>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</si>
  <si>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</si>
  <si>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</si>
  <si>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</si>
  <si>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3 paré + 1 x CD, viz příloha B.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</si>
  <si>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</si>
  <si>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</si>
  <si>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</si>
  <si>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</si>
  <si>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</si>
  <si>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</si>
  <si>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zaměření stavby zpracované ve 2 paré + 1 x CD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</si>
  <si>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</si>
  <si>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</si>
  <si>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</si>
  <si>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</si>
  <si>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</si>
  <si>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</si>
  <si>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</si>
  <si>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</si>
  <si>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</si>
  <si>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</si>
  <si>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</si>
  <si>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</si>
  <si>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</si>
  <si>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</si>
  <si>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</si>
  <si>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</si>
  <si>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</si>
  <si>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</si>
  <si>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0990</t>
  </si>
  <si>
    <t>Zajištění povolení ke kácení a zajištění dokladů o předání dřevní hmoty vzniklé smýcením porostů k dalšímu využití</t>
  </si>
  <si>
    <t>34914323</t>
  </si>
  <si>
    <t>099201</t>
  </si>
  <si>
    <t>Zajištění průzkumu staveniště zaměřeného na výskyt zvláště chráněných živočichů a rostlin</t>
  </si>
  <si>
    <t>-396511831</t>
  </si>
  <si>
    <t xml:space="preserve">způsobilou osobou před započetím stavebních prací </t>
  </si>
  <si>
    <t>09968</t>
  </si>
  <si>
    <t>Čištění vozovek splachováním vodou povrchu podkladu nebo krytu živičného, betonového nebo dlážděného</t>
  </si>
  <si>
    <t>-162749407</t>
  </si>
  <si>
    <t>čištění během stavby vodou z mobilních zdrojů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</si>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</sst>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312" TargetMode="External" /><Relationship Id="rId2" Type="http://schemas.openxmlformats.org/officeDocument/2006/relationships/hyperlink" Target="https://podminky.urs.cz/item/CS_URS_2024_01/111103313" TargetMode="External" /><Relationship Id="rId3" Type="http://schemas.openxmlformats.org/officeDocument/2006/relationships/hyperlink" Target="https://podminky.urs.cz/item/CS_URS_2024_01/111103322" TargetMode="External" /><Relationship Id="rId4" Type="http://schemas.openxmlformats.org/officeDocument/2006/relationships/hyperlink" Target="https://podminky.urs.cz/item/CS_URS_2024_01/111111104" TargetMode="External" /><Relationship Id="rId5" Type="http://schemas.openxmlformats.org/officeDocument/2006/relationships/hyperlink" Target="https://podminky.urs.cz/item/CS_URS_2024_01/111203201" TargetMode="External" /><Relationship Id="rId6" Type="http://schemas.openxmlformats.org/officeDocument/2006/relationships/hyperlink" Target="https://podminky.urs.cz/item/CS_URS_2024_01/112101101" TargetMode="External" /><Relationship Id="rId7" Type="http://schemas.openxmlformats.org/officeDocument/2006/relationships/hyperlink" Target="https://podminky.urs.cz/item/CS_URS_2024_01/112101102" TargetMode="External" /><Relationship Id="rId8" Type="http://schemas.openxmlformats.org/officeDocument/2006/relationships/hyperlink" Target="https://podminky.urs.cz/item/CS_URS_2024_01/112101104" TargetMode="External" /><Relationship Id="rId9" Type="http://schemas.openxmlformats.org/officeDocument/2006/relationships/hyperlink" Target="https://podminky.urs.cz/item/CS_URS_2024_01/112101121" TargetMode="External" /><Relationship Id="rId10" Type="http://schemas.openxmlformats.org/officeDocument/2006/relationships/hyperlink" Target="https://podminky.urs.cz/item/CS_URS_2024_01/112155115" TargetMode="External" /><Relationship Id="rId11" Type="http://schemas.openxmlformats.org/officeDocument/2006/relationships/hyperlink" Target="https://podminky.urs.cz/item/CS_URS_2024_01/112155121" TargetMode="External" /><Relationship Id="rId12" Type="http://schemas.openxmlformats.org/officeDocument/2006/relationships/hyperlink" Target="https://podminky.urs.cz/item/CS_URS_2024_01/112155311" TargetMode="External" /><Relationship Id="rId13" Type="http://schemas.openxmlformats.org/officeDocument/2006/relationships/hyperlink" Target="https://podminky.urs.cz/item/CS_URS_2024_01/114253301" TargetMode="External" /><Relationship Id="rId14" Type="http://schemas.openxmlformats.org/officeDocument/2006/relationships/hyperlink" Target="https://podminky.urs.cz/item/CS_URS_2024_01/129353101" TargetMode="External" /><Relationship Id="rId15" Type="http://schemas.openxmlformats.org/officeDocument/2006/relationships/hyperlink" Target="https://podminky.urs.cz/item/CS_URS_2024_01/129001101" TargetMode="External" /><Relationship Id="rId16" Type="http://schemas.openxmlformats.org/officeDocument/2006/relationships/hyperlink" Target="https://podminky.urs.cz/item/CS_URS_2024_01/162201411" TargetMode="External" /><Relationship Id="rId17" Type="http://schemas.openxmlformats.org/officeDocument/2006/relationships/hyperlink" Target="https://podminky.urs.cz/item/CS_URS_2024_01/162201412" TargetMode="External" /><Relationship Id="rId18" Type="http://schemas.openxmlformats.org/officeDocument/2006/relationships/hyperlink" Target="https://podminky.urs.cz/item/CS_URS_2024_01/162201414" TargetMode="External" /><Relationship Id="rId19" Type="http://schemas.openxmlformats.org/officeDocument/2006/relationships/hyperlink" Target="https://podminky.urs.cz/item/CS_URS_2024_01/162201415" TargetMode="External" /><Relationship Id="rId20" Type="http://schemas.openxmlformats.org/officeDocument/2006/relationships/hyperlink" Target="https://podminky.urs.cz/item/CS_URS_2024_01/162301951" TargetMode="External" /><Relationship Id="rId21" Type="http://schemas.openxmlformats.org/officeDocument/2006/relationships/hyperlink" Target="https://podminky.urs.cz/item/CS_URS_2024_01/181151311" TargetMode="External" /><Relationship Id="rId22" Type="http://schemas.openxmlformats.org/officeDocument/2006/relationships/hyperlink" Target="https://podminky.urs.cz/item/CS_URS_2024_01/181451121" TargetMode="External" /><Relationship Id="rId23" Type="http://schemas.openxmlformats.org/officeDocument/2006/relationships/hyperlink" Target="https://podminky.urs.cz/item/CS_URS_2024_01/181451123" TargetMode="External" /><Relationship Id="rId24" Type="http://schemas.openxmlformats.org/officeDocument/2006/relationships/hyperlink" Target="https://podminky.urs.cz/item/CS_URS_2022_02/182151111" TargetMode="External" /><Relationship Id="rId25" Type="http://schemas.openxmlformats.org/officeDocument/2006/relationships/hyperlink" Target="https://podminky.urs.cz/item/CS_URS_2024_01/184818235" TargetMode="External" /><Relationship Id="rId26" Type="http://schemas.openxmlformats.org/officeDocument/2006/relationships/hyperlink" Target="https://podminky.urs.cz/item/CS_URS_2024_01/184818241" TargetMode="External" /><Relationship Id="rId27" Type="http://schemas.openxmlformats.org/officeDocument/2006/relationships/hyperlink" Target="https://podminky.urs.cz/item/CS_URS_2024_01/184818242" TargetMode="External" /><Relationship Id="rId28" Type="http://schemas.openxmlformats.org/officeDocument/2006/relationships/hyperlink" Target="https://podminky.urs.cz/item/CS_URS_2024_01/184818243" TargetMode="External" /><Relationship Id="rId29" Type="http://schemas.openxmlformats.org/officeDocument/2006/relationships/hyperlink" Target="https://podminky.urs.cz/item/CS_URS_2024_01/184818245" TargetMode="External" /><Relationship Id="rId30" Type="http://schemas.openxmlformats.org/officeDocument/2006/relationships/hyperlink" Target="https://podminky.urs.cz/item/CS_URS_2024_01/184818249" TargetMode="External" /><Relationship Id="rId31" Type="http://schemas.openxmlformats.org/officeDocument/2006/relationships/hyperlink" Target="https://podminky.urs.cz/item/CS_URS_2024_01/185803106" TargetMode="External" /><Relationship Id="rId32" Type="http://schemas.openxmlformats.org/officeDocument/2006/relationships/hyperlink" Target="https://podminky.urs.cz/item/CS_URS_2024_01/185803107" TargetMode="External" /><Relationship Id="rId33" Type="http://schemas.openxmlformats.org/officeDocument/2006/relationships/hyperlink" Target="https://podminky.urs.cz/item/CS_URS_2024_01/938122111" TargetMode="External" /><Relationship Id="rId34" Type="http://schemas.openxmlformats.org/officeDocument/2006/relationships/hyperlink" Target="https://podminky.urs.cz/item/CS_URS_2024_01/938122112" TargetMode="External" /><Relationship Id="rId35" Type="http://schemas.openxmlformats.org/officeDocument/2006/relationships/hyperlink" Target="https://podminky.urs.cz/item/CS_URS_2024_01/998332011" TargetMode="External" /><Relationship Id="rId3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3101115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215133" TargetMode="External" /><Relationship Id="rId5" Type="http://schemas.openxmlformats.org/officeDocument/2006/relationships/hyperlink" Target="https://podminky.urs.cz/item/CS_URS_2024_01/184501114" TargetMode="External" /><Relationship Id="rId6" Type="http://schemas.openxmlformats.org/officeDocument/2006/relationships/hyperlink" Target="https://podminky.urs.cz/item/CS_URS_2024_01/184813121" TargetMode="External" /><Relationship Id="rId7" Type="http://schemas.openxmlformats.org/officeDocument/2006/relationships/hyperlink" Target="https://podminky.urs.cz/item/CS_URS_2024_01/184813134" TargetMode="External" /><Relationship Id="rId8" Type="http://schemas.openxmlformats.org/officeDocument/2006/relationships/hyperlink" Target="https://podminky.urs.cz/item/CS_URS_2024_01/184813511" TargetMode="External" /><Relationship Id="rId9" Type="http://schemas.openxmlformats.org/officeDocument/2006/relationships/hyperlink" Target="https://podminky.urs.cz/item/CS_URS_2024_01/184816111" TargetMode="External" /><Relationship Id="rId10" Type="http://schemas.openxmlformats.org/officeDocument/2006/relationships/hyperlink" Target="https://podminky.urs.cz/item/CS_URS_2024_01/184911421" TargetMode="External" /><Relationship Id="rId11" Type="http://schemas.openxmlformats.org/officeDocument/2006/relationships/hyperlink" Target="https://podminky.urs.cz/item/CS_URS_2024_01/185803105" TargetMode="External" /><Relationship Id="rId12" Type="http://schemas.openxmlformats.org/officeDocument/2006/relationships/hyperlink" Target="https://podminky.urs.cz/item/CS_URS_2024_01/185804311" TargetMode="External" /><Relationship Id="rId13" Type="http://schemas.openxmlformats.org/officeDocument/2006/relationships/hyperlink" Target="https://podminky.urs.cz/item/CS_URS_2024_01/99823131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BE58" sqref="BE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5"/>
      <c r="AQ5" s="25"/>
      <c r="AR5" s="23"/>
      <c r="BE5" s="357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5"/>
      <c r="AQ6" s="25"/>
      <c r="AR6" s="23"/>
      <c r="BE6" s="35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58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58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58"/>
      <c r="BS9" s="20" t="s">
        <v>6</v>
      </c>
    </row>
    <row r="10" spans="2:71" s="1" customFormat="1" ht="12" customHeight="1">
      <c r="B10" s="24"/>
      <c r="C10" s="25"/>
      <c r="D10" s="32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27</v>
      </c>
      <c r="AL10" s="25"/>
      <c r="AM10" s="25"/>
      <c r="AN10" s="30" t="s">
        <v>28</v>
      </c>
      <c r="AO10" s="25"/>
      <c r="AP10" s="25"/>
      <c r="AQ10" s="25"/>
      <c r="AR10" s="23"/>
      <c r="BE10" s="358"/>
      <c r="BS10" s="20" t="s">
        <v>6</v>
      </c>
    </row>
    <row r="11" spans="2:71" s="1" customFormat="1" ht="18.4" customHeight="1">
      <c r="B11" s="24"/>
      <c r="C11" s="25"/>
      <c r="D11" s="25"/>
      <c r="E11" s="30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30</v>
      </c>
      <c r="AL11" s="25"/>
      <c r="AM11" s="25"/>
      <c r="AN11" s="30" t="s">
        <v>31</v>
      </c>
      <c r="AO11" s="25"/>
      <c r="AP11" s="25"/>
      <c r="AQ11" s="25"/>
      <c r="AR11" s="23"/>
      <c r="BE11" s="358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58"/>
      <c r="BS12" s="20" t="s">
        <v>6</v>
      </c>
    </row>
    <row r="13" spans="2:71" s="1" customFormat="1" ht="12" customHeight="1">
      <c r="B13" s="24"/>
      <c r="C13" s="25"/>
      <c r="D13" s="32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27</v>
      </c>
      <c r="AL13" s="25"/>
      <c r="AM13" s="25"/>
      <c r="AN13" s="34" t="s">
        <v>33</v>
      </c>
      <c r="AO13" s="25"/>
      <c r="AP13" s="25"/>
      <c r="AQ13" s="25"/>
      <c r="AR13" s="23"/>
      <c r="BE13" s="358"/>
      <c r="BS13" s="20" t="s">
        <v>6</v>
      </c>
    </row>
    <row r="14" spans="2:71" ht="12.75">
      <c r="B14" s="24"/>
      <c r="C14" s="25"/>
      <c r="D14" s="25"/>
      <c r="E14" s="363" t="s">
        <v>33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2" t="s">
        <v>30</v>
      </c>
      <c r="AL14" s="25"/>
      <c r="AM14" s="25"/>
      <c r="AN14" s="34" t="s">
        <v>33</v>
      </c>
      <c r="AO14" s="25"/>
      <c r="AP14" s="25"/>
      <c r="AQ14" s="25"/>
      <c r="AR14" s="23"/>
      <c r="BE14" s="358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58"/>
      <c r="BS15" s="20" t="s">
        <v>4</v>
      </c>
    </row>
    <row r="16" spans="2:71" s="1" customFormat="1" ht="12" customHeight="1">
      <c r="B16" s="24"/>
      <c r="C16" s="25"/>
      <c r="D16" s="32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27</v>
      </c>
      <c r="AL16" s="25"/>
      <c r="AM16" s="25"/>
      <c r="AN16" s="30" t="s">
        <v>28</v>
      </c>
      <c r="AO16" s="25"/>
      <c r="AP16" s="25"/>
      <c r="AQ16" s="25"/>
      <c r="AR16" s="23"/>
      <c r="BE16" s="358"/>
      <c r="BS16" s="20" t="s">
        <v>4</v>
      </c>
    </row>
    <row r="17" spans="2:71" s="1" customFormat="1" ht="18.4" customHeight="1">
      <c r="B17" s="24"/>
      <c r="C17" s="25"/>
      <c r="D17" s="25"/>
      <c r="E17" s="30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30</v>
      </c>
      <c r="AL17" s="25"/>
      <c r="AM17" s="25"/>
      <c r="AN17" s="30" t="s">
        <v>31</v>
      </c>
      <c r="AO17" s="25"/>
      <c r="AP17" s="25"/>
      <c r="AQ17" s="25"/>
      <c r="AR17" s="23"/>
      <c r="BE17" s="358"/>
      <c r="BS17" s="20" t="s">
        <v>36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58"/>
      <c r="BS18" s="20" t="s">
        <v>6</v>
      </c>
    </row>
    <row r="19" spans="2:71" s="1" customFormat="1" ht="12" customHeight="1">
      <c r="B19" s="24"/>
      <c r="C19" s="25"/>
      <c r="D19" s="32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27</v>
      </c>
      <c r="AL19" s="25"/>
      <c r="AM19" s="25"/>
      <c r="AN19" s="30" t="s">
        <v>38</v>
      </c>
      <c r="AO19" s="25"/>
      <c r="AP19" s="25"/>
      <c r="AQ19" s="25"/>
      <c r="AR19" s="23"/>
      <c r="BE19" s="358"/>
      <c r="BS19" s="20" t="s">
        <v>6</v>
      </c>
    </row>
    <row r="20" spans="2:71" s="1" customFormat="1" ht="18.4" customHeight="1">
      <c r="B20" s="24"/>
      <c r="C20" s="25"/>
      <c r="D20" s="25"/>
      <c r="E20" s="30" t="s">
        <v>39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30</v>
      </c>
      <c r="AL20" s="25"/>
      <c r="AM20" s="25"/>
      <c r="AN20" s="30" t="s">
        <v>38</v>
      </c>
      <c r="AO20" s="25"/>
      <c r="AP20" s="25"/>
      <c r="AQ20" s="25"/>
      <c r="AR20" s="23"/>
      <c r="BE20" s="358"/>
      <c r="BS20" s="20" t="s">
        <v>36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58"/>
    </row>
    <row r="22" spans="2:57" s="1" customFormat="1" ht="12" customHeight="1">
      <c r="B22" s="24"/>
      <c r="C22" s="25"/>
      <c r="D22" s="32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58"/>
    </row>
    <row r="23" spans="2:57" s="1" customFormat="1" ht="47.25" customHeight="1">
      <c r="B23" s="24"/>
      <c r="C23" s="25"/>
      <c r="D23" s="25"/>
      <c r="E23" s="365" t="s">
        <v>41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5"/>
      <c r="AP23" s="25"/>
      <c r="AQ23" s="25"/>
      <c r="AR23" s="23"/>
      <c r="BE23" s="358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58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58"/>
    </row>
    <row r="26" spans="1:57" s="2" customFormat="1" ht="25.9" customHeight="1">
      <c r="A26" s="37"/>
      <c r="B26" s="38"/>
      <c r="C26" s="39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6">
        <f>ROUND(AG54,2)</f>
        <v>0</v>
      </c>
      <c r="AL26" s="367"/>
      <c r="AM26" s="367"/>
      <c r="AN26" s="367"/>
      <c r="AO26" s="367"/>
      <c r="AP26" s="39"/>
      <c r="AQ26" s="39"/>
      <c r="AR26" s="42"/>
      <c r="BE26" s="358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8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8" t="s">
        <v>43</v>
      </c>
      <c r="M28" s="368"/>
      <c r="N28" s="368"/>
      <c r="O28" s="368"/>
      <c r="P28" s="368"/>
      <c r="Q28" s="39"/>
      <c r="R28" s="39"/>
      <c r="S28" s="39"/>
      <c r="T28" s="39"/>
      <c r="U28" s="39"/>
      <c r="V28" s="39"/>
      <c r="W28" s="368" t="s">
        <v>44</v>
      </c>
      <c r="X28" s="368"/>
      <c r="Y28" s="368"/>
      <c r="Z28" s="368"/>
      <c r="AA28" s="368"/>
      <c r="AB28" s="368"/>
      <c r="AC28" s="368"/>
      <c r="AD28" s="368"/>
      <c r="AE28" s="368"/>
      <c r="AF28" s="39"/>
      <c r="AG28" s="39"/>
      <c r="AH28" s="39"/>
      <c r="AI28" s="39"/>
      <c r="AJ28" s="39"/>
      <c r="AK28" s="368" t="s">
        <v>45</v>
      </c>
      <c r="AL28" s="368"/>
      <c r="AM28" s="368"/>
      <c r="AN28" s="368"/>
      <c r="AO28" s="368"/>
      <c r="AP28" s="39"/>
      <c r="AQ28" s="39"/>
      <c r="AR28" s="42"/>
      <c r="BE28" s="358"/>
    </row>
    <row r="29" spans="2:57" s="3" customFormat="1" ht="14.45" customHeight="1" hidden="1">
      <c r="B29" s="43"/>
      <c r="C29" s="44"/>
      <c r="D29" s="32" t="s">
        <v>46</v>
      </c>
      <c r="E29" s="44"/>
      <c r="F29" s="32" t="s">
        <v>47</v>
      </c>
      <c r="G29" s="44"/>
      <c r="H29" s="44"/>
      <c r="I29" s="44"/>
      <c r="J29" s="44"/>
      <c r="K29" s="44"/>
      <c r="L29" s="350">
        <v>0.21</v>
      </c>
      <c r="M29" s="351"/>
      <c r="N29" s="351"/>
      <c r="O29" s="351"/>
      <c r="P29" s="351"/>
      <c r="Q29" s="44"/>
      <c r="R29" s="44"/>
      <c r="S29" s="44"/>
      <c r="T29" s="44"/>
      <c r="U29" s="44"/>
      <c r="V29" s="44"/>
      <c r="W29" s="352">
        <f>ROUND(AZ54,2)</f>
        <v>0</v>
      </c>
      <c r="X29" s="351"/>
      <c r="Y29" s="351"/>
      <c r="Z29" s="351"/>
      <c r="AA29" s="351"/>
      <c r="AB29" s="351"/>
      <c r="AC29" s="351"/>
      <c r="AD29" s="351"/>
      <c r="AE29" s="351"/>
      <c r="AF29" s="44"/>
      <c r="AG29" s="44"/>
      <c r="AH29" s="44"/>
      <c r="AI29" s="44"/>
      <c r="AJ29" s="44"/>
      <c r="AK29" s="352">
        <f>ROUND(AV54,2)</f>
        <v>0</v>
      </c>
      <c r="AL29" s="351"/>
      <c r="AM29" s="351"/>
      <c r="AN29" s="351"/>
      <c r="AO29" s="351"/>
      <c r="AP29" s="44"/>
      <c r="AQ29" s="44"/>
      <c r="AR29" s="45"/>
      <c r="BE29" s="359"/>
    </row>
    <row r="30" spans="2:57" s="3" customFormat="1" ht="14.45" customHeight="1" hidden="1">
      <c r="B30" s="43"/>
      <c r="C30" s="44"/>
      <c r="D30" s="44"/>
      <c r="E30" s="44"/>
      <c r="F30" s="32" t="s">
        <v>48</v>
      </c>
      <c r="G30" s="44"/>
      <c r="H30" s="44"/>
      <c r="I30" s="44"/>
      <c r="J30" s="44"/>
      <c r="K30" s="44"/>
      <c r="L30" s="350">
        <v>0.12</v>
      </c>
      <c r="M30" s="351"/>
      <c r="N30" s="351"/>
      <c r="O30" s="351"/>
      <c r="P30" s="351"/>
      <c r="Q30" s="44"/>
      <c r="R30" s="44"/>
      <c r="S30" s="44"/>
      <c r="T30" s="44"/>
      <c r="U30" s="44"/>
      <c r="V30" s="44"/>
      <c r="W30" s="352">
        <f>ROUND(BA54,2)</f>
        <v>0</v>
      </c>
      <c r="X30" s="351"/>
      <c r="Y30" s="351"/>
      <c r="Z30" s="351"/>
      <c r="AA30" s="351"/>
      <c r="AB30" s="351"/>
      <c r="AC30" s="351"/>
      <c r="AD30" s="351"/>
      <c r="AE30" s="351"/>
      <c r="AF30" s="44"/>
      <c r="AG30" s="44"/>
      <c r="AH30" s="44"/>
      <c r="AI30" s="44"/>
      <c r="AJ30" s="44"/>
      <c r="AK30" s="352">
        <f>ROUND(AW54,2)</f>
        <v>0</v>
      </c>
      <c r="AL30" s="351"/>
      <c r="AM30" s="351"/>
      <c r="AN30" s="351"/>
      <c r="AO30" s="351"/>
      <c r="AP30" s="44"/>
      <c r="AQ30" s="44"/>
      <c r="AR30" s="45"/>
      <c r="BE30" s="359"/>
    </row>
    <row r="31" spans="2:57" s="3" customFormat="1" ht="14.45" customHeight="1">
      <c r="B31" s="43"/>
      <c r="C31" s="44"/>
      <c r="D31" s="46" t="s">
        <v>46</v>
      </c>
      <c r="E31" s="44"/>
      <c r="F31" s="32" t="s">
        <v>49</v>
      </c>
      <c r="G31" s="44"/>
      <c r="H31" s="44"/>
      <c r="I31" s="44"/>
      <c r="J31" s="44"/>
      <c r="K31" s="44"/>
      <c r="L31" s="350">
        <v>0.21</v>
      </c>
      <c r="M31" s="351"/>
      <c r="N31" s="351"/>
      <c r="O31" s="351"/>
      <c r="P31" s="351"/>
      <c r="Q31" s="44"/>
      <c r="R31" s="44"/>
      <c r="S31" s="44"/>
      <c r="T31" s="44"/>
      <c r="U31" s="44"/>
      <c r="V31" s="44"/>
      <c r="W31" s="352">
        <f>ROUND(BB54,2)</f>
        <v>0</v>
      </c>
      <c r="X31" s="351"/>
      <c r="Y31" s="351"/>
      <c r="Z31" s="351"/>
      <c r="AA31" s="351"/>
      <c r="AB31" s="351"/>
      <c r="AC31" s="351"/>
      <c r="AD31" s="351"/>
      <c r="AE31" s="351"/>
      <c r="AF31" s="44"/>
      <c r="AG31" s="44"/>
      <c r="AH31" s="44"/>
      <c r="AI31" s="44"/>
      <c r="AJ31" s="44"/>
      <c r="AK31" s="352">
        <v>0</v>
      </c>
      <c r="AL31" s="351"/>
      <c r="AM31" s="351"/>
      <c r="AN31" s="351"/>
      <c r="AO31" s="351"/>
      <c r="AP31" s="44"/>
      <c r="AQ31" s="44"/>
      <c r="AR31" s="45"/>
      <c r="BE31" s="359"/>
    </row>
    <row r="32" spans="2:57" s="3" customFormat="1" ht="14.45" customHeight="1">
      <c r="B32" s="43"/>
      <c r="C32" s="44"/>
      <c r="D32" s="44"/>
      <c r="E32" s="44"/>
      <c r="F32" s="32" t="s">
        <v>50</v>
      </c>
      <c r="G32" s="44"/>
      <c r="H32" s="44"/>
      <c r="I32" s="44"/>
      <c r="J32" s="44"/>
      <c r="K32" s="44"/>
      <c r="L32" s="350">
        <v>0.12</v>
      </c>
      <c r="M32" s="351"/>
      <c r="N32" s="351"/>
      <c r="O32" s="351"/>
      <c r="P32" s="351"/>
      <c r="Q32" s="44"/>
      <c r="R32" s="44"/>
      <c r="S32" s="44"/>
      <c r="T32" s="44"/>
      <c r="U32" s="44"/>
      <c r="V32" s="44"/>
      <c r="W32" s="352">
        <f>ROUND(BC54,2)</f>
        <v>0</v>
      </c>
      <c r="X32" s="351"/>
      <c r="Y32" s="351"/>
      <c r="Z32" s="351"/>
      <c r="AA32" s="351"/>
      <c r="AB32" s="351"/>
      <c r="AC32" s="351"/>
      <c r="AD32" s="351"/>
      <c r="AE32" s="351"/>
      <c r="AF32" s="44"/>
      <c r="AG32" s="44"/>
      <c r="AH32" s="44"/>
      <c r="AI32" s="44"/>
      <c r="AJ32" s="44"/>
      <c r="AK32" s="352">
        <v>0</v>
      </c>
      <c r="AL32" s="351"/>
      <c r="AM32" s="351"/>
      <c r="AN32" s="351"/>
      <c r="AO32" s="351"/>
      <c r="AP32" s="44"/>
      <c r="AQ32" s="44"/>
      <c r="AR32" s="45"/>
      <c r="BE32" s="359"/>
    </row>
    <row r="33" spans="2:44" s="3" customFormat="1" ht="14.45" customHeight="1" hidden="1">
      <c r="B33" s="43"/>
      <c r="C33" s="44"/>
      <c r="D33" s="44"/>
      <c r="E33" s="44"/>
      <c r="F33" s="32" t="s">
        <v>51</v>
      </c>
      <c r="G33" s="44"/>
      <c r="H33" s="44"/>
      <c r="I33" s="44"/>
      <c r="J33" s="44"/>
      <c r="K33" s="44"/>
      <c r="L33" s="350">
        <v>0</v>
      </c>
      <c r="M33" s="351"/>
      <c r="N33" s="351"/>
      <c r="O33" s="351"/>
      <c r="P33" s="351"/>
      <c r="Q33" s="44"/>
      <c r="R33" s="44"/>
      <c r="S33" s="44"/>
      <c r="T33" s="44"/>
      <c r="U33" s="44"/>
      <c r="V33" s="44"/>
      <c r="W33" s="352">
        <f>ROUND(BD54,2)</f>
        <v>0</v>
      </c>
      <c r="X33" s="351"/>
      <c r="Y33" s="351"/>
      <c r="Z33" s="351"/>
      <c r="AA33" s="351"/>
      <c r="AB33" s="351"/>
      <c r="AC33" s="351"/>
      <c r="AD33" s="351"/>
      <c r="AE33" s="351"/>
      <c r="AF33" s="44"/>
      <c r="AG33" s="44"/>
      <c r="AH33" s="44"/>
      <c r="AI33" s="44"/>
      <c r="AJ33" s="44"/>
      <c r="AK33" s="352">
        <v>0</v>
      </c>
      <c r="AL33" s="351"/>
      <c r="AM33" s="351"/>
      <c r="AN33" s="351"/>
      <c r="AO33" s="351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7"/>
      <c r="D35" s="48" t="s">
        <v>52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53</v>
      </c>
      <c r="U35" s="49"/>
      <c r="V35" s="49"/>
      <c r="W35" s="49"/>
      <c r="X35" s="356" t="s">
        <v>54</v>
      </c>
      <c r="Y35" s="354"/>
      <c r="Z35" s="354"/>
      <c r="AA35" s="354"/>
      <c r="AB35" s="354"/>
      <c r="AC35" s="49"/>
      <c r="AD35" s="49"/>
      <c r="AE35" s="49"/>
      <c r="AF35" s="49"/>
      <c r="AG35" s="49"/>
      <c r="AH35" s="49"/>
      <c r="AI35" s="49"/>
      <c r="AJ35" s="49"/>
      <c r="AK35" s="353">
        <f>SUM(AK26:AK33)</f>
        <v>0</v>
      </c>
      <c r="AL35" s="354"/>
      <c r="AM35" s="354"/>
      <c r="AN35" s="354"/>
      <c r="AO35" s="355"/>
      <c r="AP35" s="47"/>
      <c r="AQ35" s="47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42"/>
      <c r="BE37" s="37"/>
    </row>
    <row r="41" spans="1:57" s="2" customFormat="1" ht="6.95" customHeight="1">
      <c r="A41" s="37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42"/>
      <c r="BE41" s="37"/>
    </row>
    <row r="42" spans="1:57" s="2" customFormat="1" ht="24.95" customHeight="1">
      <c r="A42" s="37"/>
      <c r="B42" s="38"/>
      <c r="C42" s="26" t="s">
        <v>55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5"/>
      <c r="C44" s="32" t="s">
        <v>13</v>
      </c>
      <c r="D44" s="56"/>
      <c r="E44" s="56"/>
      <c r="F44" s="56"/>
      <c r="G44" s="56"/>
      <c r="H44" s="56"/>
      <c r="I44" s="56"/>
      <c r="J44" s="56"/>
      <c r="K44" s="56"/>
      <c r="L44" s="56" t="str">
        <f>K5</f>
        <v>3639CU2024-I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2:44" s="5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382" t="str">
        <f>K6</f>
        <v>Mateřovský potok, Starý Mateřov, odstranění nánosů, ř. km 0,400 - 1,530</v>
      </c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60"/>
      <c r="AQ45" s="60"/>
      <c r="AR45" s="61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2" t="str">
        <f>IF(K8="","",K8)</f>
        <v>Starý Mateřov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384" t="str">
        <f>IF(AN8="","",AN8)</f>
        <v>26. 1. 2024</v>
      </c>
      <c r="AN47" s="384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25.7" customHeight="1">
      <c r="A49" s="37"/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56" t="str">
        <f>IF(E11="","",E11)</f>
        <v>Povodí Labe,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34</v>
      </c>
      <c r="AJ49" s="39"/>
      <c r="AK49" s="39"/>
      <c r="AL49" s="39"/>
      <c r="AM49" s="391" t="str">
        <f>IF(E17="","",E17)</f>
        <v>Povodí Labe, státní podnik, OIČ, Hradec Králové</v>
      </c>
      <c r="AN49" s="392"/>
      <c r="AO49" s="392"/>
      <c r="AP49" s="392"/>
      <c r="AQ49" s="39"/>
      <c r="AR49" s="42"/>
      <c r="AS49" s="385" t="s">
        <v>56</v>
      </c>
      <c r="AT49" s="386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37"/>
    </row>
    <row r="50" spans="1:57" s="2" customFormat="1" ht="15.2" customHeight="1">
      <c r="A50" s="37"/>
      <c r="B50" s="38"/>
      <c r="C50" s="32" t="s">
        <v>32</v>
      </c>
      <c r="D50" s="39"/>
      <c r="E50" s="39"/>
      <c r="F50" s="39"/>
      <c r="G50" s="39"/>
      <c r="H50" s="39"/>
      <c r="I50" s="39"/>
      <c r="J50" s="39"/>
      <c r="K50" s="39"/>
      <c r="L50" s="56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37</v>
      </c>
      <c r="AJ50" s="39"/>
      <c r="AK50" s="39"/>
      <c r="AL50" s="39"/>
      <c r="AM50" s="391" t="str">
        <f>IF(E20="","",E20)</f>
        <v>Ing. Eva Morkesová</v>
      </c>
      <c r="AN50" s="392"/>
      <c r="AO50" s="392"/>
      <c r="AP50" s="392"/>
      <c r="AQ50" s="39"/>
      <c r="AR50" s="42"/>
      <c r="AS50" s="387"/>
      <c r="AT50" s="388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89"/>
      <c r="AT51" s="390"/>
      <c r="AU51" s="68"/>
      <c r="AV51" s="68"/>
      <c r="AW51" s="68"/>
      <c r="AX51" s="68"/>
      <c r="AY51" s="68"/>
      <c r="AZ51" s="68"/>
      <c r="BA51" s="68"/>
      <c r="BB51" s="68"/>
      <c r="BC51" s="68"/>
      <c r="BD51" s="69"/>
      <c r="BE51" s="37"/>
    </row>
    <row r="52" spans="1:57" s="2" customFormat="1" ht="29.25" customHeight="1">
      <c r="A52" s="37"/>
      <c r="B52" s="38"/>
      <c r="C52" s="377" t="s">
        <v>57</v>
      </c>
      <c r="D52" s="378"/>
      <c r="E52" s="378"/>
      <c r="F52" s="378"/>
      <c r="G52" s="378"/>
      <c r="H52" s="70"/>
      <c r="I52" s="380" t="s">
        <v>58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9" t="s">
        <v>59</v>
      </c>
      <c r="AH52" s="378"/>
      <c r="AI52" s="378"/>
      <c r="AJ52" s="378"/>
      <c r="AK52" s="378"/>
      <c r="AL52" s="378"/>
      <c r="AM52" s="378"/>
      <c r="AN52" s="380" t="s">
        <v>60</v>
      </c>
      <c r="AO52" s="378"/>
      <c r="AP52" s="378"/>
      <c r="AQ52" s="71" t="s">
        <v>61</v>
      </c>
      <c r="AR52" s="42"/>
      <c r="AS52" s="72" t="s">
        <v>62</v>
      </c>
      <c r="AT52" s="73" t="s">
        <v>63</v>
      </c>
      <c r="AU52" s="73" t="s">
        <v>64</v>
      </c>
      <c r="AV52" s="73" t="s">
        <v>65</v>
      </c>
      <c r="AW52" s="73" t="s">
        <v>66</v>
      </c>
      <c r="AX52" s="73" t="s">
        <v>67</v>
      </c>
      <c r="AY52" s="73" t="s">
        <v>68</v>
      </c>
      <c r="AZ52" s="73" t="s">
        <v>69</v>
      </c>
      <c r="BA52" s="73" t="s">
        <v>70</v>
      </c>
      <c r="BB52" s="73" t="s">
        <v>71</v>
      </c>
      <c r="BC52" s="73" t="s">
        <v>72</v>
      </c>
      <c r="BD52" s="74" t="s">
        <v>73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7"/>
    </row>
    <row r="54" spans="2:90" s="6" customFormat="1" ht="32.45" customHeight="1">
      <c r="B54" s="78"/>
      <c r="C54" s="79" t="s">
        <v>74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372">
        <f>ROUND(AG55+AG58,2)</f>
        <v>0</v>
      </c>
      <c r="AH54" s="372"/>
      <c r="AI54" s="372"/>
      <c r="AJ54" s="372"/>
      <c r="AK54" s="372"/>
      <c r="AL54" s="372"/>
      <c r="AM54" s="372"/>
      <c r="AN54" s="373">
        <f>SUM(AG54,AT54)</f>
        <v>0</v>
      </c>
      <c r="AO54" s="373"/>
      <c r="AP54" s="373"/>
      <c r="AQ54" s="82" t="s">
        <v>38</v>
      </c>
      <c r="AR54" s="83"/>
      <c r="AS54" s="84">
        <f>ROUND(AS55+AS58,2)</f>
        <v>0</v>
      </c>
      <c r="AT54" s="85">
        <f>ROUND(SUM(AV54:AW54),2)</f>
        <v>0</v>
      </c>
      <c r="AU54" s="86">
        <f>ROUND(AU55+AU58,5)</f>
        <v>0</v>
      </c>
      <c r="AV54" s="85">
        <f>ROUND(AZ54*L29,2)</f>
        <v>0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ROUND(AZ55+AZ58,2)</f>
        <v>0</v>
      </c>
      <c r="BA54" s="85">
        <f>ROUND(BA55+BA58,2)</f>
        <v>0</v>
      </c>
      <c r="BB54" s="85">
        <f>ROUND(BB55+BB58,2)</f>
        <v>0</v>
      </c>
      <c r="BC54" s="85">
        <f>ROUND(BC55+BC58,2)</f>
        <v>0</v>
      </c>
      <c r="BD54" s="87">
        <f>ROUND(BD55+BD58,2)</f>
        <v>0</v>
      </c>
      <c r="BS54" s="88" t="s">
        <v>75</v>
      </c>
      <c r="BT54" s="88" t="s">
        <v>76</v>
      </c>
      <c r="BU54" s="89" t="s">
        <v>77</v>
      </c>
      <c r="BV54" s="88" t="s">
        <v>78</v>
      </c>
      <c r="BW54" s="88" t="s">
        <v>5</v>
      </c>
      <c r="BX54" s="88" t="s">
        <v>79</v>
      </c>
      <c r="CL54" s="88" t="s">
        <v>19</v>
      </c>
    </row>
    <row r="55" spans="2:91" s="7" customFormat="1" ht="16.5" customHeight="1">
      <c r="B55" s="90"/>
      <c r="C55" s="91"/>
      <c r="D55" s="371" t="s">
        <v>80</v>
      </c>
      <c r="E55" s="371"/>
      <c r="F55" s="371"/>
      <c r="G55" s="371"/>
      <c r="H55" s="371"/>
      <c r="I55" s="92"/>
      <c r="J55" s="371" t="s">
        <v>81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81">
        <f>ROUND(SUM(AG56:AG57),2)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93" t="s">
        <v>82</v>
      </c>
      <c r="AR55" s="94"/>
      <c r="AS55" s="95">
        <f>ROUND(SUM(AS56:AS57),2)</f>
        <v>0</v>
      </c>
      <c r="AT55" s="96">
        <f>ROUND(SUM(AV55:AW55),2)</f>
        <v>0</v>
      </c>
      <c r="AU55" s="97">
        <f>ROUND(SUM(AU56:AU57),5)</f>
        <v>0</v>
      </c>
      <c r="AV55" s="96">
        <f>ROUND(AZ55*L29,2)</f>
        <v>0</v>
      </c>
      <c r="AW55" s="96">
        <f>ROUND(BA55*L30,2)</f>
        <v>0</v>
      </c>
      <c r="AX55" s="96">
        <f>ROUND(BB55*L29,2)</f>
        <v>0</v>
      </c>
      <c r="AY55" s="96">
        <f>ROUND(BC55*L30,2)</f>
        <v>0</v>
      </c>
      <c r="AZ55" s="96">
        <f>ROUND(SUM(AZ56:AZ57),2)</f>
        <v>0</v>
      </c>
      <c r="BA55" s="96">
        <f>ROUND(SUM(BA56:BA57),2)</f>
        <v>0</v>
      </c>
      <c r="BB55" s="96">
        <f>ROUND(SUM(BB56:BB57),2)</f>
        <v>0</v>
      </c>
      <c r="BC55" s="96">
        <f>ROUND(SUM(BC56:BC57),2)</f>
        <v>0</v>
      </c>
      <c r="BD55" s="98">
        <f>ROUND(SUM(BD56:BD57),2)</f>
        <v>0</v>
      </c>
      <c r="BS55" s="99" t="s">
        <v>75</v>
      </c>
      <c r="BT55" s="99" t="s">
        <v>83</v>
      </c>
      <c r="BV55" s="99" t="s">
        <v>78</v>
      </c>
      <c r="BW55" s="99" t="s">
        <v>84</v>
      </c>
      <c r="BX55" s="99" t="s">
        <v>5</v>
      </c>
      <c r="CL55" s="99" t="s">
        <v>19</v>
      </c>
      <c r="CM55" s="99" t="s">
        <v>85</v>
      </c>
    </row>
    <row r="56" spans="1:91" s="4" customFormat="1" ht="16.5" customHeight="1">
      <c r="A56" s="100" t="s">
        <v>86</v>
      </c>
      <c r="B56" s="55"/>
      <c r="C56" s="101"/>
      <c r="D56" s="101"/>
      <c r="E56" s="376" t="s">
        <v>80</v>
      </c>
      <c r="F56" s="376"/>
      <c r="G56" s="376"/>
      <c r="H56" s="376"/>
      <c r="I56" s="376"/>
      <c r="J56" s="101"/>
      <c r="K56" s="376" t="s">
        <v>81</v>
      </c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4">
        <f>'SO 01 - Odstranění nánosů'!J30</f>
        <v>0</v>
      </c>
      <c r="AH56" s="375"/>
      <c r="AI56" s="375"/>
      <c r="AJ56" s="375"/>
      <c r="AK56" s="375"/>
      <c r="AL56" s="375"/>
      <c r="AM56" s="375"/>
      <c r="AN56" s="374">
        <f>SUM(AG56,AT56)</f>
        <v>0</v>
      </c>
      <c r="AO56" s="375"/>
      <c r="AP56" s="375"/>
      <c r="AQ56" s="102" t="s">
        <v>87</v>
      </c>
      <c r="AR56" s="57"/>
      <c r="AS56" s="103">
        <v>0</v>
      </c>
      <c r="AT56" s="104">
        <f>ROUND(SUM(AV56:AW56),2)</f>
        <v>0</v>
      </c>
      <c r="AU56" s="105">
        <f>'SO 01 - Odstranění nánosů'!P84</f>
        <v>0</v>
      </c>
      <c r="AV56" s="104">
        <f>'SO 01 - Odstranění nánosů'!J33</f>
        <v>0</v>
      </c>
      <c r="AW56" s="104">
        <f>'SO 01 - Odstranění nánosů'!J34</f>
        <v>0</v>
      </c>
      <c r="AX56" s="104">
        <f>'SO 01 - Odstranění nánosů'!J35</f>
        <v>0</v>
      </c>
      <c r="AY56" s="104">
        <f>'SO 01 - Odstranění nánosů'!J36</f>
        <v>0</v>
      </c>
      <c r="AZ56" s="104">
        <f>'SO 01 - Odstranění nánosů'!F33</f>
        <v>0</v>
      </c>
      <c r="BA56" s="104">
        <f>'SO 01 - Odstranění nánosů'!F34</f>
        <v>0</v>
      </c>
      <c r="BB56" s="104">
        <f>'SO 01 - Odstranění nánosů'!F35</f>
        <v>0</v>
      </c>
      <c r="BC56" s="104">
        <f>'SO 01 - Odstranění nánosů'!F36</f>
        <v>0</v>
      </c>
      <c r="BD56" s="106">
        <f>'SO 01 - Odstranění nánosů'!F37</f>
        <v>0</v>
      </c>
      <c r="BT56" s="107" t="s">
        <v>85</v>
      </c>
      <c r="BU56" s="107" t="s">
        <v>88</v>
      </c>
      <c r="BV56" s="107" t="s">
        <v>78</v>
      </c>
      <c r="BW56" s="107" t="s">
        <v>84</v>
      </c>
      <c r="BX56" s="107" t="s">
        <v>5</v>
      </c>
      <c r="CL56" s="107" t="s">
        <v>19</v>
      </c>
      <c r="CM56" s="107" t="s">
        <v>85</v>
      </c>
    </row>
    <row r="57" spans="1:90" s="4" customFormat="1" ht="16.5" customHeight="1">
      <c r="A57" s="100" t="s">
        <v>86</v>
      </c>
      <c r="B57" s="55"/>
      <c r="C57" s="101"/>
      <c r="D57" s="101"/>
      <c r="E57" s="376" t="s">
        <v>89</v>
      </c>
      <c r="F57" s="376"/>
      <c r="G57" s="376"/>
      <c r="H57" s="376"/>
      <c r="I57" s="376"/>
      <c r="J57" s="101"/>
      <c r="K57" s="376" t="s">
        <v>90</v>
      </c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4">
        <f>'SO 01.1 - Náhradní výsadba'!J32</f>
        <v>0</v>
      </c>
      <c r="AH57" s="375"/>
      <c r="AI57" s="375"/>
      <c r="AJ57" s="375"/>
      <c r="AK57" s="375"/>
      <c r="AL57" s="375"/>
      <c r="AM57" s="375"/>
      <c r="AN57" s="374">
        <f>SUM(AG57,AT57)</f>
        <v>0</v>
      </c>
      <c r="AO57" s="375"/>
      <c r="AP57" s="375"/>
      <c r="AQ57" s="102" t="s">
        <v>87</v>
      </c>
      <c r="AR57" s="57"/>
      <c r="AS57" s="103">
        <v>0</v>
      </c>
      <c r="AT57" s="104">
        <f>ROUND(SUM(AV57:AW57),2)</f>
        <v>0</v>
      </c>
      <c r="AU57" s="105">
        <f>'SO 01.1 - Náhradní výsadba'!P88</f>
        <v>0</v>
      </c>
      <c r="AV57" s="104">
        <f>'SO 01.1 - Náhradní výsadba'!J35</f>
        <v>0</v>
      </c>
      <c r="AW57" s="104">
        <f>'SO 01.1 - Náhradní výsadba'!J36</f>
        <v>0</v>
      </c>
      <c r="AX57" s="104">
        <f>'SO 01.1 - Náhradní výsadba'!J37</f>
        <v>0</v>
      </c>
      <c r="AY57" s="104">
        <f>'SO 01.1 - Náhradní výsadba'!J38</f>
        <v>0</v>
      </c>
      <c r="AZ57" s="104">
        <f>'SO 01.1 - Náhradní výsadba'!F35</f>
        <v>0</v>
      </c>
      <c r="BA57" s="104">
        <f>'SO 01.1 - Náhradní výsadba'!F36</f>
        <v>0</v>
      </c>
      <c r="BB57" s="104">
        <f>'SO 01.1 - Náhradní výsadba'!F37</f>
        <v>0</v>
      </c>
      <c r="BC57" s="104">
        <f>'SO 01.1 - Náhradní výsadba'!F38</f>
        <v>0</v>
      </c>
      <c r="BD57" s="106">
        <f>'SO 01.1 - Náhradní výsadba'!F39</f>
        <v>0</v>
      </c>
      <c r="BT57" s="107" t="s">
        <v>85</v>
      </c>
      <c r="BV57" s="107" t="s">
        <v>78</v>
      </c>
      <c r="BW57" s="107" t="s">
        <v>91</v>
      </c>
      <c r="BX57" s="107" t="s">
        <v>84</v>
      </c>
      <c r="CL57" s="107" t="s">
        <v>19</v>
      </c>
    </row>
    <row r="58" spans="1:91" s="7" customFormat="1" ht="16.5" customHeight="1">
      <c r="A58" s="100" t="s">
        <v>86</v>
      </c>
      <c r="B58" s="90"/>
      <c r="C58" s="91"/>
      <c r="D58" s="371" t="s">
        <v>92</v>
      </c>
      <c r="E58" s="371"/>
      <c r="F58" s="371"/>
      <c r="G58" s="371"/>
      <c r="H58" s="371"/>
      <c r="I58" s="92"/>
      <c r="J58" s="371" t="s">
        <v>93</v>
      </c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69">
        <f>'VON - Vedlejší a ostatní ...'!J30</f>
        <v>0</v>
      </c>
      <c r="AH58" s="370"/>
      <c r="AI58" s="370"/>
      <c r="AJ58" s="370"/>
      <c r="AK58" s="370"/>
      <c r="AL58" s="370"/>
      <c r="AM58" s="370"/>
      <c r="AN58" s="369">
        <f>SUM(AG58,AT58)</f>
        <v>0</v>
      </c>
      <c r="AO58" s="370"/>
      <c r="AP58" s="370"/>
      <c r="AQ58" s="93" t="s">
        <v>92</v>
      </c>
      <c r="AR58" s="94"/>
      <c r="AS58" s="108">
        <v>0</v>
      </c>
      <c r="AT58" s="109">
        <f>ROUND(SUM(AV58:AW58),2)</f>
        <v>0</v>
      </c>
      <c r="AU58" s="110">
        <f>'VON - Vedlejší a ostatní ...'!P84</f>
        <v>0</v>
      </c>
      <c r="AV58" s="109">
        <f>'VON - Vedlejší a ostatní ...'!J33</f>
        <v>0</v>
      </c>
      <c r="AW58" s="109">
        <f>'VON - Vedlejší a ostatní ...'!J34</f>
        <v>0</v>
      </c>
      <c r="AX58" s="109">
        <f>'VON - Vedlejší a ostatní ...'!J35</f>
        <v>0</v>
      </c>
      <c r="AY58" s="109">
        <f>'VON - Vedlejší a ostatní ...'!J36</f>
        <v>0</v>
      </c>
      <c r="AZ58" s="109">
        <f>'VON - Vedlejší a ostatní ...'!F33</f>
        <v>0</v>
      </c>
      <c r="BA58" s="109">
        <f>'VON - Vedlejší a ostatní ...'!F34</f>
        <v>0</v>
      </c>
      <c r="BB58" s="109">
        <f>'VON - Vedlejší a ostatní ...'!F35</f>
        <v>0</v>
      </c>
      <c r="BC58" s="109">
        <f>'VON - Vedlejší a ostatní ...'!F36</f>
        <v>0</v>
      </c>
      <c r="BD58" s="111">
        <f>'VON - Vedlejší a ostatní ...'!F37</f>
        <v>0</v>
      </c>
      <c r="BT58" s="99" t="s">
        <v>83</v>
      </c>
      <c r="BV58" s="99" t="s">
        <v>78</v>
      </c>
      <c r="BW58" s="99" t="s">
        <v>94</v>
      </c>
      <c r="BX58" s="99" t="s">
        <v>5</v>
      </c>
      <c r="CL58" s="99" t="s">
        <v>38</v>
      </c>
      <c r="CM58" s="99" t="s">
        <v>85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algorithmName="SHA-512" hashValue="KEXMgdy36eeboDPHjfhb94mtMDhh4MaD1KHZtCvpW/waqJw/iBsTIMAIgyWWobKs7VBIa5v7t0DKwV9CvzLxTg==" saltValue="2H/zKmiB8XY0PeXVoy4zN1el7V7OAupfFlb1SPWQ9Oxty/rrhqHojqmEagVmhJvYHgTKHG5xwQGPVWHixNhP3w==" spinCount="100000" sheet="1" objects="1" scenarios="1" formatColumns="0" formatRows="0"/>
  <mergeCells count="54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D58:H58"/>
    <mergeCell ref="J58:AF58"/>
    <mergeCell ref="AG54:AM54"/>
    <mergeCell ref="AN54:AP54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W30:AE30"/>
    <mergeCell ref="AK30:AO30"/>
    <mergeCell ref="L30:P30"/>
    <mergeCell ref="AK31:AO31"/>
    <mergeCell ref="AG58:AM58"/>
    <mergeCell ref="AN58:AP58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SO 01 - Odstranění nánosů'!C2" display="/"/>
    <hyperlink ref="A57" location="'SO 01.1 - Náhradní výsadba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6"/>
  <sheetViews>
    <sheetView showGridLines="0" workbookViewId="0" topLeftCell="A86">
      <selection activeCell="X111" sqref="X1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0" t="s">
        <v>84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85</v>
      </c>
    </row>
    <row r="4" spans="2:46" s="1" customFormat="1" ht="24.95" customHeight="1">
      <c r="B4" s="23"/>
      <c r="D4" s="114" t="s">
        <v>95</v>
      </c>
      <c r="L4" s="23"/>
      <c r="M4" s="115" t="s">
        <v>10</v>
      </c>
      <c r="AT4" s="20" t="s">
        <v>36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396" t="str">
        <f>'Rekapitulace stavby'!K6</f>
        <v>Mateřovský potok, Starý Mateřov, odstranění nánosů, ř. km 0,400 - 1,530</v>
      </c>
      <c r="F7" s="397"/>
      <c r="G7" s="397"/>
      <c r="H7" s="397"/>
      <c r="L7" s="23"/>
    </row>
    <row r="8" spans="1:31" s="2" customFormat="1" ht="12" customHeight="1">
      <c r="A8" s="37"/>
      <c r="B8" s="42"/>
      <c r="C8" s="37"/>
      <c r="D8" s="116" t="s">
        <v>96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8" t="s">
        <v>97</v>
      </c>
      <c r="F9" s="399"/>
      <c r="G9" s="399"/>
      <c r="H9" s="399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7" t="s">
        <v>19</v>
      </c>
      <c r="G11" s="37"/>
      <c r="H11" s="37"/>
      <c r="I11" s="116" t="s">
        <v>20</v>
      </c>
      <c r="J11" s="107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7" t="s">
        <v>23</v>
      </c>
      <c r="G12" s="37"/>
      <c r="H12" s="37"/>
      <c r="I12" s="116" t="s">
        <v>24</v>
      </c>
      <c r="J12" s="118" t="str">
        <f>'Rekapitulace stavby'!AN8</f>
        <v>26. 1. 2024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7" t="s">
        <v>28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7" t="s">
        <v>29</v>
      </c>
      <c r="F15" s="37"/>
      <c r="G15" s="37"/>
      <c r="H15" s="37"/>
      <c r="I15" s="116" t="s">
        <v>30</v>
      </c>
      <c r="J15" s="107" t="s">
        <v>31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32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0" t="str">
        <f>'Rekapitulace stavby'!E14</f>
        <v>Vyplň údaj</v>
      </c>
      <c r="F18" s="401"/>
      <c r="G18" s="401"/>
      <c r="H18" s="401"/>
      <c r="I18" s="116" t="s">
        <v>30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34</v>
      </c>
      <c r="E20" s="37"/>
      <c r="F20" s="37"/>
      <c r="G20" s="37"/>
      <c r="H20" s="37"/>
      <c r="I20" s="116" t="s">
        <v>27</v>
      </c>
      <c r="J20" s="107" t="s">
        <v>28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7" t="s">
        <v>35</v>
      </c>
      <c r="F21" s="37"/>
      <c r="G21" s="37"/>
      <c r="H21" s="37"/>
      <c r="I21" s="116" t="s">
        <v>30</v>
      </c>
      <c r="J21" s="107" t="s">
        <v>31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37</v>
      </c>
      <c r="E23" s="37"/>
      <c r="F23" s="37"/>
      <c r="G23" s="37"/>
      <c r="H23" s="37"/>
      <c r="I23" s="116" t="s">
        <v>27</v>
      </c>
      <c r="J23" s="107" t="s">
        <v>38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7" t="s">
        <v>39</v>
      </c>
      <c r="F24" s="37"/>
      <c r="G24" s="37"/>
      <c r="H24" s="37"/>
      <c r="I24" s="116" t="s">
        <v>30</v>
      </c>
      <c r="J24" s="107" t="s">
        <v>38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40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9"/>
      <c r="B27" s="120"/>
      <c r="C27" s="119"/>
      <c r="D27" s="119"/>
      <c r="E27" s="402" t="s">
        <v>41</v>
      </c>
      <c r="F27" s="402"/>
      <c r="G27" s="402"/>
      <c r="H27" s="402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42</v>
      </c>
      <c r="E30" s="37"/>
      <c r="F30" s="37"/>
      <c r="G30" s="37"/>
      <c r="H30" s="37"/>
      <c r="I30" s="37"/>
      <c r="J30" s="124">
        <f>ROUND(J84,2)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44</v>
      </c>
      <c r="G32" s="37"/>
      <c r="H32" s="37"/>
      <c r="I32" s="125" t="s">
        <v>43</v>
      </c>
      <c r="J32" s="125" t="s">
        <v>45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hidden="1">
      <c r="A33" s="37"/>
      <c r="B33" s="42"/>
      <c r="C33" s="37"/>
      <c r="D33" s="126" t="s">
        <v>46</v>
      </c>
      <c r="E33" s="116" t="s">
        <v>47</v>
      </c>
      <c r="F33" s="127">
        <f>ROUND((SUM(BE84:BE425)),2)</f>
        <v>0</v>
      </c>
      <c r="G33" s="37"/>
      <c r="H33" s="37"/>
      <c r="I33" s="128">
        <v>0.21</v>
      </c>
      <c r="J33" s="127">
        <f>ROUND(((SUM(BE84:BE425))*I33),2)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hidden="1">
      <c r="A34" s="37"/>
      <c r="B34" s="42"/>
      <c r="C34" s="37"/>
      <c r="D34" s="37"/>
      <c r="E34" s="116" t="s">
        <v>48</v>
      </c>
      <c r="F34" s="127">
        <f>ROUND((SUM(BF84:BF425)),2)</f>
        <v>0</v>
      </c>
      <c r="G34" s="37"/>
      <c r="H34" s="37"/>
      <c r="I34" s="128">
        <v>0.12</v>
      </c>
      <c r="J34" s="127">
        <f>ROUND(((SUM(BF84:BF425))*I34),2)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16" t="s">
        <v>46</v>
      </c>
      <c r="E35" s="116" t="s">
        <v>49</v>
      </c>
      <c r="F35" s="127">
        <f>ROUND((SUM(BG84:BG425)),2)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6" t="s">
        <v>50</v>
      </c>
      <c r="F36" s="127">
        <f>ROUND((SUM(BH84:BH425)),2)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51</v>
      </c>
      <c r="F37" s="127">
        <f>ROUND((SUM(BI84:BI425)),2)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52</v>
      </c>
      <c r="E39" s="131"/>
      <c r="F39" s="131"/>
      <c r="G39" s="132" t="s">
        <v>53</v>
      </c>
      <c r="H39" s="133" t="s">
        <v>54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Mateřovský potok, Starý Mateřov, odstranění nánosů, ř. km 0,400 - 1,530</v>
      </c>
      <c r="F48" s="395"/>
      <c r="G48" s="395"/>
      <c r="H48" s="395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82" t="str">
        <f>E9</f>
        <v>SO 01 - Odstranění nánosů</v>
      </c>
      <c r="F50" s="393"/>
      <c r="G50" s="393"/>
      <c r="H50" s="393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>Starý Mateřov</v>
      </c>
      <c r="G52" s="39"/>
      <c r="H52" s="39"/>
      <c r="I52" s="32" t="s">
        <v>24</v>
      </c>
      <c r="J52" s="63" t="str">
        <f>IF(J12="","",J12)</f>
        <v>26. 1. 2024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26</v>
      </c>
      <c r="D54" s="39"/>
      <c r="E54" s="39"/>
      <c r="F54" s="30" t="str">
        <f>E15</f>
        <v>Povodí Labe, státní podnik</v>
      </c>
      <c r="G54" s="39"/>
      <c r="H54" s="39"/>
      <c r="I54" s="32" t="s">
        <v>34</v>
      </c>
      <c r="J54" s="35" t="str">
        <f>E21</f>
        <v>Povodí Labe, státní podnik, OIČ, Hradec Králové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32</v>
      </c>
      <c r="D55" s="39"/>
      <c r="E55" s="39"/>
      <c r="F55" s="30" t="str">
        <f>IF(E18="","",E18)</f>
        <v>Vyplň údaj</v>
      </c>
      <c r="G55" s="39"/>
      <c r="H55" s="39"/>
      <c r="I55" s="32" t="s">
        <v>37</v>
      </c>
      <c r="J55" s="35" t="str">
        <f>E24</f>
        <v>Ing. Eva Morkesová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99</v>
      </c>
      <c r="D57" s="141"/>
      <c r="E57" s="141"/>
      <c r="F57" s="141"/>
      <c r="G57" s="141"/>
      <c r="H57" s="141"/>
      <c r="I57" s="141"/>
      <c r="J57" s="142" t="s">
        <v>100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74</v>
      </c>
      <c r="D59" s="39"/>
      <c r="E59" s="39"/>
      <c r="F59" s="39"/>
      <c r="G59" s="39"/>
      <c r="H59" s="39"/>
      <c r="I59" s="39"/>
      <c r="J59" s="81">
        <f>J84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4"/>
      <c r="C60" s="145"/>
      <c r="D60" s="146" t="s">
        <v>102</v>
      </c>
      <c r="E60" s="147"/>
      <c r="F60" s="147"/>
      <c r="G60" s="147"/>
      <c r="H60" s="147"/>
      <c r="I60" s="147"/>
      <c r="J60" s="148">
        <f>J85</f>
        <v>0</v>
      </c>
      <c r="K60" s="145"/>
      <c r="L60" s="149"/>
    </row>
    <row r="61" spans="2:12" s="10" customFormat="1" ht="19.9" customHeight="1">
      <c r="B61" s="150"/>
      <c r="C61" s="101"/>
      <c r="D61" s="151" t="s">
        <v>103</v>
      </c>
      <c r="E61" s="152"/>
      <c r="F61" s="152"/>
      <c r="G61" s="152"/>
      <c r="H61" s="152"/>
      <c r="I61" s="152"/>
      <c r="J61" s="153">
        <f>J86</f>
        <v>0</v>
      </c>
      <c r="K61" s="101"/>
      <c r="L61" s="154"/>
    </row>
    <row r="62" spans="2:12" s="10" customFormat="1" ht="19.9" customHeight="1">
      <c r="B62" s="150"/>
      <c r="C62" s="101"/>
      <c r="D62" s="151" t="s">
        <v>104</v>
      </c>
      <c r="E62" s="152"/>
      <c r="F62" s="152"/>
      <c r="G62" s="152"/>
      <c r="H62" s="152"/>
      <c r="I62" s="152"/>
      <c r="J62" s="153">
        <f>J406</f>
        <v>0</v>
      </c>
      <c r="K62" s="101"/>
      <c r="L62" s="154"/>
    </row>
    <row r="63" spans="2:12" s="10" customFormat="1" ht="19.9" customHeight="1">
      <c r="B63" s="150"/>
      <c r="C63" s="101"/>
      <c r="D63" s="151" t="s">
        <v>105</v>
      </c>
      <c r="E63" s="152"/>
      <c r="F63" s="152"/>
      <c r="G63" s="152"/>
      <c r="H63" s="152"/>
      <c r="I63" s="152"/>
      <c r="J63" s="153">
        <f>J417</f>
        <v>0</v>
      </c>
      <c r="K63" s="101"/>
      <c r="L63" s="154"/>
    </row>
    <row r="64" spans="2:12" s="10" customFormat="1" ht="19.9" customHeight="1">
      <c r="B64" s="150"/>
      <c r="C64" s="101"/>
      <c r="D64" s="151" t="s">
        <v>106</v>
      </c>
      <c r="E64" s="152"/>
      <c r="F64" s="152"/>
      <c r="G64" s="152"/>
      <c r="H64" s="152"/>
      <c r="I64" s="152"/>
      <c r="J64" s="153">
        <f>J422</f>
        <v>0</v>
      </c>
      <c r="K64" s="101"/>
      <c r="L64" s="154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6" t="s">
        <v>107</v>
      </c>
      <c r="D71" s="39"/>
      <c r="E71" s="39"/>
      <c r="F71" s="39"/>
      <c r="G71" s="39"/>
      <c r="H71" s="39"/>
      <c r="I71" s="39"/>
      <c r="J71" s="39"/>
      <c r="K71" s="39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16</v>
      </c>
      <c r="D73" s="39"/>
      <c r="E73" s="39"/>
      <c r="F73" s="39"/>
      <c r="G73" s="39"/>
      <c r="H73" s="39"/>
      <c r="I73" s="39"/>
      <c r="J73" s="39"/>
      <c r="K73" s="39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94" t="str">
        <f>E7</f>
        <v>Mateřovský potok, Starý Mateřov, odstranění nánosů, ř. km 0,400 - 1,530</v>
      </c>
      <c r="F74" s="395"/>
      <c r="G74" s="395"/>
      <c r="H74" s="395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96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82" t="str">
        <f>E9</f>
        <v>SO 01 - Odstranění nánosů</v>
      </c>
      <c r="F76" s="393"/>
      <c r="G76" s="393"/>
      <c r="H76" s="393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22</v>
      </c>
      <c r="D78" s="39"/>
      <c r="E78" s="39"/>
      <c r="F78" s="30" t="str">
        <f>F12</f>
        <v>Starý Mateřov</v>
      </c>
      <c r="G78" s="39"/>
      <c r="H78" s="39"/>
      <c r="I78" s="32" t="s">
        <v>24</v>
      </c>
      <c r="J78" s="63" t="str">
        <f>IF(J12="","",J12)</f>
        <v>26. 1. 2024</v>
      </c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15" customHeight="1">
      <c r="A80" s="37"/>
      <c r="B80" s="38"/>
      <c r="C80" s="32" t="s">
        <v>26</v>
      </c>
      <c r="D80" s="39"/>
      <c r="E80" s="39"/>
      <c r="F80" s="30" t="str">
        <f>E15</f>
        <v>Povodí Labe, státní podnik</v>
      </c>
      <c r="G80" s="39"/>
      <c r="H80" s="39"/>
      <c r="I80" s="32" t="s">
        <v>34</v>
      </c>
      <c r="J80" s="35" t="str">
        <f>E21</f>
        <v>Povodí Labe, státní podnik, OIČ, Hradec Králové</v>
      </c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32</v>
      </c>
      <c r="D81" s="39"/>
      <c r="E81" s="39"/>
      <c r="F81" s="30" t="str">
        <f>IF(E18="","",E18)</f>
        <v>Vyplň údaj</v>
      </c>
      <c r="G81" s="39"/>
      <c r="H81" s="39"/>
      <c r="I81" s="32" t="s">
        <v>37</v>
      </c>
      <c r="J81" s="35" t="str">
        <f>E24</f>
        <v>Ing. Eva Morkesová</v>
      </c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55"/>
      <c r="B83" s="156"/>
      <c r="C83" s="157" t="s">
        <v>108</v>
      </c>
      <c r="D83" s="158" t="s">
        <v>61</v>
      </c>
      <c r="E83" s="158" t="s">
        <v>57</v>
      </c>
      <c r="F83" s="158" t="s">
        <v>58</v>
      </c>
      <c r="G83" s="158" t="s">
        <v>109</v>
      </c>
      <c r="H83" s="158" t="s">
        <v>110</v>
      </c>
      <c r="I83" s="158" t="s">
        <v>111</v>
      </c>
      <c r="J83" s="158" t="s">
        <v>100</v>
      </c>
      <c r="K83" s="159" t="s">
        <v>112</v>
      </c>
      <c r="L83" s="160"/>
      <c r="M83" s="72" t="s">
        <v>38</v>
      </c>
      <c r="N83" s="73" t="s">
        <v>46</v>
      </c>
      <c r="O83" s="73" t="s">
        <v>113</v>
      </c>
      <c r="P83" s="73" t="s">
        <v>114</v>
      </c>
      <c r="Q83" s="73" t="s">
        <v>115</v>
      </c>
      <c r="R83" s="73" t="s">
        <v>116</v>
      </c>
      <c r="S83" s="73" t="s">
        <v>117</v>
      </c>
      <c r="T83" s="74" t="s">
        <v>118</v>
      </c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63" s="2" customFormat="1" ht="22.9" customHeight="1">
      <c r="A84" s="37"/>
      <c r="B84" s="38"/>
      <c r="C84" s="79" t="s">
        <v>119</v>
      </c>
      <c r="D84" s="39"/>
      <c r="E84" s="39"/>
      <c r="F84" s="39"/>
      <c r="G84" s="39"/>
      <c r="H84" s="39"/>
      <c r="I84" s="39"/>
      <c r="J84" s="161">
        <f>BK84</f>
        <v>0</v>
      </c>
      <c r="K84" s="39"/>
      <c r="L84" s="42"/>
      <c r="M84" s="75"/>
      <c r="N84" s="162"/>
      <c r="O84" s="76"/>
      <c r="P84" s="163">
        <f>P85</f>
        <v>0</v>
      </c>
      <c r="Q84" s="76"/>
      <c r="R84" s="163">
        <f>R85</f>
        <v>1.91329</v>
      </c>
      <c r="S84" s="76"/>
      <c r="T84" s="164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20" t="s">
        <v>75</v>
      </c>
      <c r="AU84" s="20" t="s">
        <v>101</v>
      </c>
      <c r="BK84" s="165">
        <f>BK85</f>
        <v>0</v>
      </c>
    </row>
    <row r="85" spans="2:63" s="12" customFormat="1" ht="25.9" customHeight="1">
      <c r="B85" s="166"/>
      <c r="C85" s="167"/>
      <c r="D85" s="168" t="s">
        <v>75</v>
      </c>
      <c r="E85" s="169" t="s">
        <v>120</v>
      </c>
      <c r="F85" s="169" t="s">
        <v>121</v>
      </c>
      <c r="G85" s="167"/>
      <c r="H85" s="167"/>
      <c r="I85" s="170"/>
      <c r="J85" s="171">
        <f>BK85</f>
        <v>0</v>
      </c>
      <c r="K85" s="167"/>
      <c r="L85" s="172"/>
      <c r="M85" s="173"/>
      <c r="N85" s="174"/>
      <c r="O85" s="174"/>
      <c r="P85" s="175">
        <f>P86+P406+P417+P422</f>
        <v>0</v>
      </c>
      <c r="Q85" s="174"/>
      <c r="R85" s="175">
        <f>R86+R406+R417+R422</f>
        <v>1.91329</v>
      </c>
      <c r="S85" s="174"/>
      <c r="T85" s="176">
        <f>T86+T406+T417+T422</f>
        <v>0</v>
      </c>
      <c r="AR85" s="177" t="s">
        <v>83</v>
      </c>
      <c r="AT85" s="178" t="s">
        <v>75</v>
      </c>
      <c r="AU85" s="178" t="s">
        <v>76</v>
      </c>
      <c r="AY85" s="177" t="s">
        <v>122</v>
      </c>
      <c r="BK85" s="179">
        <f>BK86+BK406+BK417+BK422</f>
        <v>0</v>
      </c>
    </row>
    <row r="86" spans="2:63" s="12" customFormat="1" ht="22.9" customHeight="1">
      <c r="B86" s="166"/>
      <c r="C86" s="167"/>
      <c r="D86" s="168" t="s">
        <v>75</v>
      </c>
      <c r="E86" s="180" t="s">
        <v>83</v>
      </c>
      <c r="F86" s="180" t="s">
        <v>123</v>
      </c>
      <c r="G86" s="167"/>
      <c r="H86" s="167"/>
      <c r="I86" s="170"/>
      <c r="J86" s="181">
        <f>BK86</f>
        <v>0</v>
      </c>
      <c r="K86" s="167"/>
      <c r="L86" s="172"/>
      <c r="M86" s="173"/>
      <c r="N86" s="174"/>
      <c r="O86" s="174"/>
      <c r="P86" s="175">
        <f>SUM(P87:P405)</f>
        <v>0</v>
      </c>
      <c r="Q86" s="174"/>
      <c r="R86" s="175">
        <f>SUM(R87:R405)</f>
        <v>1.91329</v>
      </c>
      <c r="S86" s="174"/>
      <c r="T86" s="176">
        <f>SUM(T87:T405)</f>
        <v>0</v>
      </c>
      <c r="AR86" s="177" t="s">
        <v>83</v>
      </c>
      <c r="AT86" s="178" t="s">
        <v>75</v>
      </c>
      <c r="AU86" s="178" t="s">
        <v>83</v>
      </c>
      <c r="AY86" s="177" t="s">
        <v>122</v>
      </c>
      <c r="BK86" s="179">
        <f>SUM(BK87:BK405)</f>
        <v>0</v>
      </c>
    </row>
    <row r="87" spans="1:65" s="2" customFormat="1" ht="16.5" customHeight="1">
      <c r="A87" s="37"/>
      <c r="B87" s="38"/>
      <c r="C87" s="182" t="s">
        <v>83</v>
      </c>
      <c r="D87" s="182" t="s">
        <v>124</v>
      </c>
      <c r="E87" s="183" t="s">
        <v>125</v>
      </c>
      <c r="F87" s="184" t="s">
        <v>126</v>
      </c>
      <c r="G87" s="185" t="s">
        <v>127</v>
      </c>
      <c r="H87" s="186">
        <v>0.158</v>
      </c>
      <c r="I87" s="187"/>
      <c r="J87" s="188">
        <f>ROUND(I87*H87,2)</f>
        <v>0</v>
      </c>
      <c r="K87" s="184" t="s">
        <v>128</v>
      </c>
      <c r="L87" s="42"/>
      <c r="M87" s="189" t="s">
        <v>38</v>
      </c>
      <c r="N87" s="190" t="s">
        <v>49</v>
      </c>
      <c r="O87" s="68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3" t="s">
        <v>129</v>
      </c>
      <c r="AT87" s="193" t="s">
        <v>124</v>
      </c>
      <c r="AU87" s="193" t="s">
        <v>85</v>
      </c>
      <c r="AY87" s="20" t="s">
        <v>122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0" t="s">
        <v>129</v>
      </c>
      <c r="BK87" s="194">
        <f>ROUND(I87*H87,2)</f>
        <v>0</v>
      </c>
      <c r="BL87" s="20" t="s">
        <v>129</v>
      </c>
      <c r="BM87" s="193" t="s">
        <v>130</v>
      </c>
    </row>
    <row r="88" spans="1:47" s="2" customFormat="1" ht="12">
      <c r="A88" s="37"/>
      <c r="B88" s="38"/>
      <c r="C88" s="39"/>
      <c r="D88" s="195" t="s">
        <v>131</v>
      </c>
      <c r="E88" s="39"/>
      <c r="F88" s="196" t="s">
        <v>132</v>
      </c>
      <c r="G88" s="39"/>
      <c r="H88" s="39"/>
      <c r="I88" s="197"/>
      <c r="J88" s="39"/>
      <c r="K88" s="39"/>
      <c r="L88" s="42"/>
      <c r="M88" s="198"/>
      <c r="N88" s="199"/>
      <c r="O88" s="68"/>
      <c r="P88" s="68"/>
      <c r="Q88" s="68"/>
      <c r="R88" s="68"/>
      <c r="S88" s="68"/>
      <c r="T88" s="69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131</v>
      </c>
      <c r="AU88" s="20" t="s">
        <v>85</v>
      </c>
    </row>
    <row r="89" spans="1:47" s="2" customFormat="1" ht="12">
      <c r="A89" s="37"/>
      <c r="B89" s="38"/>
      <c r="C89" s="39"/>
      <c r="D89" s="200" t="s">
        <v>133</v>
      </c>
      <c r="E89" s="39"/>
      <c r="F89" s="201" t="s">
        <v>134</v>
      </c>
      <c r="G89" s="39"/>
      <c r="H89" s="39"/>
      <c r="I89" s="197"/>
      <c r="J89" s="39"/>
      <c r="K89" s="39"/>
      <c r="L89" s="42"/>
      <c r="M89" s="198"/>
      <c r="N89" s="199"/>
      <c r="O89" s="68"/>
      <c r="P89" s="68"/>
      <c r="Q89" s="68"/>
      <c r="R89" s="68"/>
      <c r="S89" s="68"/>
      <c r="T89" s="69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133</v>
      </c>
      <c r="AU89" s="20" t="s">
        <v>85</v>
      </c>
    </row>
    <row r="90" spans="2:51" s="13" customFormat="1" ht="12">
      <c r="B90" s="202"/>
      <c r="C90" s="203"/>
      <c r="D90" s="195" t="s">
        <v>135</v>
      </c>
      <c r="E90" s="204" t="s">
        <v>38</v>
      </c>
      <c r="F90" s="205" t="s">
        <v>136</v>
      </c>
      <c r="G90" s="203"/>
      <c r="H90" s="204" t="s">
        <v>38</v>
      </c>
      <c r="I90" s="206"/>
      <c r="J90" s="203"/>
      <c r="K90" s="203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135</v>
      </c>
      <c r="AU90" s="211" t="s">
        <v>85</v>
      </c>
      <c r="AV90" s="13" t="s">
        <v>83</v>
      </c>
      <c r="AW90" s="13" t="s">
        <v>36</v>
      </c>
      <c r="AX90" s="13" t="s">
        <v>76</v>
      </c>
      <c r="AY90" s="211" t="s">
        <v>122</v>
      </c>
    </row>
    <row r="91" spans="2:51" s="13" customFormat="1" ht="12">
      <c r="B91" s="202"/>
      <c r="C91" s="203"/>
      <c r="D91" s="195" t="s">
        <v>135</v>
      </c>
      <c r="E91" s="204" t="s">
        <v>38</v>
      </c>
      <c r="F91" s="205" t="s">
        <v>137</v>
      </c>
      <c r="G91" s="203"/>
      <c r="H91" s="204" t="s">
        <v>38</v>
      </c>
      <c r="I91" s="206"/>
      <c r="J91" s="203"/>
      <c r="K91" s="203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135</v>
      </c>
      <c r="AU91" s="211" t="s">
        <v>85</v>
      </c>
      <c r="AV91" s="13" t="s">
        <v>83</v>
      </c>
      <c r="AW91" s="13" t="s">
        <v>36</v>
      </c>
      <c r="AX91" s="13" t="s">
        <v>76</v>
      </c>
      <c r="AY91" s="211" t="s">
        <v>122</v>
      </c>
    </row>
    <row r="92" spans="2:51" s="14" customFormat="1" ht="12">
      <c r="B92" s="212"/>
      <c r="C92" s="213"/>
      <c r="D92" s="195" t="s">
        <v>135</v>
      </c>
      <c r="E92" s="214" t="s">
        <v>38</v>
      </c>
      <c r="F92" s="215" t="s">
        <v>138</v>
      </c>
      <c r="G92" s="213"/>
      <c r="H92" s="216">
        <v>0.069</v>
      </c>
      <c r="I92" s="217"/>
      <c r="J92" s="213"/>
      <c r="K92" s="213"/>
      <c r="L92" s="218"/>
      <c r="M92" s="219"/>
      <c r="N92" s="220"/>
      <c r="O92" s="220"/>
      <c r="P92" s="220"/>
      <c r="Q92" s="220"/>
      <c r="R92" s="220"/>
      <c r="S92" s="220"/>
      <c r="T92" s="221"/>
      <c r="AT92" s="222" t="s">
        <v>135</v>
      </c>
      <c r="AU92" s="222" t="s">
        <v>85</v>
      </c>
      <c r="AV92" s="14" t="s">
        <v>85</v>
      </c>
      <c r="AW92" s="14" t="s">
        <v>36</v>
      </c>
      <c r="AX92" s="14" t="s">
        <v>76</v>
      </c>
      <c r="AY92" s="222" t="s">
        <v>122</v>
      </c>
    </row>
    <row r="93" spans="2:51" s="13" customFormat="1" ht="12">
      <c r="B93" s="202"/>
      <c r="C93" s="203"/>
      <c r="D93" s="195" t="s">
        <v>135</v>
      </c>
      <c r="E93" s="204" t="s">
        <v>38</v>
      </c>
      <c r="F93" s="205" t="s">
        <v>139</v>
      </c>
      <c r="G93" s="203"/>
      <c r="H93" s="204" t="s">
        <v>38</v>
      </c>
      <c r="I93" s="206"/>
      <c r="J93" s="203"/>
      <c r="K93" s="203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135</v>
      </c>
      <c r="AU93" s="211" t="s">
        <v>85</v>
      </c>
      <c r="AV93" s="13" t="s">
        <v>83</v>
      </c>
      <c r="AW93" s="13" t="s">
        <v>36</v>
      </c>
      <c r="AX93" s="13" t="s">
        <v>76</v>
      </c>
      <c r="AY93" s="211" t="s">
        <v>122</v>
      </c>
    </row>
    <row r="94" spans="2:51" s="14" customFormat="1" ht="12">
      <c r="B94" s="212"/>
      <c r="C94" s="213"/>
      <c r="D94" s="195" t="s">
        <v>135</v>
      </c>
      <c r="E94" s="214" t="s">
        <v>38</v>
      </c>
      <c r="F94" s="215" t="s">
        <v>140</v>
      </c>
      <c r="G94" s="213"/>
      <c r="H94" s="216">
        <v>0.007</v>
      </c>
      <c r="I94" s="217"/>
      <c r="J94" s="213"/>
      <c r="K94" s="213"/>
      <c r="L94" s="218"/>
      <c r="M94" s="219"/>
      <c r="N94" s="220"/>
      <c r="O94" s="220"/>
      <c r="P94" s="220"/>
      <c r="Q94" s="220"/>
      <c r="R94" s="220"/>
      <c r="S94" s="220"/>
      <c r="T94" s="221"/>
      <c r="AT94" s="222" t="s">
        <v>135</v>
      </c>
      <c r="AU94" s="222" t="s">
        <v>85</v>
      </c>
      <c r="AV94" s="14" t="s">
        <v>85</v>
      </c>
      <c r="AW94" s="14" t="s">
        <v>36</v>
      </c>
      <c r="AX94" s="14" t="s">
        <v>76</v>
      </c>
      <c r="AY94" s="222" t="s">
        <v>122</v>
      </c>
    </row>
    <row r="95" spans="2:51" s="13" customFormat="1" ht="12">
      <c r="B95" s="202"/>
      <c r="C95" s="203"/>
      <c r="D95" s="195" t="s">
        <v>135</v>
      </c>
      <c r="E95" s="204" t="s">
        <v>38</v>
      </c>
      <c r="F95" s="205" t="s">
        <v>141</v>
      </c>
      <c r="G95" s="203"/>
      <c r="H95" s="204" t="s">
        <v>38</v>
      </c>
      <c r="I95" s="206"/>
      <c r="J95" s="203"/>
      <c r="K95" s="203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135</v>
      </c>
      <c r="AU95" s="211" t="s">
        <v>85</v>
      </c>
      <c r="AV95" s="13" t="s">
        <v>83</v>
      </c>
      <c r="AW95" s="13" t="s">
        <v>36</v>
      </c>
      <c r="AX95" s="13" t="s">
        <v>76</v>
      </c>
      <c r="AY95" s="211" t="s">
        <v>122</v>
      </c>
    </row>
    <row r="96" spans="2:51" s="14" customFormat="1" ht="12">
      <c r="B96" s="212"/>
      <c r="C96" s="213"/>
      <c r="D96" s="195" t="s">
        <v>135</v>
      </c>
      <c r="E96" s="214" t="s">
        <v>38</v>
      </c>
      <c r="F96" s="215" t="s">
        <v>142</v>
      </c>
      <c r="G96" s="213"/>
      <c r="H96" s="216">
        <v>0.02</v>
      </c>
      <c r="I96" s="217"/>
      <c r="J96" s="213"/>
      <c r="K96" s="213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135</v>
      </c>
      <c r="AU96" s="222" t="s">
        <v>85</v>
      </c>
      <c r="AV96" s="14" t="s">
        <v>85</v>
      </c>
      <c r="AW96" s="14" t="s">
        <v>36</v>
      </c>
      <c r="AX96" s="14" t="s">
        <v>76</v>
      </c>
      <c r="AY96" s="222" t="s">
        <v>122</v>
      </c>
    </row>
    <row r="97" spans="2:51" s="13" customFormat="1" ht="12">
      <c r="B97" s="202"/>
      <c r="C97" s="203"/>
      <c r="D97" s="195" t="s">
        <v>135</v>
      </c>
      <c r="E97" s="204" t="s">
        <v>38</v>
      </c>
      <c r="F97" s="205" t="s">
        <v>143</v>
      </c>
      <c r="G97" s="203"/>
      <c r="H97" s="204" t="s">
        <v>38</v>
      </c>
      <c r="I97" s="206"/>
      <c r="J97" s="203"/>
      <c r="K97" s="203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135</v>
      </c>
      <c r="AU97" s="211" t="s">
        <v>85</v>
      </c>
      <c r="AV97" s="13" t="s">
        <v>83</v>
      </c>
      <c r="AW97" s="13" t="s">
        <v>36</v>
      </c>
      <c r="AX97" s="13" t="s">
        <v>76</v>
      </c>
      <c r="AY97" s="211" t="s">
        <v>122</v>
      </c>
    </row>
    <row r="98" spans="2:51" s="14" customFormat="1" ht="12">
      <c r="B98" s="212"/>
      <c r="C98" s="213"/>
      <c r="D98" s="195" t="s">
        <v>135</v>
      </c>
      <c r="E98" s="214" t="s">
        <v>38</v>
      </c>
      <c r="F98" s="215" t="s">
        <v>144</v>
      </c>
      <c r="G98" s="213"/>
      <c r="H98" s="216">
        <v>0.035</v>
      </c>
      <c r="I98" s="217"/>
      <c r="J98" s="213"/>
      <c r="K98" s="213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135</v>
      </c>
      <c r="AU98" s="222" t="s">
        <v>85</v>
      </c>
      <c r="AV98" s="14" t="s">
        <v>85</v>
      </c>
      <c r="AW98" s="14" t="s">
        <v>36</v>
      </c>
      <c r="AX98" s="14" t="s">
        <v>76</v>
      </c>
      <c r="AY98" s="222" t="s">
        <v>122</v>
      </c>
    </row>
    <row r="99" spans="2:51" s="13" customFormat="1" ht="12">
      <c r="B99" s="202"/>
      <c r="C99" s="203"/>
      <c r="D99" s="195" t="s">
        <v>135</v>
      </c>
      <c r="E99" s="204" t="s">
        <v>38</v>
      </c>
      <c r="F99" s="205" t="s">
        <v>145</v>
      </c>
      <c r="G99" s="203"/>
      <c r="H99" s="204" t="s">
        <v>38</v>
      </c>
      <c r="I99" s="206"/>
      <c r="J99" s="203"/>
      <c r="K99" s="203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135</v>
      </c>
      <c r="AU99" s="211" t="s">
        <v>85</v>
      </c>
      <c r="AV99" s="13" t="s">
        <v>83</v>
      </c>
      <c r="AW99" s="13" t="s">
        <v>36</v>
      </c>
      <c r="AX99" s="13" t="s">
        <v>76</v>
      </c>
      <c r="AY99" s="211" t="s">
        <v>122</v>
      </c>
    </row>
    <row r="100" spans="2:51" s="14" customFormat="1" ht="12">
      <c r="B100" s="212"/>
      <c r="C100" s="213"/>
      <c r="D100" s="195" t="s">
        <v>135</v>
      </c>
      <c r="E100" s="214" t="s">
        <v>38</v>
      </c>
      <c r="F100" s="215" t="s">
        <v>146</v>
      </c>
      <c r="G100" s="213"/>
      <c r="H100" s="216">
        <v>0.004</v>
      </c>
      <c r="I100" s="217"/>
      <c r="J100" s="213"/>
      <c r="K100" s="213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135</v>
      </c>
      <c r="AU100" s="222" t="s">
        <v>85</v>
      </c>
      <c r="AV100" s="14" t="s">
        <v>85</v>
      </c>
      <c r="AW100" s="14" t="s">
        <v>36</v>
      </c>
      <c r="AX100" s="14" t="s">
        <v>76</v>
      </c>
      <c r="AY100" s="222" t="s">
        <v>122</v>
      </c>
    </row>
    <row r="101" spans="2:51" s="13" customFormat="1" ht="12">
      <c r="B101" s="202"/>
      <c r="C101" s="203"/>
      <c r="D101" s="195" t="s">
        <v>135</v>
      </c>
      <c r="E101" s="204" t="s">
        <v>38</v>
      </c>
      <c r="F101" s="205" t="s">
        <v>147</v>
      </c>
      <c r="G101" s="203"/>
      <c r="H101" s="204" t="s">
        <v>38</v>
      </c>
      <c r="I101" s="206"/>
      <c r="J101" s="203"/>
      <c r="K101" s="203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135</v>
      </c>
      <c r="AU101" s="211" t="s">
        <v>85</v>
      </c>
      <c r="AV101" s="13" t="s">
        <v>83</v>
      </c>
      <c r="AW101" s="13" t="s">
        <v>36</v>
      </c>
      <c r="AX101" s="13" t="s">
        <v>76</v>
      </c>
      <c r="AY101" s="211" t="s">
        <v>122</v>
      </c>
    </row>
    <row r="102" spans="2:51" s="14" customFormat="1" ht="12">
      <c r="B102" s="212"/>
      <c r="C102" s="213"/>
      <c r="D102" s="195" t="s">
        <v>135</v>
      </c>
      <c r="E102" s="214" t="s">
        <v>38</v>
      </c>
      <c r="F102" s="215" t="s">
        <v>148</v>
      </c>
      <c r="G102" s="213"/>
      <c r="H102" s="216">
        <v>0.023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135</v>
      </c>
      <c r="AU102" s="222" t="s">
        <v>85</v>
      </c>
      <c r="AV102" s="14" t="s">
        <v>85</v>
      </c>
      <c r="AW102" s="14" t="s">
        <v>36</v>
      </c>
      <c r="AX102" s="14" t="s">
        <v>76</v>
      </c>
      <c r="AY102" s="222" t="s">
        <v>122</v>
      </c>
    </row>
    <row r="103" spans="2:51" s="15" customFormat="1" ht="12">
      <c r="B103" s="223"/>
      <c r="C103" s="224"/>
      <c r="D103" s="195" t="s">
        <v>135</v>
      </c>
      <c r="E103" s="225" t="s">
        <v>38</v>
      </c>
      <c r="F103" s="226" t="s">
        <v>149</v>
      </c>
      <c r="G103" s="224"/>
      <c r="H103" s="227">
        <v>0.158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135</v>
      </c>
      <c r="AU103" s="233" t="s">
        <v>85</v>
      </c>
      <c r="AV103" s="15" t="s">
        <v>129</v>
      </c>
      <c r="AW103" s="15" t="s">
        <v>36</v>
      </c>
      <c r="AX103" s="15" t="s">
        <v>83</v>
      </c>
      <c r="AY103" s="233" t="s">
        <v>122</v>
      </c>
    </row>
    <row r="104" spans="1:65" s="2" customFormat="1" ht="16.5" customHeight="1">
      <c r="A104" s="37"/>
      <c r="B104" s="38"/>
      <c r="C104" s="182" t="s">
        <v>85</v>
      </c>
      <c r="D104" s="182" t="s">
        <v>124</v>
      </c>
      <c r="E104" s="183" t="s">
        <v>150</v>
      </c>
      <c r="F104" s="184" t="s">
        <v>151</v>
      </c>
      <c r="G104" s="185" t="s">
        <v>127</v>
      </c>
      <c r="H104" s="186">
        <v>0.043</v>
      </c>
      <c r="I104" s="187"/>
      <c r="J104" s="188">
        <f>ROUND(I104*H104,2)</f>
        <v>0</v>
      </c>
      <c r="K104" s="184" t="s">
        <v>128</v>
      </c>
      <c r="L104" s="42"/>
      <c r="M104" s="189" t="s">
        <v>38</v>
      </c>
      <c r="N104" s="190" t="s">
        <v>49</v>
      </c>
      <c r="O104" s="68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3" t="s">
        <v>129</v>
      </c>
      <c r="AT104" s="193" t="s">
        <v>124</v>
      </c>
      <c r="AU104" s="193" t="s">
        <v>85</v>
      </c>
      <c r="AY104" s="20" t="s">
        <v>122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0" t="s">
        <v>129</v>
      </c>
      <c r="BK104" s="194">
        <f>ROUND(I104*H104,2)</f>
        <v>0</v>
      </c>
      <c r="BL104" s="20" t="s">
        <v>129</v>
      </c>
      <c r="BM104" s="193" t="s">
        <v>152</v>
      </c>
    </row>
    <row r="105" spans="1:47" s="2" customFormat="1" ht="12">
      <c r="A105" s="37"/>
      <c r="B105" s="38"/>
      <c r="C105" s="39"/>
      <c r="D105" s="195" t="s">
        <v>131</v>
      </c>
      <c r="E105" s="39"/>
      <c r="F105" s="196" t="s">
        <v>153</v>
      </c>
      <c r="G105" s="39"/>
      <c r="H105" s="39"/>
      <c r="I105" s="197"/>
      <c r="J105" s="39"/>
      <c r="K105" s="39"/>
      <c r="L105" s="42"/>
      <c r="M105" s="198"/>
      <c r="N105" s="199"/>
      <c r="O105" s="68"/>
      <c r="P105" s="68"/>
      <c r="Q105" s="68"/>
      <c r="R105" s="68"/>
      <c r="S105" s="68"/>
      <c r="T105" s="69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131</v>
      </c>
      <c r="AU105" s="20" t="s">
        <v>85</v>
      </c>
    </row>
    <row r="106" spans="1:47" s="2" customFormat="1" ht="12">
      <c r="A106" s="37"/>
      <c r="B106" s="38"/>
      <c r="C106" s="39"/>
      <c r="D106" s="200" t="s">
        <v>133</v>
      </c>
      <c r="E106" s="39"/>
      <c r="F106" s="201" t="s">
        <v>154</v>
      </c>
      <c r="G106" s="39"/>
      <c r="H106" s="39"/>
      <c r="I106" s="197"/>
      <c r="J106" s="39"/>
      <c r="K106" s="39"/>
      <c r="L106" s="42"/>
      <c r="M106" s="198"/>
      <c r="N106" s="199"/>
      <c r="O106" s="68"/>
      <c r="P106" s="68"/>
      <c r="Q106" s="68"/>
      <c r="R106" s="68"/>
      <c r="S106" s="68"/>
      <c r="T106" s="69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133</v>
      </c>
      <c r="AU106" s="20" t="s">
        <v>85</v>
      </c>
    </row>
    <row r="107" spans="2:51" s="13" customFormat="1" ht="12">
      <c r="B107" s="202"/>
      <c r="C107" s="203"/>
      <c r="D107" s="195" t="s">
        <v>135</v>
      </c>
      <c r="E107" s="204" t="s">
        <v>38</v>
      </c>
      <c r="F107" s="205" t="s">
        <v>136</v>
      </c>
      <c r="G107" s="203"/>
      <c r="H107" s="204" t="s">
        <v>38</v>
      </c>
      <c r="I107" s="206"/>
      <c r="J107" s="203"/>
      <c r="K107" s="203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135</v>
      </c>
      <c r="AU107" s="211" t="s">
        <v>85</v>
      </c>
      <c r="AV107" s="13" t="s">
        <v>83</v>
      </c>
      <c r="AW107" s="13" t="s">
        <v>36</v>
      </c>
      <c r="AX107" s="13" t="s">
        <v>76</v>
      </c>
      <c r="AY107" s="211" t="s">
        <v>122</v>
      </c>
    </row>
    <row r="108" spans="2:51" s="13" customFormat="1" ht="12">
      <c r="B108" s="202"/>
      <c r="C108" s="203"/>
      <c r="D108" s="195" t="s">
        <v>135</v>
      </c>
      <c r="E108" s="204" t="s">
        <v>38</v>
      </c>
      <c r="F108" s="205" t="s">
        <v>155</v>
      </c>
      <c r="G108" s="203"/>
      <c r="H108" s="204" t="s">
        <v>38</v>
      </c>
      <c r="I108" s="206"/>
      <c r="J108" s="203"/>
      <c r="K108" s="203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135</v>
      </c>
      <c r="AU108" s="211" t="s">
        <v>85</v>
      </c>
      <c r="AV108" s="13" t="s">
        <v>83</v>
      </c>
      <c r="AW108" s="13" t="s">
        <v>36</v>
      </c>
      <c r="AX108" s="13" t="s">
        <v>76</v>
      </c>
      <c r="AY108" s="211" t="s">
        <v>122</v>
      </c>
    </row>
    <row r="109" spans="2:51" s="14" customFormat="1" ht="12">
      <c r="B109" s="212"/>
      <c r="C109" s="213"/>
      <c r="D109" s="195" t="s">
        <v>135</v>
      </c>
      <c r="E109" s="214" t="s">
        <v>38</v>
      </c>
      <c r="F109" s="215" t="s">
        <v>156</v>
      </c>
      <c r="G109" s="213"/>
      <c r="H109" s="216">
        <v>0.021</v>
      </c>
      <c r="I109" s="217"/>
      <c r="J109" s="213"/>
      <c r="K109" s="213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135</v>
      </c>
      <c r="AU109" s="222" t="s">
        <v>85</v>
      </c>
      <c r="AV109" s="14" t="s">
        <v>85</v>
      </c>
      <c r="AW109" s="14" t="s">
        <v>36</v>
      </c>
      <c r="AX109" s="14" t="s">
        <v>76</v>
      </c>
      <c r="AY109" s="222" t="s">
        <v>122</v>
      </c>
    </row>
    <row r="110" spans="2:51" s="13" customFormat="1" ht="12">
      <c r="B110" s="202"/>
      <c r="C110" s="203"/>
      <c r="D110" s="195" t="s">
        <v>135</v>
      </c>
      <c r="E110" s="204" t="s">
        <v>38</v>
      </c>
      <c r="F110" s="205" t="s">
        <v>141</v>
      </c>
      <c r="G110" s="203"/>
      <c r="H110" s="204" t="s">
        <v>38</v>
      </c>
      <c r="I110" s="206"/>
      <c r="J110" s="203"/>
      <c r="K110" s="203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135</v>
      </c>
      <c r="AU110" s="211" t="s">
        <v>85</v>
      </c>
      <c r="AV110" s="13" t="s">
        <v>83</v>
      </c>
      <c r="AW110" s="13" t="s">
        <v>36</v>
      </c>
      <c r="AX110" s="13" t="s">
        <v>76</v>
      </c>
      <c r="AY110" s="211" t="s">
        <v>122</v>
      </c>
    </row>
    <row r="111" spans="2:51" s="14" customFormat="1" ht="12">
      <c r="B111" s="212"/>
      <c r="C111" s="213"/>
      <c r="D111" s="195" t="s">
        <v>135</v>
      </c>
      <c r="E111" s="214" t="s">
        <v>38</v>
      </c>
      <c r="F111" s="215" t="s">
        <v>157</v>
      </c>
      <c r="G111" s="213"/>
      <c r="H111" s="216">
        <v>0.005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135</v>
      </c>
      <c r="AU111" s="222" t="s">
        <v>85</v>
      </c>
      <c r="AV111" s="14" t="s">
        <v>85</v>
      </c>
      <c r="AW111" s="14" t="s">
        <v>36</v>
      </c>
      <c r="AX111" s="14" t="s">
        <v>76</v>
      </c>
      <c r="AY111" s="222" t="s">
        <v>122</v>
      </c>
    </row>
    <row r="112" spans="2:51" s="13" customFormat="1" ht="12">
      <c r="B112" s="202"/>
      <c r="C112" s="203"/>
      <c r="D112" s="195" t="s">
        <v>135</v>
      </c>
      <c r="E112" s="204" t="s">
        <v>38</v>
      </c>
      <c r="F112" s="205" t="s">
        <v>158</v>
      </c>
      <c r="G112" s="203"/>
      <c r="H112" s="204" t="s">
        <v>38</v>
      </c>
      <c r="I112" s="206"/>
      <c r="J112" s="203"/>
      <c r="K112" s="203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135</v>
      </c>
      <c r="AU112" s="211" t="s">
        <v>85</v>
      </c>
      <c r="AV112" s="13" t="s">
        <v>83</v>
      </c>
      <c r="AW112" s="13" t="s">
        <v>36</v>
      </c>
      <c r="AX112" s="13" t="s">
        <v>76</v>
      </c>
      <c r="AY112" s="211" t="s">
        <v>122</v>
      </c>
    </row>
    <row r="113" spans="2:51" s="14" customFormat="1" ht="12">
      <c r="B113" s="212"/>
      <c r="C113" s="213"/>
      <c r="D113" s="195" t="s">
        <v>135</v>
      </c>
      <c r="E113" s="214" t="s">
        <v>38</v>
      </c>
      <c r="F113" s="215" t="s">
        <v>159</v>
      </c>
      <c r="G113" s="213"/>
      <c r="H113" s="216">
        <v>0.008</v>
      </c>
      <c r="I113" s="217"/>
      <c r="J113" s="213"/>
      <c r="K113" s="213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135</v>
      </c>
      <c r="AU113" s="222" t="s">
        <v>85</v>
      </c>
      <c r="AV113" s="14" t="s">
        <v>85</v>
      </c>
      <c r="AW113" s="14" t="s">
        <v>36</v>
      </c>
      <c r="AX113" s="14" t="s">
        <v>76</v>
      </c>
      <c r="AY113" s="222" t="s">
        <v>122</v>
      </c>
    </row>
    <row r="114" spans="2:51" s="13" customFormat="1" ht="12">
      <c r="B114" s="202"/>
      <c r="C114" s="203"/>
      <c r="D114" s="195" t="s">
        <v>135</v>
      </c>
      <c r="E114" s="204" t="s">
        <v>38</v>
      </c>
      <c r="F114" s="205" t="s">
        <v>145</v>
      </c>
      <c r="G114" s="203"/>
      <c r="H114" s="204" t="s">
        <v>38</v>
      </c>
      <c r="I114" s="206"/>
      <c r="J114" s="203"/>
      <c r="K114" s="203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135</v>
      </c>
      <c r="AU114" s="211" t="s">
        <v>85</v>
      </c>
      <c r="AV114" s="13" t="s">
        <v>83</v>
      </c>
      <c r="AW114" s="13" t="s">
        <v>36</v>
      </c>
      <c r="AX114" s="13" t="s">
        <v>76</v>
      </c>
      <c r="AY114" s="211" t="s">
        <v>122</v>
      </c>
    </row>
    <row r="115" spans="2:51" s="14" customFormat="1" ht="12">
      <c r="B115" s="212"/>
      <c r="C115" s="213"/>
      <c r="D115" s="195" t="s">
        <v>135</v>
      </c>
      <c r="E115" s="214" t="s">
        <v>38</v>
      </c>
      <c r="F115" s="215" t="s">
        <v>146</v>
      </c>
      <c r="G115" s="213"/>
      <c r="H115" s="216">
        <v>0.004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135</v>
      </c>
      <c r="AU115" s="222" t="s">
        <v>85</v>
      </c>
      <c r="AV115" s="14" t="s">
        <v>85</v>
      </c>
      <c r="AW115" s="14" t="s">
        <v>36</v>
      </c>
      <c r="AX115" s="14" t="s">
        <v>76</v>
      </c>
      <c r="AY115" s="222" t="s">
        <v>122</v>
      </c>
    </row>
    <row r="116" spans="2:51" s="13" customFormat="1" ht="12">
      <c r="B116" s="202"/>
      <c r="C116" s="203"/>
      <c r="D116" s="195" t="s">
        <v>135</v>
      </c>
      <c r="E116" s="204" t="s">
        <v>38</v>
      </c>
      <c r="F116" s="205" t="s">
        <v>160</v>
      </c>
      <c r="G116" s="203"/>
      <c r="H116" s="204" t="s">
        <v>38</v>
      </c>
      <c r="I116" s="206"/>
      <c r="J116" s="203"/>
      <c r="K116" s="203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135</v>
      </c>
      <c r="AU116" s="211" t="s">
        <v>85</v>
      </c>
      <c r="AV116" s="13" t="s">
        <v>83</v>
      </c>
      <c r="AW116" s="13" t="s">
        <v>36</v>
      </c>
      <c r="AX116" s="13" t="s">
        <v>76</v>
      </c>
      <c r="AY116" s="211" t="s">
        <v>122</v>
      </c>
    </row>
    <row r="117" spans="2:51" s="14" customFormat="1" ht="12">
      <c r="B117" s="212"/>
      <c r="C117" s="213"/>
      <c r="D117" s="195" t="s">
        <v>135</v>
      </c>
      <c r="E117" s="214" t="s">
        <v>38</v>
      </c>
      <c r="F117" s="215" t="s">
        <v>161</v>
      </c>
      <c r="G117" s="213"/>
      <c r="H117" s="216">
        <v>0.005</v>
      </c>
      <c r="I117" s="217"/>
      <c r="J117" s="213"/>
      <c r="K117" s="213"/>
      <c r="L117" s="218"/>
      <c r="M117" s="219"/>
      <c r="N117" s="220"/>
      <c r="O117" s="220"/>
      <c r="P117" s="220"/>
      <c r="Q117" s="220"/>
      <c r="R117" s="220"/>
      <c r="S117" s="220"/>
      <c r="T117" s="221"/>
      <c r="AT117" s="222" t="s">
        <v>135</v>
      </c>
      <c r="AU117" s="222" t="s">
        <v>85</v>
      </c>
      <c r="AV117" s="14" t="s">
        <v>85</v>
      </c>
      <c r="AW117" s="14" t="s">
        <v>36</v>
      </c>
      <c r="AX117" s="14" t="s">
        <v>76</v>
      </c>
      <c r="AY117" s="222" t="s">
        <v>122</v>
      </c>
    </row>
    <row r="118" spans="2:51" s="15" customFormat="1" ht="12">
      <c r="B118" s="223"/>
      <c r="C118" s="224"/>
      <c r="D118" s="195" t="s">
        <v>135</v>
      </c>
      <c r="E118" s="225" t="s">
        <v>38</v>
      </c>
      <c r="F118" s="226" t="s">
        <v>149</v>
      </c>
      <c r="G118" s="224"/>
      <c r="H118" s="227">
        <v>0.043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135</v>
      </c>
      <c r="AU118" s="233" t="s">
        <v>85</v>
      </c>
      <c r="AV118" s="15" t="s">
        <v>129</v>
      </c>
      <c r="AW118" s="15" t="s">
        <v>36</v>
      </c>
      <c r="AX118" s="15" t="s">
        <v>83</v>
      </c>
      <c r="AY118" s="233" t="s">
        <v>122</v>
      </c>
    </row>
    <row r="119" spans="1:65" s="2" customFormat="1" ht="16.5" customHeight="1">
      <c r="A119" s="37"/>
      <c r="B119" s="38"/>
      <c r="C119" s="182" t="s">
        <v>162</v>
      </c>
      <c r="D119" s="182" t="s">
        <v>124</v>
      </c>
      <c r="E119" s="183" t="s">
        <v>163</v>
      </c>
      <c r="F119" s="184" t="s">
        <v>164</v>
      </c>
      <c r="G119" s="185" t="s">
        <v>127</v>
      </c>
      <c r="H119" s="186">
        <v>0.03</v>
      </c>
      <c r="I119" s="187"/>
      <c r="J119" s="188">
        <f>ROUND(I119*H119,2)</f>
        <v>0</v>
      </c>
      <c r="K119" s="184" t="s">
        <v>128</v>
      </c>
      <c r="L119" s="42"/>
      <c r="M119" s="189" t="s">
        <v>38</v>
      </c>
      <c r="N119" s="190" t="s">
        <v>49</v>
      </c>
      <c r="O119" s="68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3" t="s">
        <v>129</v>
      </c>
      <c r="AT119" s="193" t="s">
        <v>124</v>
      </c>
      <c r="AU119" s="193" t="s">
        <v>85</v>
      </c>
      <c r="AY119" s="20" t="s">
        <v>122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0" t="s">
        <v>129</v>
      </c>
      <c r="BK119" s="194">
        <f>ROUND(I119*H119,2)</f>
        <v>0</v>
      </c>
      <c r="BL119" s="20" t="s">
        <v>129</v>
      </c>
      <c r="BM119" s="193" t="s">
        <v>165</v>
      </c>
    </row>
    <row r="120" spans="1:47" s="2" customFormat="1" ht="12">
      <c r="A120" s="37"/>
      <c r="B120" s="38"/>
      <c r="C120" s="39"/>
      <c r="D120" s="195" t="s">
        <v>131</v>
      </c>
      <c r="E120" s="39"/>
      <c r="F120" s="196" t="s">
        <v>166</v>
      </c>
      <c r="G120" s="39"/>
      <c r="H120" s="39"/>
      <c r="I120" s="197"/>
      <c r="J120" s="39"/>
      <c r="K120" s="39"/>
      <c r="L120" s="42"/>
      <c r="M120" s="198"/>
      <c r="N120" s="199"/>
      <c r="O120" s="68"/>
      <c r="P120" s="68"/>
      <c r="Q120" s="68"/>
      <c r="R120" s="68"/>
      <c r="S120" s="68"/>
      <c r="T120" s="69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131</v>
      </c>
      <c r="AU120" s="20" t="s">
        <v>85</v>
      </c>
    </row>
    <row r="121" spans="1:47" s="2" customFormat="1" ht="12">
      <c r="A121" s="37"/>
      <c r="B121" s="38"/>
      <c r="C121" s="39"/>
      <c r="D121" s="200" t="s">
        <v>133</v>
      </c>
      <c r="E121" s="39"/>
      <c r="F121" s="201" t="s">
        <v>167</v>
      </c>
      <c r="G121" s="39"/>
      <c r="H121" s="39"/>
      <c r="I121" s="197"/>
      <c r="J121" s="39"/>
      <c r="K121" s="39"/>
      <c r="L121" s="42"/>
      <c r="M121" s="198"/>
      <c r="N121" s="199"/>
      <c r="O121" s="68"/>
      <c r="P121" s="68"/>
      <c r="Q121" s="68"/>
      <c r="R121" s="68"/>
      <c r="S121" s="68"/>
      <c r="T121" s="69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133</v>
      </c>
      <c r="AU121" s="20" t="s">
        <v>85</v>
      </c>
    </row>
    <row r="122" spans="2:51" s="13" customFormat="1" ht="12">
      <c r="B122" s="202"/>
      <c r="C122" s="203"/>
      <c r="D122" s="195" t="s">
        <v>135</v>
      </c>
      <c r="E122" s="204" t="s">
        <v>38</v>
      </c>
      <c r="F122" s="205" t="s">
        <v>168</v>
      </c>
      <c r="G122" s="203"/>
      <c r="H122" s="204" t="s">
        <v>38</v>
      </c>
      <c r="I122" s="206"/>
      <c r="J122" s="203"/>
      <c r="K122" s="203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135</v>
      </c>
      <c r="AU122" s="211" t="s">
        <v>85</v>
      </c>
      <c r="AV122" s="13" t="s">
        <v>83</v>
      </c>
      <c r="AW122" s="13" t="s">
        <v>36</v>
      </c>
      <c r="AX122" s="13" t="s">
        <v>76</v>
      </c>
      <c r="AY122" s="211" t="s">
        <v>122</v>
      </c>
    </row>
    <row r="123" spans="2:51" s="13" customFormat="1" ht="12">
      <c r="B123" s="202"/>
      <c r="C123" s="203"/>
      <c r="D123" s="195" t="s">
        <v>135</v>
      </c>
      <c r="E123" s="204" t="s">
        <v>38</v>
      </c>
      <c r="F123" s="205" t="s">
        <v>137</v>
      </c>
      <c r="G123" s="203"/>
      <c r="H123" s="204" t="s">
        <v>38</v>
      </c>
      <c r="I123" s="206"/>
      <c r="J123" s="203"/>
      <c r="K123" s="203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135</v>
      </c>
      <c r="AU123" s="211" t="s">
        <v>85</v>
      </c>
      <c r="AV123" s="13" t="s">
        <v>83</v>
      </c>
      <c r="AW123" s="13" t="s">
        <v>36</v>
      </c>
      <c r="AX123" s="13" t="s">
        <v>76</v>
      </c>
      <c r="AY123" s="211" t="s">
        <v>122</v>
      </c>
    </row>
    <row r="124" spans="2:51" s="14" customFormat="1" ht="12">
      <c r="B124" s="212"/>
      <c r="C124" s="213"/>
      <c r="D124" s="195" t="s">
        <v>135</v>
      </c>
      <c r="E124" s="214" t="s">
        <v>38</v>
      </c>
      <c r="F124" s="215" t="s">
        <v>169</v>
      </c>
      <c r="G124" s="213"/>
      <c r="H124" s="216">
        <v>0.026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135</v>
      </c>
      <c r="AU124" s="222" t="s">
        <v>85</v>
      </c>
      <c r="AV124" s="14" t="s">
        <v>85</v>
      </c>
      <c r="AW124" s="14" t="s">
        <v>36</v>
      </c>
      <c r="AX124" s="14" t="s">
        <v>76</v>
      </c>
      <c r="AY124" s="222" t="s">
        <v>122</v>
      </c>
    </row>
    <row r="125" spans="2:51" s="13" customFormat="1" ht="12">
      <c r="B125" s="202"/>
      <c r="C125" s="203"/>
      <c r="D125" s="195" t="s">
        <v>135</v>
      </c>
      <c r="E125" s="204" t="s">
        <v>38</v>
      </c>
      <c r="F125" s="205" t="s">
        <v>170</v>
      </c>
      <c r="G125" s="203"/>
      <c r="H125" s="204" t="s">
        <v>38</v>
      </c>
      <c r="I125" s="206"/>
      <c r="J125" s="203"/>
      <c r="K125" s="203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135</v>
      </c>
      <c r="AU125" s="211" t="s">
        <v>85</v>
      </c>
      <c r="AV125" s="13" t="s">
        <v>83</v>
      </c>
      <c r="AW125" s="13" t="s">
        <v>36</v>
      </c>
      <c r="AX125" s="13" t="s">
        <v>76</v>
      </c>
      <c r="AY125" s="211" t="s">
        <v>122</v>
      </c>
    </row>
    <row r="126" spans="2:51" s="14" customFormat="1" ht="12">
      <c r="B126" s="212"/>
      <c r="C126" s="213"/>
      <c r="D126" s="195" t="s">
        <v>135</v>
      </c>
      <c r="E126" s="214" t="s">
        <v>38</v>
      </c>
      <c r="F126" s="215" t="s">
        <v>146</v>
      </c>
      <c r="G126" s="213"/>
      <c r="H126" s="216">
        <v>0.004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135</v>
      </c>
      <c r="AU126" s="222" t="s">
        <v>85</v>
      </c>
      <c r="AV126" s="14" t="s">
        <v>85</v>
      </c>
      <c r="AW126" s="14" t="s">
        <v>36</v>
      </c>
      <c r="AX126" s="14" t="s">
        <v>76</v>
      </c>
      <c r="AY126" s="222" t="s">
        <v>122</v>
      </c>
    </row>
    <row r="127" spans="2:51" s="15" customFormat="1" ht="12">
      <c r="B127" s="223"/>
      <c r="C127" s="224"/>
      <c r="D127" s="195" t="s">
        <v>135</v>
      </c>
      <c r="E127" s="225" t="s">
        <v>38</v>
      </c>
      <c r="F127" s="226" t="s">
        <v>149</v>
      </c>
      <c r="G127" s="224"/>
      <c r="H127" s="227">
        <v>0.03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135</v>
      </c>
      <c r="AU127" s="233" t="s">
        <v>85</v>
      </c>
      <c r="AV127" s="15" t="s">
        <v>129</v>
      </c>
      <c r="AW127" s="15" t="s">
        <v>36</v>
      </c>
      <c r="AX127" s="15" t="s">
        <v>83</v>
      </c>
      <c r="AY127" s="233" t="s">
        <v>122</v>
      </c>
    </row>
    <row r="128" spans="1:65" s="2" customFormat="1" ht="16.5" customHeight="1">
      <c r="A128" s="37"/>
      <c r="B128" s="38"/>
      <c r="C128" s="182" t="s">
        <v>129</v>
      </c>
      <c r="D128" s="182" t="s">
        <v>124</v>
      </c>
      <c r="E128" s="183" t="s">
        <v>171</v>
      </c>
      <c r="F128" s="184" t="s">
        <v>172</v>
      </c>
      <c r="G128" s="185" t="s">
        <v>173</v>
      </c>
      <c r="H128" s="186">
        <v>1850</v>
      </c>
      <c r="I128" s="187"/>
      <c r="J128" s="188">
        <f>ROUND(I128*H128,2)</f>
        <v>0</v>
      </c>
      <c r="K128" s="184" t="s">
        <v>128</v>
      </c>
      <c r="L128" s="42"/>
      <c r="M128" s="189" t="s">
        <v>38</v>
      </c>
      <c r="N128" s="190" t="s">
        <v>49</v>
      </c>
      <c r="O128" s="68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3" t="s">
        <v>129</v>
      </c>
      <c r="AT128" s="193" t="s">
        <v>124</v>
      </c>
      <c r="AU128" s="193" t="s">
        <v>85</v>
      </c>
      <c r="AY128" s="20" t="s">
        <v>122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0" t="s">
        <v>129</v>
      </c>
      <c r="BK128" s="194">
        <f>ROUND(I128*H128,2)</f>
        <v>0</v>
      </c>
      <c r="BL128" s="20" t="s">
        <v>129</v>
      </c>
      <c r="BM128" s="193" t="s">
        <v>174</v>
      </c>
    </row>
    <row r="129" spans="1:47" s="2" customFormat="1" ht="12">
      <c r="A129" s="37"/>
      <c r="B129" s="38"/>
      <c r="C129" s="39"/>
      <c r="D129" s="195" t="s">
        <v>131</v>
      </c>
      <c r="E129" s="39"/>
      <c r="F129" s="196" t="s">
        <v>175</v>
      </c>
      <c r="G129" s="39"/>
      <c r="H129" s="39"/>
      <c r="I129" s="197"/>
      <c r="J129" s="39"/>
      <c r="K129" s="39"/>
      <c r="L129" s="42"/>
      <c r="M129" s="198"/>
      <c r="N129" s="199"/>
      <c r="O129" s="68"/>
      <c r="P129" s="68"/>
      <c r="Q129" s="68"/>
      <c r="R129" s="68"/>
      <c r="S129" s="68"/>
      <c r="T129" s="69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131</v>
      </c>
      <c r="AU129" s="20" t="s">
        <v>85</v>
      </c>
    </row>
    <row r="130" spans="1:47" s="2" customFormat="1" ht="12">
      <c r="A130" s="37"/>
      <c r="B130" s="38"/>
      <c r="C130" s="39"/>
      <c r="D130" s="200" t="s">
        <v>133</v>
      </c>
      <c r="E130" s="39"/>
      <c r="F130" s="201" t="s">
        <v>176</v>
      </c>
      <c r="G130" s="39"/>
      <c r="H130" s="39"/>
      <c r="I130" s="197"/>
      <c r="J130" s="39"/>
      <c r="K130" s="39"/>
      <c r="L130" s="42"/>
      <c r="M130" s="198"/>
      <c r="N130" s="199"/>
      <c r="O130" s="68"/>
      <c r="P130" s="68"/>
      <c r="Q130" s="68"/>
      <c r="R130" s="68"/>
      <c r="S130" s="68"/>
      <c r="T130" s="69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133</v>
      </c>
      <c r="AU130" s="20" t="s">
        <v>85</v>
      </c>
    </row>
    <row r="131" spans="2:51" s="13" customFormat="1" ht="12">
      <c r="B131" s="202"/>
      <c r="C131" s="203"/>
      <c r="D131" s="195" t="s">
        <v>135</v>
      </c>
      <c r="E131" s="204" t="s">
        <v>38</v>
      </c>
      <c r="F131" s="205" t="s">
        <v>177</v>
      </c>
      <c r="G131" s="203"/>
      <c r="H131" s="204" t="s">
        <v>38</v>
      </c>
      <c r="I131" s="206"/>
      <c r="J131" s="203"/>
      <c r="K131" s="203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135</v>
      </c>
      <c r="AU131" s="211" t="s">
        <v>85</v>
      </c>
      <c r="AV131" s="13" t="s">
        <v>83</v>
      </c>
      <c r="AW131" s="13" t="s">
        <v>36</v>
      </c>
      <c r="AX131" s="13" t="s">
        <v>76</v>
      </c>
      <c r="AY131" s="211" t="s">
        <v>122</v>
      </c>
    </row>
    <row r="132" spans="2:51" s="14" customFormat="1" ht="12">
      <c r="B132" s="212"/>
      <c r="C132" s="213"/>
      <c r="D132" s="195" t="s">
        <v>135</v>
      </c>
      <c r="E132" s="214" t="s">
        <v>38</v>
      </c>
      <c r="F132" s="215" t="s">
        <v>178</v>
      </c>
      <c r="G132" s="213"/>
      <c r="H132" s="216">
        <v>1850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135</v>
      </c>
      <c r="AU132" s="222" t="s">
        <v>85</v>
      </c>
      <c r="AV132" s="14" t="s">
        <v>85</v>
      </c>
      <c r="AW132" s="14" t="s">
        <v>36</v>
      </c>
      <c r="AX132" s="14" t="s">
        <v>83</v>
      </c>
      <c r="AY132" s="222" t="s">
        <v>122</v>
      </c>
    </row>
    <row r="133" spans="1:65" s="2" customFormat="1" ht="16.5" customHeight="1">
      <c r="A133" s="37"/>
      <c r="B133" s="38"/>
      <c r="C133" s="182" t="s">
        <v>179</v>
      </c>
      <c r="D133" s="182" t="s">
        <v>124</v>
      </c>
      <c r="E133" s="183" t="s">
        <v>180</v>
      </c>
      <c r="F133" s="184" t="s">
        <v>181</v>
      </c>
      <c r="G133" s="185" t="s">
        <v>173</v>
      </c>
      <c r="H133" s="186">
        <v>1000</v>
      </c>
      <c r="I133" s="187"/>
      <c r="J133" s="188">
        <f>ROUND(I133*H133,2)</f>
        <v>0</v>
      </c>
      <c r="K133" s="184" t="s">
        <v>128</v>
      </c>
      <c r="L133" s="42"/>
      <c r="M133" s="189" t="s">
        <v>38</v>
      </c>
      <c r="N133" s="190" t="s">
        <v>49</v>
      </c>
      <c r="O133" s="68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3" t="s">
        <v>129</v>
      </c>
      <c r="AT133" s="193" t="s">
        <v>124</v>
      </c>
      <c r="AU133" s="193" t="s">
        <v>85</v>
      </c>
      <c r="AY133" s="20" t="s">
        <v>122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0" t="s">
        <v>129</v>
      </c>
      <c r="BK133" s="194">
        <f>ROUND(I133*H133,2)</f>
        <v>0</v>
      </c>
      <c r="BL133" s="20" t="s">
        <v>129</v>
      </c>
      <c r="BM133" s="193" t="s">
        <v>182</v>
      </c>
    </row>
    <row r="134" spans="1:47" s="2" customFormat="1" ht="19.5">
      <c r="A134" s="37"/>
      <c r="B134" s="38"/>
      <c r="C134" s="39"/>
      <c r="D134" s="195" t="s">
        <v>131</v>
      </c>
      <c r="E134" s="39"/>
      <c r="F134" s="196" t="s">
        <v>183</v>
      </c>
      <c r="G134" s="39"/>
      <c r="H134" s="39"/>
      <c r="I134" s="197"/>
      <c r="J134" s="39"/>
      <c r="K134" s="39"/>
      <c r="L134" s="42"/>
      <c r="M134" s="198"/>
      <c r="N134" s="199"/>
      <c r="O134" s="68"/>
      <c r="P134" s="68"/>
      <c r="Q134" s="68"/>
      <c r="R134" s="68"/>
      <c r="S134" s="68"/>
      <c r="T134" s="69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131</v>
      </c>
      <c r="AU134" s="20" t="s">
        <v>85</v>
      </c>
    </row>
    <row r="135" spans="1:47" s="2" customFormat="1" ht="12">
      <c r="A135" s="37"/>
      <c r="B135" s="38"/>
      <c r="C135" s="39"/>
      <c r="D135" s="200" t="s">
        <v>133</v>
      </c>
      <c r="E135" s="39"/>
      <c r="F135" s="201" t="s">
        <v>184</v>
      </c>
      <c r="G135" s="39"/>
      <c r="H135" s="39"/>
      <c r="I135" s="197"/>
      <c r="J135" s="39"/>
      <c r="K135" s="39"/>
      <c r="L135" s="42"/>
      <c r="M135" s="198"/>
      <c r="N135" s="199"/>
      <c r="O135" s="68"/>
      <c r="P135" s="68"/>
      <c r="Q135" s="68"/>
      <c r="R135" s="68"/>
      <c r="S135" s="68"/>
      <c r="T135" s="69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133</v>
      </c>
      <c r="AU135" s="20" t="s">
        <v>85</v>
      </c>
    </row>
    <row r="136" spans="2:51" s="13" customFormat="1" ht="12">
      <c r="B136" s="202"/>
      <c r="C136" s="203"/>
      <c r="D136" s="195" t="s">
        <v>135</v>
      </c>
      <c r="E136" s="204" t="s">
        <v>38</v>
      </c>
      <c r="F136" s="205" t="s">
        <v>185</v>
      </c>
      <c r="G136" s="203"/>
      <c r="H136" s="204" t="s">
        <v>38</v>
      </c>
      <c r="I136" s="206"/>
      <c r="J136" s="203"/>
      <c r="K136" s="203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135</v>
      </c>
      <c r="AU136" s="211" t="s">
        <v>85</v>
      </c>
      <c r="AV136" s="13" t="s">
        <v>83</v>
      </c>
      <c r="AW136" s="13" t="s">
        <v>36</v>
      </c>
      <c r="AX136" s="13" t="s">
        <v>76</v>
      </c>
      <c r="AY136" s="211" t="s">
        <v>122</v>
      </c>
    </row>
    <row r="137" spans="2:51" s="14" customFormat="1" ht="12">
      <c r="B137" s="212"/>
      <c r="C137" s="213"/>
      <c r="D137" s="195" t="s">
        <v>135</v>
      </c>
      <c r="E137" s="214" t="s">
        <v>38</v>
      </c>
      <c r="F137" s="215" t="s">
        <v>186</v>
      </c>
      <c r="G137" s="213"/>
      <c r="H137" s="216">
        <v>400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135</v>
      </c>
      <c r="AU137" s="222" t="s">
        <v>85</v>
      </c>
      <c r="AV137" s="14" t="s">
        <v>85</v>
      </c>
      <c r="AW137" s="14" t="s">
        <v>36</v>
      </c>
      <c r="AX137" s="14" t="s">
        <v>76</v>
      </c>
      <c r="AY137" s="222" t="s">
        <v>122</v>
      </c>
    </row>
    <row r="138" spans="2:51" s="13" customFormat="1" ht="12">
      <c r="B138" s="202"/>
      <c r="C138" s="203"/>
      <c r="D138" s="195" t="s">
        <v>135</v>
      </c>
      <c r="E138" s="204" t="s">
        <v>38</v>
      </c>
      <c r="F138" s="205" t="s">
        <v>187</v>
      </c>
      <c r="G138" s="203"/>
      <c r="H138" s="204" t="s">
        <v>38</v>
      </c>
      <c r="I138" s="206"/>
      <c r="J138" s="203"/>
      <c r="K138" s="203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135</v>
      </c>
      <c r="AU138" s="211" t="s">
        <v>85</v>
      </c>
      <c r="AV138" s="13" t="s">
        <v>83</v>
      </c>
      <c r="AW138" s="13" t="s">
        <v>36</v>
      </c>
      <c r="AX138" s="13" t="s">
        <v>76</v>
      </c>
      <c r="AY138" s="211" t="s">
        <v>122</v>
      </c>
    </row>
    <row r="139" spans="2:51" s="14" customFormat="1" ht="12">
      <c r="B139" s="212"/>
      <c r="C139" s="213"/>
      <c r="D139" s="195" t="s">
        <v>135</v>
      </c>
      <c r="E139" s="214" t="s">
        <v>38</v>
      </c>
      <c r="F139" s="215" t="s">
        <v>188</v>
      </c>
      <c r="G139" s="213"/>
      <c r="H139" s="216">
        <v>600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85</v>
      </c>
      <c r="AV139" s="14" t="s">
        <v>85</v>
      </c>
      <c r="AW139" s="14" t="s">
        <v>36</v>
      </c>
      <c r="AX139" s="14" t="s">
        <v>76</v>
      </c>
      <c r="AY139" s="222" t="s">
        <v>122</v>
      </c>
    </row>
    <row r="140" spans="2:51" s="15" customFormat="1" ht="12">
      <c r="B140" s="223"/>
      <c r="C140" s="224"/>
      <c r="D140" s="195" t="s">
        <v>135</v>
      </c>
      <c r="E140" s="225" t="s">
        <v>38</v>
      </c>
      <c r="F140" s="226" t="s">
        <v>149</v>
      </c>
      <c r="G140" s="224"/>
      <c r="H140" s="227">
        <v>1000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135</v>
      </c>
      <c r="AU140" s="233" t="s">
        <v>85</v>
      </c>
      <c r="AV140" s="15" t="s">
        <v>129</v>
      </c>
      <c r="AW140" s="15" t="s">
        <v>36</v>
      </c>
      <c r="AX140" s="15" t="s">
        <v>83</v>
      </c>
      <c r="AY140" s="233" t="s">
        <v>122</v>
      </c>
    </row>
    <row r="141" spans="1:65" s="2" customFormat="1" ht="16.5" customHeight="1">
      <c r="A141" s="37"/>
      <c r="B141" s="38"/>
      <c r="C141" s="182" t="s">
        <v>189</v>
      </c>
      <c r="D141" s="182" t="s">
        <v>124</v>
      </c>
      <c r="E141" s="183" t="s">
        <v>190</v>
      </c>
      <c r="F141" s="184" t="s">
        <v>191</v>
      </c>
      <c r="G141" s="185" t="s">
        <v>192</v>
      </c>
      <c r="H141" s="186">
        <v>53</v>
      </c>
      <c r="I141" s="187"/>
      <c r="J141" s="188">
        <f>ROUND(I141*H141,2)</f>
        <v>0</v>
      </c>
      <c r="K141" s="184" t="s">
        <v>128</v>
      </c>
      <c r="L141" s="42"/>
      <c r="M141" s="189" t="s">
        <v>38</v>
      </c>
      <c r="N141" s="190" t="s">
        <v>49</v>
      </c>
      <c r="O141" s="68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3" t="s">
        <v>129</v>
      </c>
      <c r="AT141" s="193" t="s">
        <v>124</v>
      </c>
      <c r="AU141" s="193" t="s">
        <v>85</v>
      </c>
      <c r="AY141" s="20" t="s">
        <v>122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0" t="s">
        <v>129</v>
      </c>
      <c r="BK141" s="194">
        <f>ROUND(I141*H141,2)</f>
        <v>0</v>
      </c>
      <c r="BL141" s="20" t="s">
        <v>129</v>
      </c>
      <c r="BM141" s="193" t="s">
        <v>193</v>
      </c>
    </row>
    <row r="142" spans="1:47" s="2" customFormat="1" ht="12">
      <c r="A142" s="37"/>
      <c r="B142" s="38"/>
      <c r="C142" s="39"/>
      <c r="D142" s="195" t="s">
        <v>131</v>
      </c>
      <c r="E142" s="39"/>
      <c r="F142" s="196" t="s">
        <v>194</v>
      </c>
      <c r="G142" s="39"/>
      <c r="H142" s="39"/>
      <c r="I142" s="197"/>
      <c r="J142" s="39"/>
      <c r="K142" s="39"/>
      <c r="L142" s="42"/>
      <c r="M142" s="198"/>
      <c r="N142" s="199"/>
      <c r="O142" s="68"/>
      <c r="P142" s="68"/>
      <c r="Q142" s="68"/>
      <c r="R142" s="68"/>
      <c r="S142" s="68"/>
      <c r="T142" s="69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131</v>
      </c>
      <c r="AU142" s="20" t="s">
        <v>85</v>
      </c>
    </row>
    <row r="143" spans="1:47" s="2" customFormat="1" ht="12">
      <c r="A143" s="37"/>
      <c r="B143" s="38"/>
      <c r="C143" s="39"/>
      <c r="D143" s="200" t="s">
        <v>133</v>
      </c>
      <c r="E143" s="39"/>
      <c r="F143" s="201" t="s">
        <v>195</v>
      </c>
      <c r="G143" s="39"/>
      <c r="H143" s="39"/>
      <c r="I143" s="197"/>
      <c r="J143" s="39"/>
      <c r="K143" s="39"/>
      <c r="L143" s="42"/>
      <c r="M143" s="198"/>
      <c r="N143" s="199"/>
      <c r="O143" s="68"/>
      <c r="P143" s="68"/>
      <c r="Q143" s="68"/>
      <c r="R143" s="68"/>
      <c r="S143" s="68"/>
      <c r="T143" s="69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133</v>
      </c>
      <c r="AU143" s="20" t="s">
        <v>85</v>
      </c>
    </row>
    <row r="144" spans="2:51" s="13" customFormat="1" ht="12">
      <c r="B144" s="202"/>
      <c r="C144" s="203"/>
      <c r="D144" s="195" t="s">
        <v>135</v>
      </c>
      <c r="E144" s="204" t="s">
        <v>38</v>
      </c>
      <c r="F144" s="205" t="s">
        <v>196</v>
      </c>
      <c r="G144" s="203"/>
      <c r="H144" s="204" t="s">
        <v>38</v>
      </c>
      <c r="I144" s="206"/>
      <c r="J144" s="203"/>
      <c r="K144" s="203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135</v>
      </c>
      <c r="AU144" s="211" t="s">
        <v>85</v>
      </c>
      <c r="AV144" s="13" t="s">
        <v>83</v>
      </c>
      <c r="AW144" s="13" t="s">
        <v>36</v>
      </c>
      <c r="AX144" s="13" t="s">
        <v>76</v>
      </c>
      <c r="AY144" s="211" t="s">
        <v>122</v>
      </c>
    </row>
    <row r="145" spans="2:51" s="13" customFormat="1" ht="12">
      <c r="B145" s="202"/>
      <c r="C145" s="203"/>
      <c r="D145" s="195" t="s">
        <v>135</v>
      </c>
      <c r="E145" s="204" t="s">
        <v>38</v>
      </c>
      <c r="F145" s="205" t="s">
        <v>197</v>
      </c>
      <c r="G145" s="203"/>
      <c r="H145" s="204" t="s">
        <v>38</v>
      </c>
      <c r="I145" s="206"/>
      <c r="J145" s="203"/>
      <c r="K145" s="203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135</v>
      </c>
      <c r="AU145" s="211" t="s">
        <v>85</v>
      </c>
      <c r="AV145" s="13" t="s">
        <v>83</v>
      </c>
      <c r="AW145" s="13" t="s">
        <v>36</v>
      </c>
      <c r="AX145" s="13" t="s">
        <v>76</v>
      </c>
      <c r="AY145" s="211" t="s">
        <v>122</v>
      </c>
    </row>
    <row r="146" spans="2:51" s="14" customFormat="1" ht="12">
      <c r="B146" s="212"/>
      <c r="C146" s="213"/>
      <c r="D146" s="195" t="s">
        <v>135</v>
      </c>
      <c r="E146" s="214" t="s">
        <v>38</v>
      </c>
      <c r="F146" s="215" t="s">
        <v>198</v>
      </c>
      <c r="G146" s="213"/>
      <c r="H146" s="216">
        <v>49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135</v>
      </c>
      <c r="AU146" s="222" t="s">
        <v>85</v>
      </c>
      <c r="AV146" s="14" t="s">
        <v>85</v>
      </c>
      <c r="AW146" s="14" t="s">
        <v>36</v>
      </c>
      <c r="AX146" s="14" t="s">
        <v>76</v>
      </c>
      <c r="AY146" s="222" t="s">
        <v>122</v>
      </c>
    </row>
    <row r="147" spans="2:51" s="13" customFormat="1" ht="12">
      <c r="B147" s="202"/>
      <c r="C147" s="203"/>
      <c r="D147" s="195" t="s">
        <v>135</v>
      </c>
      <c r="E147" s="204" t="s">
        <v>38</v>
      </c>
      <c r="F147" s="205" t="s">
        <v>199</v>
      </c>
      <c r="G147" s="203"/>
      <c r="H147" s="204" t="s">
        <v>38</v>
      </c>
      <c r="I147" s="206"/>
      <c r="J147" s="203"/>
      <c r="K147" s="203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135</v>
      </c>
      <c r="AU147" s="211" t="s">
        <v>85</v>
      </c>
      <c r="AV147" s="13" t="s">
        <v>83</v>
      </c>
      <c r="AW147" s="13" t="s">
        <v>36</v>
      </c>
      <c r="AX147" s="13" t="s">
        <v>76</v>
      </c>
      <c r="AY147" s="211" t="s">
        <v>122</v>
      </c>
    </row>
    <row r="148" spans="2:51" s="14" customFormat="1" ht="12">
      <c r="B148" s="212"/>
      <c r="C148" s="213"/>
      <c r="D148" s="195" t="s">
        <v>135</v>
      </c>
      <c r="E148" s="214" t="s">
        <v>38</v>
      </c>
      <c r="F148" s="215" t="s">
        <v>129</v>
      </c>
      <c r="G148" s="213"/>
      <c r="H148" s="216">
        <v>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135</v>
      </c>
      <c r="AU148" s="222" t="s">
        <v>85</v>
      </c>
      <c r="AV148" s="14" t="s">
        <v>85</v>
      </c>
      <c r="AW148" s="14" t="s">
        <v>36</v>
      </c>
      <c r="AX148" s="14" t="s">
        <v>76</v>
      </c>
      <c r="AY148" s="222" t="s">
        <v>122</v>
      </c>
    </row>
    <row r="149" spans="2:51" s="15" customFormat="1" ht="12">
      <c r="B149" s="223"/>
      <c r="C149" s="224"/>
      <c r="D149" s="195" t="s">
        <v>135</v>
      </c>
      <c r="E149" s="225" t="s">
        <v>38</v>
      </c>
      <c r="F149" s="226" t="s">
        <v>149</v>
      </c>
      <c r="G149" s="224"/>
      <c r="H149" s="227">
        <v>53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135</v>
      </c>
      <c r="AU149" s="233" t="s">
        <v>85</v>
      </c>
      <c r="AV149" s="15" t="s">
        <v>129</v>
      </c>
      <c r="AW149" s="15" t="s">
        <v>36</v>
      </c>
      <c r="AX149" s="15" t="s">
        <v>83</v>
      </c>
      <c r="AY149" s="233" t="s">
        <v>122</v>
      </c>
    </row>
    <row r="150" spans="1:65" s="2" customFormat="1" ht="16.5" customHeight="1">
      <c r="A150" s="37"/>
      <c r="B150" s="38"/>
      <c r="C150" s="182" t="s">
        <v>200</v>
      </c>
      <c r="D150" s="182" t="s">
        <v>124</v>
      </c>
      <c r="E150" s="183" t="s">
        <v>201</v>
      </c>
      <c r="F150" s="184" t="s">
        <v>202</v>
      </c>
      <c r="G150" s="185" t="s">
        <v>192</v>
      </c>
      <c r="H150" s="186">
        <v>3</v>
      </c>
      <c r="I150" s="187"/>
      <c r="J150" s="188">
        <f>ROUND(I150*H150,2)</f>
        <v>0</v>
      </c>
      <c r="K150" s="184" t="s">
        <v>128</v>
      </c>
      <c r="L150" s="42"/>
      <c r="M150" s="189" t="s">
        <v>38</v>
      </c>
      <c r="N150" s="190" t="s">
        <v>49</v>
      </c>
      <c r="O150" s="68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3" t="s">
        <v>129</v>
      </c>
      <c r="AT150" s="193" t="s">
        <v>124</v>
      </c>
      <c r="AU150" s="193" t="s">
        <v>85</v>
      </c>
      <c r="AY150" s="20" t="s">
        <v>122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0" t="s">
        <v>129</v>
      </c>
      <c r="BK150" s="194">
        <f>ROUND(I150*H150,2)</f>
        <v>0</v>
      </c>
      <c r="BL150" s="20" t="s">
        <v>129</v>
      </c>
      <c r="BM150" s="193" t="s">
        <v>203</v>
      </c>
    </row>
    <row r="151" spans="1:47" s="2" customFormat="1" ht="12">
      <c r="A151" s="37"/>
      <c r="B151" s="38"/>
      <c r="C151" s="39"/>
      <c r="D151" s="195" t="s">
        <v>131</v>
      </c>
      <c r="E151" s="39"/>
      <c r="F151" s="196" t="s">
        <v>204</v>
      </c>
      <c r="G151" s="39"/>
      <c r="H151" s="39"/>
      <c r="I151" s="197"/>
      <c r="J151" s="39"/>
      <c r="K151" s="39"/>
      <c r="L151" s="42"/>
      <c r="M151" s="198"/>
      <c r="N151" s="199"/>
      <c r="O151" s="68"/>
      <c r="P151" s="68"/>
      <c r="Q151" s="68"/>
      <c r="R151" s="68"/>
      <c r="S151" s="68"/>
      <c r="T151" s="69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131</v>
      </c>
      <c r="AU151" s="20" t="s">
        <v>85</v>
      </c>
    </row>
    <row r="152" spans="1:47" s="2" customFormat="1" ht="12">
      <c r="A152" s="37"/>
      <c r="B152" s="38"/>
      <c r="C152" s="39"/>
      <c r="D152" s="200" t="s">
        <v>133</v>
      </c>
      <c r="E152" s="39"/>
      <c r="F152" s="201" t="s">
        <v>205</v>
      </c>
      <c r="G152" s="39"/>
      <c r="H152" s="39"/>
      <c r="I152" s="197"/>
      <c r="J152" s="39"/>
      <c r="K152" s="39"/>
      <c r="L152" s="42"/>
      <c r="M152" s="198"/>
      <c r="N152" s="199"/>
      <c r="O152" s="68"/>
      <c r="P152" s="68"/>
      <c r="Q152" s="68"/>
      <c r="R152" s="68"/>
      <c r="S152" s="68"/>
      <c r="T152" s="69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133</v>
      </c>
      <c r="AU152" s="20" t="s">
        <v>85</v>
      </c>
    </row>
    <row r="153" spans="2:51" s="13" customFormat="1" ht="12">
      <c r="B153" s="202"/>
      <c r="C153" s="203"/>
      <c r="D153" s="195" t="s">
        <v>135</v>
      </c>
      <c r="E153" s="204" t="s">
        <v>38</v>
      </c>
      <c r="F153" s="205" t="s">
        <v>196</v>
      </c>
      <c r="G153" s="203"/>
      <c r="H153" s="204" t="s">
        <v>38</v>
      </c>
      <c r="I153" s="206"/>
      <c r="J153" s="203"/>
      <c r="K153" s="203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135</v>
      </c>
      <c r="AU153" s="211" t="s">
        <v>85</v>
      </c>
      <c r="AV153" s="13" t="s">
        <v>83</v>
      </c>
      <c r="AW153" s="13" t="s">
        <v>36</v>
      </c>
      <c r="AX153" s="13" t="s">
        <v>76</v>
      </c>
      <c r="AY153" s="211" t="s">
        <v>122</v>
      </c>
    </row>
    <row r="154" spans="2:51" s="13" customFormat="1" ht="12">
      <c r="B154" s="202"/>
      <c r="C154" s="203"/>
      <c r="D154" s="195" t="s">
        <v>135</v>
      </c>
      <c r="E154" s="204" t="s">
        <v>38</v>
      </c>
      <c r="F154" s="205" t="s">
        <v>197</v>
      </c>
      <c r="G154" s="203"/>
      <c r="H154" s="204" t="s">
        <v>38</v>
      </c>
      <c r="I154" s="206"/>
      <c r="J154" s="203"/>
      <c r="K154" s="203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135</v>
      </c>
      <c r="AU154" s="211" t="s">
        <v>85</v>
      </c>
      <c r="AV154" s="13" t="s">
        <v>83</v>
      </c>
      <c r="AW154" s="13" t="s">
        <v>36</v>
      </c>
      <c r="AX154" s="13" t="s">
        <v>76</v>
      </c>
      <c r="AY154" s="211" t="s">
        <v>122</v>
      </c>
    </row>
    <row r="155" spans="2:51" s="14" customFormat="1" ht="12">
      <c r="B155" s="212"/>
      <c r="C155" s="213"/>
      <c r="D155" s="195" t="s">
        <v>135</v>
      </c>
      <c r="E155" s="214" t="s">
        <v>38</v>
      </c>
      <c r="F155" s="215" t="s">
        <v>162</v>
      </c>
      <c r="G155" s="213"/>
      <c r="H155" s="216">
        <v>3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135</v>
      </c>
      <c r="AU155" s="222" t="s">
        <v>85</v>
      </c>
      <c r="AV155" s="14" t="s">
        <v>85</v>
      </c>
      <c r="AW155" s="14" t="s">
        <v>36</v>
      </c>
      <c r="AX155" s="14" t="s">
        <v>83</v>
      </c>
      <c r="AY155" s="222" t="s">
        <v>122</v>
      </c>
    </row>
    <row r="156" spans="1:65" s="2" customFormat="1" ht="16.5" customHeight="1">
      <c r="A156" s="37"/>
      <c r="B156" s="38"/>
      <c r="C156" s="182" t="s">
        <v>206</v>
      </c>
      <c r="D156" s="182" t="s">
        <v>124</v>
      </c>
      <c r="E156" s="183" t="s">
        <v>207</v>
      </c>
      <c r="F156" s="184" t="s">
        <v>208</v>
      </c>
      <c r="G156" s="185" t="s">
        <v>192</v>
      </c>
      <c r="H156" s="186">
        <v>1</v>
      </c>
      <c r="I156" s="187"/>
      <c r="J156" s="188">
        <f>ROUND(I156*H156,2)</f>
        <v>0</v>
      </c>
      <c r="K156" s="184" t="s">
        <v>128</v>
      </c>
      <c r="L156" s="42"/>
      <c r="M156" s="189" t="s">
        <v>38</v>
      </c>
      <c r="N156" s="190" t="s">
        <v>49</v>
      </c>
      <c r="O156" s="68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3" t="s">
        <v>129</v>
      </c>
      <c r="AT156" s="193" t="s">
        <v>124</v>
      </c>
      <c r="AU156" s="193" t="s">
        <v>85</v>
      </c>
      <c r="AY156" s="20" t="s">
        <v>122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0" t="s">
        <v>129</v>
      </c>
      <c r="BK156" s="194">
        <f>ROUND(I156*H156,2)</f>
        <v>0</v>
      </c>
      <c r="BL156" s="20" t="s">
        <v>129</v>
      </c>
      <c r="BM156" s="193" t="s">
        <v>209</v>
      </c>
    </row>
    <row r="157" spans="1:47" s="2" customFormat="1" ht="12">
      <c r="A157" s="37"/>
      <c r="B157" s="38"/>
      <c r="C157" s="39"/>
      <c r="D157" s="195" t="s">
        <v>131</v>
      </c>
      <c r="E157" s="39"/>
      <c r="F157" s="196" t="s">
        <v>210</v>
      </c>
      <c r="G157" s="39"/>
      <c r="H157" s="39"/>
      <c r="I157" s="197"/>
      <c r="J157" s="39"/>
      <c r="K157" s="39"/>
      <c r="L157" s="42"/>
      <c r="M157" s="198"/>
      <c r="N157" s="199"/>
      <c r="O157" s="68"/>
      <c r="P157" s="68"/>
      <c r="Q157" s="68"/>
      <c r="R157" s="68"/>
      <c r="S157" s="68"/>
      <c r="T157" s="69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131</v>
      </c>
      <c r="AU157" s="20" t="s">
        <v>85</v>
      </c>
    </row>
    <row r="158" spans="1:47" s="2" customFormat="1" ht="12">
      <c r="A158" s="37"/>
      <c r="B158" s="38"/>
      <c r="C158" s="39"/>
      <c r="D158" s="200" t="s">
        <v>133</v>
      </c>
      <c r="E158" s="39"/>
      <c r="F158" s="201" t="s">
        <v>211</v>
      </c>
      <c r="G158" s="39"/>
      <c r="H158" s="39"/>
      <c r="I158" s="197"/>
      <c r="J158" s="39"/>
      <c r="K158" s="39"/>
      <c r="L158" s="42"/>
      <c r="M158" s="198"/>
      <c r="N158" s="199"/>
      <c r="O158" s="68"/>
      <c r="P158" s="68"/>
      <c r="Q158" s="68"/>
      <c r="R158" s="68"/>
      <c r="S158" s="68"/>
      <c r="T158" s="69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133</v>
      </c>
      <c r="AU158" s="20" t="s">
        <v>85</v>
      </c>
    </row>
    <row r="159" spans="2:51" s="13" customFormat="1" ht="12">
      <c r="B159" s="202"/>
      <c r="C159" s="203"/>
      <c r="D159" s="195" t="s">
        <v>135</v>
      </c>
      <c r="E159" s="204" t="s">
        <v>38</v>
      </c>
      <c r="F159" s="205" t="s">
        <v>196</v>
      </c>
      <c r="G159" s="203"/>
      <c r="H159" s="204" t="s">
        <v>38</v>
      </c>
      <c r="I159" s="206"/>
      <c r="J159" s="203"/>
      <c r="K159" s="203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135</v>
      </c>
      <c r="AU159" s="211" t="s">
        <v>85</v>
      </c>
      <c r="AV159" s="13" t="s">
        <v>83</v>
      </c>
      <c r="AW159" s="13" t="s">
        <v>36</v>
      </c>
      <c r="AX159" s="13" t="s">
        <v>76</v>
      </c>
      <c r="AY159" s="211" t="s">
        <v>122</v>
      </c>
    </row>
    <row r="160" spans="2:51" s="13" customFormat="1" ht="12">
      <c r="B160" s="202"/>
      <c r="C160" s="203"/>
      <c r="D160" s="195" t="s">
        <v>135</v>
      </c>
      <c r="E160" s="204" t="s">
        <v>38</v>
      </c>
      <c r="F160" s="205" t="s">
        <v>197</v>
      </c>
      <c r="G160" s="203"/>
      <c r="H160" s="204" t="s">
        <v>38</v>
      </c>
      <c r="I160" s="206"/>
      <c r="J160" s="203"/>
      <c r="K160" s="203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135</v>
      </c>
      <c r="AU160" s="211" t="s">
        <v>85</v>
      </c>
      <c r="AV160" s="13" t="s">
        <v>83</v>
      </c>
      <c r="AW160" s="13" t="s">
        <v>36</v>
      </c>
      <c r="AX160" s="13" t="s">
        <v>76</v>
      </c>
      <c r="AY160" s="211" t="s">
        <v>122</v>
      </c>
    </row>
    <row r="161" spans="2:51" s="14" customFormat="1" ht="12">
      <c r="B161" s="212"/>
      <c r="C161" s="213"/>
      <c r="D161" s="195" t="s">
        <v>135</v>
      </c>
      <c r="E161" s="214" t="s">
        <v>38</v>
      </c>
      <c r="F161" s="215" t="s">
        <v>83</v>
      </c>
      <c r="G161" s="213"/>
      <c r="H161" s="216">
        <v>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135</v>
      </c>
      <c r="AU161" s="222" t="s">
        <v>85</v>
      </c>
      <c r="AV161" s="14" t="s">
        <v>85</v>
      </c>
      <c r="AW161" s="14" t="s">
        <v>36</v>
      </c>
      <c r="AX161" s="14" t="s">
        <v>83</v>
      </c>
      <c r="AY161" s="222" t="s">
        <v>122</v>
      </c>
    </row>
    <row r="162" spans="1:65" s="2" customFormat="1" ht="16.5" customHeight="1">
      <c r="A162" s="37"/>
      <c r="B162" s="38"/>
      <c r="C162" s="182" t="s">
        <v>212</v>
      </c>
      <c r="D162" s="182" t="s">
        <v>124</v>
      </c>
      <c r="E162" s="183" t="s">
        <v>213</v>
      </c>
      <c r="F162" s="184" t="s">
        <v>214</v>
      </c>
      <c r="G162" s="185" t="s">
        <v>192</v>
      </c>
      <c r="H162" s="186">
        <v>5</v>
      </c>
      <c r="I162" s="187"/>
      <c r="J162" s="188">
        <f>ROUND(I162*H162,2)</f>
        <v>0</v>
      </c>
      <c r="K162" s="184" t="s">
        <v>128</v>
      </c>
      <c r="L162" s="42"/>
      <c r="M162" s="189" t="s">
        <v>38</v>
      </c>
      <c r="N162" s="190" t="s">
        <v>49</v>
      </c>
      <c r="O162" s="68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3" t="s">
        <v>129</v>
      </c>
      <c r="AT162" s="193" t="s">
        <v>124</v>
      </c>
      <c r="AU162" s="193" t="s">
        <v>85</v>
      </c>
      <c r="AY162" s="20" t="s">
        <v>122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0" t="s">
        <v>129</v>
      </c>
      <c r="BK162" s="194">
        <f>ROUND(I162*H162,2)</f>
        <v>0</v>
      </c>
      <c r="BL162" s="20" t="s">
        <v>129</v>
      </c>
      <c r="BM162" s="193" t="s">
        <v>215</v>
      </c>
    </row>
    <row r="163" spans="1:47" s="2" customFormat="1" ht="12">
      <c r="A163" s="37"/>
      <c r="B163" s="38"/>
      <c r="C163" s="39"/>
      <c r="D163" s="195" t="s">
        <v>131</v>
      </c>
      <c r="E163" s="39"/>
      <c r="F163" s="196" t="s">
        <v>216</v>
      </c>
      <c r="G163" s="39"/>
      <c r="H163" s="39"/>
      <c r="I163" s="197"/>
      <c r="J163" s="39"/>
      <c r="K163" s="39"/>
      <c r="L163" s="42"/>
      <c r="M163" s="198"/>
      <c r="N163" s="199"/>
      <c r="O163" s="68"/>
      <c r="P163" s="68"/>
      <c r="Q163" s="68"/>
      <c r="R163" s="68"/>
      <c r="S163" s="68"/>
      <c r="T163" s="69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131</v>
      </c>
      <c r="AU163" s="20" t="s">
        <v>85</v>
      </c>
    </row>
    <row r="164" spans="1:47" s="2" customFormat="1" ht="12">
      <c r="A164" s="37"/>
      <c r="B164" s="38"/>
      <c r="C164" s="39"/>
      <c r="D164" s="200" t="s">
        <v>133</v>
      </c>
      <c r="E164" s="39"/>
      <c r="F164" s="201" t="s">
        <v>217</v>
      </c>
      <c r="G164" s="39"/>
      <c r="H164" s="39"/>
      <c r="I164" s="197"/>
      <c r="J164" s="39"/>
      <c r="K164" s="39"/>
      <c r="L164" s="42"/>
      <c r="M164" s="198"/>
      <c r="N164" s="199"/>
      <c r="O164" s="68"/>
      <c r="P164" s="68"/>
      <c r="Q164" s="68"/>
      <c r="R164" s="68"/>
      <c r="S164" s="68"/>
      <c r="T164" s="69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133</v>
      </c>
      <c r="AU164" s="20" t="s">
        <v>85</v>
      </c>
    </row>
    <row r="165" spans="2:51" s="13" customFormat="1" ht="12">
      <c r="B165" s="202"/>
      <c r="C165" s="203"/>
      <c r="D165" s="195" t="s">
        <v>135</v>
      </c>
      <c r="E165" s="204" t="s">
        <v>38</v>
      </c>
      <c r="F165" s="205" t="s">
        <v>196</v>
      </c>
      <c r="G165" s="203"/>
      <c r="H165" s="204" t="s">
        <v>38</v>
      </c>
      <c r="I165" s="206"/>
      <c r="J165" s="203"/>
      <c r="K165" s="203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135</v>
      </c>
      <c r="AU165" s="211" t="s">
        <v>85</v>
      </c>
      <c r="AV165" s="13" t="s">
        <v>83</v>
      </c>
      <c r="AW165" s="13" t="s">
        <v>36</v>
      </c>
      <c r="AX165" s="13" t="s">
        <v>76</v>
      </c>
      <c r="AY165" s="211" t="s">
        <v>122</v>
      </c>
    </row>
    <row r="166" spans="2:51" s="13" customFormat="1" ht="12">
      <c r="B166" s="202"/>
      <c r="C166" s="203"/>
      <c r="D166" s="195" t="s">
        <v>135</v>
      </c>
      <c r="E166" s="204" t="s">
        <v>38</v>
      </c>
      <c r="F166" s="205" t="s">
        <v>197</v>
      </c>
      <c r="G166" s="203"/>
      <c r="H166" s="204" t="s">
        <v>38</v>
      </c>
      <c r="I166" s="206"/>
      <c r="J166" s="203"/>
      <c r="K166" s="203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135</v>
      </c>
      <c r="AU166" s="211" t="s">
        <v>85</v>
      </c>
      <c r="AV166" s="13" t="s">
        <v>83</v>
      </c>
      <c r="AW166" s="13" t="s">
        <v>36</v>
      </c>
      <c r="AX166" s="13" t="s">
        <v>76</v>
      </c>
      <c r="AY166" s="211" t="s">
        <v>122</v>
      </c>
    </row>
    <row r="167" spans="2:51" s="14" customFormat="1" ht="12">
      <c r="B167" s="212"/>
      <c r="C167" s="213"/>
      <c r="D167" s="195" t="s">
        <v>135</v>
      </c>
      <c r="E167" s="214" t="s">
        <v>38</v>
      </c>
      <c r="F167" s="215" t="s">
        <v>179</v>
      </c>
      <c r="G167" s="213"/>
      <c r="H167" s="216">
        <v>5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135</v>
      </c>
      <c r="AU167" s="222" t="s">
        <v>85</v>
      </c>
      <c r="AV167" s="14" t="s">
        <v>85</v>
      </c>
      <c r="AW167" s="14" t="s">
        <v>36</v>
      </c>
      <c r="AX167" s="14" t="s">
        <v>83</v>
      </c>
      <c r="AY167" s="222" t="s">
        <v>122</v>
      </c>
    </row>
    <row r="168" spans="1:65" s="2" customFormat="1" ht="16.5" customHeight="1">
      <c r="A168" s="37"/>
      <c r="B168" s="38"/>
      <c r="C168" s="182" t="s">
        <v>218</v>
      </c>
      <c r="D168" s="182" t="s">
        <v>124</v>
      </c>
      <c r="E168" s="183" t="s">
        <v>219</v>
      </c>
      <c r="F168" s="184" t="s">
        <v>220</v>
      </c>
      <c r="G168" s="185" t="s">
        <v>192</v>
      </c>
      <c r="H168" s="186">
        <v>58</v>
      </c>
      <c r="I168" s="187"/>
      <c r="J168" s="188">
        <f>ROUND(I168*H168,2)</f>
        <v>0</v>
      </c>
      <c r="K168" s="184" t="s">
        <v>128</v>
      </c>
      <c r="L168" s="42"/>
      <c r="M168" s="189" t="s">
        <v>38</v>
      </c>
      <c r="N168" s="190" t="s">
        <v>49</v>
      </c>
      <c r="O168" s="68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3" t="s">
        <v>129</v>
      </c>
      <c r="AT168" s="193" t="s">
        <v>124</v>
      </c>
      <c r="AU168" s="193" t="s">
        <v>85</v>
      </c>
      <c r="AY168" s="20" t="s">
        <v>122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0" t="s">
        <v>129</v>
      </c>
      <c r="BK168" s="194">
        <f>ROUND(I168*H168,2)</f>
        <v>0</v>
      </c>
      <c r="BL168" s="20" t="s">
        <v>129</v>
      </c>
      <c r="BM168" s="193" t="s">
        <v>221</v>
      </c>
    </row>
    <row r="169" spans="1:47" s="2" customFormat="1" ht="12">
      <c r="A169" s="37"/>
      <c r="B169" s="38"/>
      <c r="C169" s="39"/>
      <c r="D169" s="195" t="s">
        <v>131</v>
      </c>
      <c r="E169" s="39"/>
      <c r="F169" s="196" t="s">
        <v>222</v>
      </c>
      <c r="G169" s="39"/>
      <c r="H169" s="39"/>
      <c r="I169" s="197"/>
      <c r="J169" s="39"/>
      <c r="K169" s="39"/>
      <c r="L169" s="42"/>
      <c r="M169" s="198"/>
      <c r="N169" s="199"/>
      <c r="O169" s="68"/>
      <c r="P169" s="68"/>
      <c r="Q169" s="68"/>
      <c r="R169" s="68"/>
      <c r="S169" s="68"/>
      <c r="T169" s="69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131</v>
      </c>
      <c r="AU169" s="20" t="s">
        <v>85</v>
      </c>
    </row>
    <row r="170" spans="1:47" s="2" customFormat="1" ht="12">
      <c r="A170" s="37"/>
      <c r="B170" s="38"/>
      <c r="C170" s="39"/>
      <c r="D170" s="200" t="s">
        <v>133</v>
      </c>
      <c r="E170" s="39"/>
      <c r="F170" s="201" t="s">
        <v>223</v>
      </c>
      <c r="G170" s="39"/>
      <c r="H170" s="39"/>
      <c r="I170" s="197"/>
      <c r="J170" s="39"/>
      <c r="K170" s="39"/>
      <c r="L170" s="42"/>
      <c r="M170" s="198"/>
      <c r="N170" s="199"/>
      <c r="O170" s="68"/>
      <c r="P170" s="68"/>
      <c r="Q170" s="68"/>
      <c r="R170" s="68"/>
      <c r="S170" s="68"/>
      <c r="T170" s="69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133</v>
      </c>
      <c r="AU170" s="20" t="s">
        <v>85</v>
      </c>
    </row>
    <row r="171" spans="2:51" s="13" customFormat="1" ht="12">
      <c r="B171" s="202"/>
      <c r="C171" s="203"/>
      <c r="D171" s="195" t="s">
        <v>135</v>
      </c>
      <c r="E171" s="204" t="s">
        <v>38</v>
      </c>
      <c r="F171" s="205" t="s">
        <v>224</v>
      </c>
      <c r="G171" s="203"/>
      <c r="H171" s="204" t="s">
        <v>38</v>
      </c>
      <c r="I171" s="206"/>
      <c r="J171" s="203"/>
      <c r="K171" s="203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135</v>
      </c>
      <c r="AU171" s="211" t="s">
        <v>85</v>
      </c>
      <c r="AV171" s="13" t="s">
        <v>83</v>
      </c>
      <c r="AW171" s="13" t="s">
        <v>36</v>
      </c>
      <c r="AX171" s="13" t="s">
        <v>76</v>
      </c>
      <c r="AY171" s="211" t="s">
        <v>122</v>
      </c>
    </row>
    <row r="172" spans="2:51" s="14" customFormat="1" ht="12">
      <c r="B172" s="212"/>
      <c r="C172" s="213"/>
      <c r="D172" s="195" t="s">
        <v>135</v>
      </c>
      <c r="E172" s="214" t="s">
        <v>38</v>
      </c>
      <c r="F172" s="215" t="s">
        <v>225</v>
      </c>
      <c r="G172" s="213"/>
      <c r="H172" s="216">
        <v>58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135</v>
      </c>
      <c r="AU172" s="222" t="s">
        <v>85</v>
      </c>
      <c r="AV172" s="14" t="s">
        <v>85</v>
      </c>
      <c r="AW172" s="14" t="s">
        <v>36</v>
      </c>
      <c r="AX172" s="14" t="s">
        <v>83</v>
      </c>
      <c r="AY172" s="222" t="s">
        <v>122</v>
      </c>
    </row>
    <row r="173" spans="1:65" s="2" customFormat="1" ht="16.5" customHeight="1">
      <c r="A173" s="37"/>
      <c r="B173" s="38"/>
      <c r="C173" s="182" t="s">
        <v>226</v>
      </c>
      <c r="D173" s="182" t="s">
        <v>124</v>
      </c>
      <c r="E173" s="183" t="s">
        <v>227</v>
      </c>
      <c r="F173" s="184" t="s">
        <v>228</v>
      </c>
      <c r="G173" s="185" t="s">
        <v>192</v>
      </c>
      <c r="H173" s="186">
        <v>45</v>
      </c>
      <c r="I173" s="187"/>
      <c r="J173" s="188">
        <f>ROUND(I173*H173,2)</f>
        <v>0</v>
      </c>
      <c r="K173" s="184" t="s">
        <v>38</v>
      </c>
      <c r="L173" s="42"/>
      <c r="M173" s="189" t="s">
        <v>38</v>
      </c>
      <c r="N173" s="190" t="s">
        <v>49</v>
      </c>
      <c r="O173" s="68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3" t="s">
        <v>129</v>
      </c>
      <c r="AT173" s="193" t="s">
        <v>124</v>
      </c>
      <c r="AU173" s="193" t="s">
        <v>85</v>
      </c>
      <c r="AY173" s="20" t="s">
        <v>122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0" t="s">
        <v>129</v>
      </c>
      <c r="BK173" s="194">
        <f>ROUND(I173*H173,2)</f>
        <v>0</v>
      </c>
      <c r="BL173" s="20" t="s">
        <v>129</v>
      </c>
      <c r="BM173" s="193" t="s">
        <v>229</v>
      </c>
    </row>
    <row r="174" spans="1:47" s="2" customFormat="1" ht="12">
      <c r="A174" s="37"/>
      <c r="B174" s="38"/>
      <c r="C174" s="39"/>
      <c r="D174" s="195" t="s">
        <v>131</v>
      </c>
      <c r="E174" s="39"/>
      <c r="F174" s="196" t="s">
        <v>230</v>
      </c>
      <c r="G174" s="39"/>
      <c r="H174" s="39"/>
      <c r="I174" s="197"/>
      <c r="J174" s="39"/>
      <c r="K174" s="39"/>
      <c r="L174" s="42"/>
      <c r="M174" s="198"/>
      <c r="N174" s="199"/>
      <c r="O174" s="68"/>
      <c r="P174" s="68"/>
      <c r="Q174" s="68"/>
      <c r="R174" s="68"/>
      <c r="S174" s="68"/>
      <c r="T174" s="69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131</v>
      </c>
      <c r="AU174" s="20" t="s">
        <v>85</v>
      </c>
    </row>
    <row r="175" spans="2:51" s="13" customFormat="1" ht="12">
      <c r="B175" s="202"/>
      <c r="C175" s="203"/>
      <c r="D175" s="195" t="s">
        <v>135</v>
      </c>
      <c r="E175" s="204" t="s">
        <v>38</v>
      </c>
      <c r="F175" s="205" t="s">
        <v>231</v>
      </c>
      <c r="G175" s="203"/>
      <c r="H175" s="204" t="s">
        <v>38</v>
      </c>
      <c r="I175" s="206"/>
      <c r="J175" s="203"/>
      <c r="K175" s="203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135</v>
      </c>
      <c r="AU175" s="211" t="s">
        <v>85</v>
      </c>
      <c r="AV175" s="13" t="s">
        <v>83</v>
      </c>
      <c r="AW175" s="13" t="s">
        <v>36</v>
      </c>
      <c r="AX175" s="13" t="s">
        <v>76</v>
      </c>
      <c r="AY175" s="211" t="s">
        <v>122</v>
      </c>
    </row>
    <row r="176" spans="2:51" s="14" customFormat="1" ht="12">
      <c r="B176" s="212"/>
      <c r="C176" s="213"/>
      <c r="D176" s="195" t="s">
        <v>135</v>
      </c>
      <c r="E176" s="214" t="s">
        <v>38</v>
      </c>
      <c r="F176" s="215" t="s">
        <v>232</v>
      </c>
      <c r="G176" s="213"/>
      <c r="H176" s="216">
        <v>45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135</v>
      </c>
      <c r="AU176" s="222" t="s">
        <v>85</v>
      </c>
      <c r="AV176" s="14" t="s">
        <v>85</v>
      </c>
      <c r="AW176" s="14" t="s">
        <v>36</v>
      </c>
      <c r="AX176" s="14" t="s">
        <v>83</v>
      </c>
      <c r="AY176" s="222" t="s">
        <v>122</v>
      </c>
    </row>
    <row r="177" spans="1:65" s="2" customFormat="1" ht="21.75" customHeight="1">
      <c r="A177" s="37"/>
      <c r="B177" s="38"/>
      <c r="C177" s="182" t="s">
        <v>8</v>
      </c>
      <c r="D177" s="182" t="s">
        <v>124</v>
      </c>
      <c r="E177" s="183" t="s">
        <v>233</v>
      </c>
      <c r="F177" s="184" t="s">
        <v>234</v>
      </c>
      <c r="G177" s="185" t="s">
        <v>192</v>
      </c>
      <c r="H177" s="186">
        <v>3</v>
      </c>
      <c r="I177" s="187"/>
      <c r="J177" s="188">
        <f>ROUND(I177*H177,2)</f>
        <v>0</v>
      </c>
      <c r="K177" s="184" t="s">
        <v>128</v>
      </c>
      <c r="L177" s="42"/>
      <c r="M177" s="189" t="s">
        <v>38</v>
      </c>
      <c r="N177" s="190" t="s">
        <v>49</v>
      </c>
      <c r="O177" s="68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3" t="s">
        <v>129</v>
      </c>
      <c r="AT177" s="193" t="s">
        <v>124</v>
      </c>
      <c r="AU177" s="193" t="s">
        <v>85</v>
      </c>
      <c r="AY177" s="20" t="s">
        <v>122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0" t="s">
        <v>129</v>
      </c>
      <c r="BK177" s="194">
        <f>ROUND(I177*H177,2)</f>
        <v>0</v>
      </c>
      <c r="BL177" s="20" t="s">
        <v>129</v>
      </c>
      <c r="BM177" s="193" t="s">
        <v>235</v>
      </c>
    </row>
    <row r="178" spans="1:47" s="2" customFormat="1" ht="19.5">
      <c r="A178" s="37"/>
      <c r="B178" s="38"/>
      <c r="C178" s="39"/>
      <c r="D178" s="195" t="s">
        <v>131</v>
      </c>
      <c r="E178" s="39"/>
      <c r="F178" s="196" t="s">
        <v>236</v>
      </c>
      <c r="G178" s="39"/>
      <c r="H178" s="39"/>
      <c r="I178" s="197"/>
      <c r="J178" s="39"/>
      <c r="K178" s="39"/>
      <c r="L178" s="42"/>
      <c r="M178" s="198"/>
      <c r="N178" s="199"/>
      <c r="O178" s="68"/>
      <c r="P178" s="68"/>
      <c r="Q178" s="68"/>
      <c r="R178" s="68"/>
      <c r="S178" s="68"/>
      <c r="T178" s="69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131</v>
      </c>
      <c r="AU178" s="20" t="s">
        <v>85</v>
      </c>
    </row>
    <row r="179" spans="1:47" s="2" customFormat="1" ht="12">
      <c r="A179" s="37"/>
      <c r="B179" s="38"/>
      <c r="C179" s="39"/>
      <c r="D179" s="200" t="s">
        <v>133</v>
      </c>
      <c r="E179" s="39"/>
      <c r="F179" s="201" t="s">
        <v>237</v>
      </c>
      <c r="G179" s="39"/>
      <c r="H179" s="39"/>
      <c r="I179" s="197"/>
      <c r="J179" s="39"/>
      <c r="K179" s="39"/>
      <c r="L179" s="42"/>
      <c r="M179" s="198"/>
      <c r="N179" s="199"/>
      <c r="O179" s="68"/>
      <c r="P179" s="68"/>
      <c r="Q179" s="68"/>
      <c r="R179" s="68"/>
      <c r="S179" s="68"/>
      <c r="T179" s="69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20" t="s">
        <v>133</v>
      </c>
      <c r="AU179" s="20" t="s">
        <v>85</v>
      </c>
    </row>
    <row r="180" spans="2:51" s="13" customFormat="1" ht="12">
      <c r="B180" s="202"/>
      <c r="C180" s="203"/>
      <c r="D180" s="195" t="s">
        <v>135</v>
      </c>
      <c r="E180" s="204" t="s">
        <v>38</v>
      </c>
      <c r="F180" s="205" t="s">
        <v>224</v>
      </c>
      <c r="G180" s="203"/>
      <c r="H180" s="204" t="s">
        <v>38</v>
      </c>
      <c r="I180" s="206"/>
      <c r="J180" s="203"/>
      <c r="K180" s="203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135</v>
      </c>
      <c r="AU180" s="211" t="s">
        <v>85</v>
      </c>
      <c r="AV180" s="13" t="s">
        <v>83</v>
      </c>
      <c r="AW180" s="13" t="s">
        <v>36</v>
      </c>
      <c r="AX180" s="13" t="s">
        <v>76</v>
      </c>
      <c r="AY180" s="211" t="s">
        <v>122</v>
      </c>
    </row>
    <row r="181" spans="2:51" s="14" customFormat="1" ht="12">
      <c r="B181" s="212"/>
      <c r="C181" s="213"/>
      <c r="D181" s="195" t="s">
        <v>135</v>
      </c>
      <c r="E181" s="214" t="s">
        <v>38</v>
      </c>
      <c r="F181" s="215" t="s">
        <v>162</v>
      </c>
      <c r="G181" s="213"/>
      <c r="H181" s="216">
        <v>3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135</v>
      </c>
      <c r="AU181" s="222" t="s">
        <v>85</v>
      </c>
      <c r="AV181" s="14" t="s">
        <v>85</v>
      </c>
      <c r="AW181" s="14" t="s">
        <v>36</v>
      </c>
      <c r="AX181" s="14" t="s">
        <v>83</v>
      </c>
      <c r="AY181" s="222" t="s">
        <v>122</v>
      </c>
    </row>
    <row r="182" spans="1:65" s="2" customFormat="1" ht="16.5" customHeight="1">
      <c r="A182" s="37"/>
      <c r="B182" s="38"/>
      <c r="C182" s="182" t="s">
        <v>238</v>
      </c>
      <c r="D182" s="182" t="s">
        <v>124</v>
      </c>
      <c r="E182" s="183" t="s">
        <v>239</v>
      </c>
      <c r="F182" s="184" t="s">
        <v>240</v>
      </c>
      <c r="G182" s="185" t="s">
        <v>192</v>
      </c>
      <c r="H182" s="186">
        <v>1</v>
      </c>
      <c r="I182" s="187"/>
      <c r="J182" s="188">
        <f>ROUND(I182*H182,2)</f>
        <v>0</v>
      </c>
      <c r="K182" s="184" t="s">
        <v>38</v>
      </c>
      <c r="L182" s="42"/>
      <c r="M182" s="189" t="s">
        <v>38</v>
      </c>
      <c r="N182" s="190" t="s">
        <v>49</v>
      </c>
      <c r="O182" s="68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3" t="s">
        <v>129</v>
      </c>
      <c r="AT182" s="193" t="s">
        <v>124</v>
      </c>
      <c r="AU182" s="193" t="s">
        <v>85</v>
      </c>
      <c r="AY182" s="20" t="s">
        <v>122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0" t="s">
        <v>129</v>
      </c>
      <c r="BK182" s="194">
        <f>ROUND(I182*H182,2)</f>
        <v>0</v>
      </c>
      <c r="BL182" s="20" t="s">
        <v>129</v>
      </c>
      <c r="BM182" s="193" t="s">
        <v>241</v>
      </c>
    </row>
    <row r="183" spans="1:47" s="2" customFormat="1" ht="12">
      <c r="A183" s="37"/>
      <c r="B183" s="38"/>
      <c r="C183" s="39"/>
      <c r="D183" s="195" t="s">
        <v>131</v>
      </c>
      <c r="E183" s="39"/>
      <c r="F183" s="196" t="s">
        <v>242</v>
      </c>
      <c r="G183" s="39"/>
      <c r="H183" s="39"/>
      <c r="I183" s="197"/>
      <c r="J183" s="39"/>
      <c r="K183" s="39"/>
      <c r="L183" s="42"/>
      <c r="M183" s="198"/>
      <c r="N183" s="199"/>
      <c r="O183" s="68"/>
      <c r="P183" s="68"/>
      <c r="Q183" s="68"/>
      <c r="R183" s="68"/>
      <c r="S183" s="68"/>
      <c r="T183" s="69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131</v>
      </c>
      <c r="AU183" s="20" t="s">
        <v>85</v>
      </c>
    </row>
    <row r="184" spans="2:51" s="13" customFormat="1" ht="12">
      <c r="B184" s="202"/>
      <c r="C184" s="203"/>
      <c r="D184" s="195" t="s">
        <v>135</v>
      </c>
      <c r="E184" s="204" t="s">
        <v>38</v>
      </c>
      <c r="F184" s="205" t="s">
        <v>224</v>
      </c>
      <c r="G184" s="203"/>
      <c r="H184" s="204" t="s">
        <v>38</v>
      </c>
      <c r="I184" s="206"/>
      <c r="J184" s="203"/>
      <c r="K184" s="203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135</v>
      </c>
      <c r="AU184" s="211" t="s">
        <v>85</v>
      </c>
      <c r="AV184" s="13" t="s">
        <v>83</v>
      </c>
      <c r="AW184" s="13" t="s">
        <v>36</v>
      </c>
      <c r="AX184" s="13" t="s">
        <v>76</v>
      </c>
      <c r="AY184" s="211" t="s">
        <v>122</v>
      </c>
    </row>
    <row r="185" spans="2:51" s="14" customFormat="1" ht="12">
      <c r="B185" s="212"/>
      <c r="C185" s="213"/>
      <c r="D185" s="195" t="s">
        <v>135</v>
      </c>
      <c r="E185" s="214" t="s">
        <v>38</v>
      </c>
      <c r="F185" s="215" t="s">
        <v>83</v>
      </c>
      <c r="G185" s="213"/>
      <c r="H185" s="216">
        <v>1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135</v>
      </c>
      <c r="AU185" s="222" t="s">
        <v>85</v>
      </c>
      <c r="AV185" s="14" t="s">
        <v>85</v>
      </c>
      <c r="AW185" s="14" t="s">
        <v>36</v>
      </c>
      <c r="AX185" s="14" t="s">
        <v>83</v>
      </c>
      <c r="AY185" s="222" t="s">
        <v>122</v>
      </c>
    </row>
    <row r="186" spans="1:65" s="2" customFormat="1" ht="16.5" customHeight="1">
      <c r="A186" s="37"/>
      <c r="B186" s="38"/>
      <c r="C186" s="182" t="s">
        <v>243</v>
      </c>
      <c r="D186" s="182" t="s">
        <v>124</v>
      </c>
      <c r="E186" s="183" t="s">
        <v>244</v>
      </c>
      <c r="F186" s="184" t="s">
        <v>245</v>
      </c>
      <c r="G186" s="185" t="s">
        <v>173</v>
      </c>
      <c r="H186" s="186">
        <v>1000</v>
      </c>
      <c r="I186" s="187"/>
      <c r="J186" s="188">
        <f>ROUND(I186*H186,2)</f>
        <v>0</v>
      </c>
      <c r="K186" s="184" t="s">
        <v>128</v>
      </c>
      <c r="L186" s="42"/>
      <c r="M186" s="189" t="s">
        <v>38</v>
      </c>
      <c r="N186" s="190" t="s">
        <v>49</v>
      </c>
      <c r="O186" s="68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3" t="s">
        <v>129</v>
      </c>
      <c r="AT186" s="193" t="s">
        <v>124</v>
      </c>
      <c r="AU186" s="193" t="s">
        <v>85</v>
      </c>
      <c r="AY186" s="20" t="s">
        <v>122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0" t="s">
        <v>129</v>
      </c>
      <c r="BK186" s="194">
        <f>ROUND(I186*H186,2)</f>
        <v>0</v>
      </c>
      <c r="BL186" s="20" t="s">
        <v>129</v>
      </c>
      <c r="BM186" s="193" t="s">
        <v>246</v>
      </c>
    </row>
    <row r="187" spans="1:47" s="2" customFormat="1" ht="12">
      <c r="A187" s="37"/>
      <c r="B187" s="38"/>
      <c r="C187" s="39"/>
      <c r="D187" s="195" t="s">
        <v>131</v>
      </c>
      <c r="E187" s="39"/>
      <c r="F187" s="196" t="s">
        <v>247</v>
      </c>
      <c r="G187" s="39"/>
      <c r="H187" s="39"/>
      <c r="I187" s="197"/>
      <c r="J187" s="39"/>
      <c r="K187" s="39"/>
      <c r="L187" s="42"/>
      <c r="M187" s="198"/>
      <c r="N187" s="199"/>
      <c r="O187" s="68"/>
      <c r="P187" s="68"/>
      <c r="Q187" s="68"/>
      <c r="R187" s="68"/>
      <c r="S187" s="68"/>
      <c r="T187" s="69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131</v>
      </c>
      <c r="AU187" s="20" t="s">
        <v>85</v>
      </c>
    </row>
    <row r="188" spans="1:47" s="2" customFormat="1" ht="12">
      <c r="A188" s="37"/>
      <c r="B188" s="38"/>
      <c r="C188" s="39"/>
      <c r="D188" s="200" t="s">
        <v>133</v>
      </c>
      <c r="E188" s="39"/>
      <c r="F188" s="201" t="s">
        <v>248</v>
      </c>
      <c r="G188" s="39"/>
      <c r="H188" s="39"/>
      <c r="I188" s="197"/>
      <c r="J188" s="39"/>
      <c r="K188" s="39"/>
      <c r="L188" s="42"/>
      <c r="M188" s="198"/>
      <c r="N188" s="199"/>
      <c r="O188" s="68"/>
      <c r="P188" s="68"/>
      <c r="Q188" s="68"/>
      <c r="R188" s="68"/>
      <c r="S188" s="68"/>
      <c r="T188" s="69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20" t="s">
        <v>133</v>
      </c>
      <c r="AU188" s="20" t="s">
        <v>85</v>
      </c>
    </row>
    <row r="189" spans="2:51" s="13" customFormat="1" ht="12">
      <c r="B189" s="202"/>
      <c r="C189" s="203"/>
      <c r="D189" s="195" t="s">
        <v>135</v>
      </c>
      <c r="E189" s="204" t="s">
        <v>38</v>
      </c>
      <c r="F189" s="205" t="s">
        <v>249</v>
      </c>
      <c r="G189" s="203"/>
      <c r="H189" s="204" t="s">
        <v>38</v>
      </c>
      <c r="I189" s="206"/>
      <c r="J189" s="203"/>
      <c r="K189" s="203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135</v>
      </c>
      <c r="AU189" s="211" t="s">
        <v>85</v>
      </c>
      <c r="AV189" s="13" t="s">
        <v>83</v>
      </c>
      <c r="AW189" s="13" t="s">
        <v>36</v>
      </c>
      <c r="AX189" s="13" t="s">
        <v>76</v>
      </c>
      <c r="AY189" s="211" t="s">
        <v>122</v>
      </c>
    </row>
    <row r="190" spans="2:51" s="14" customFormat="1" ht="12">
      <c r="B190" s="212"/>
      <c r="C190" s="213"/>
      <c r="D190" s="195" t="s">
        <v>135</v>
      </c>
      <c r="E190" s="214" t="s">
        <v>38</v>
      </c>
      <c r="F190" s="215" t="s">
        <v>250</v>
      </c>
      <c r="G190" s="213"/>
      <c r="H190" s="216">
        <v>1000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135</v>
      </c>
      <c r="AU190" s="222" t="s">
        <v>85</v>
      </c>
      <c r="AV190" s="14" t="s">
        <v>85</v>
      </c>
      <c r="AW190" s="14" t="s">
        <v>36</v>
      </c>
      <c r="AX190" s="14" t="s">
        <v>83</v>
      </c>
      <c r="AY190" s="222" t="s">
        <v>122</v>
      </c>
    </row>
    <row r="191" spans="1:65" s="2" customFormat="1" ht="16.5" customHeight="1">
      <c r="A191" s="37"/>
      <c r="B191" s="38"/>
      <c r="C191" s="182" t="s">
        <v>251</v>
      </c>
      <c r="D191" s="182" t="s">
        <v>124</v>
      </c>
      <c r="E191" s="183" t="s">
        <v>252</v>
      </c>
      <c r="F191" s="184" t="s">
        <v>253</v>
      </c>
      <c r="G191" s="185" t="s">
        <v>254</v>
      </c>
      <c r="H191" s="186">
        <v>5</v>
      </c>
      <c r="I191" s="187"/>
      <c r="J191" s="188">
        <f>ROUND(I191*H191,2)</f>
        <v>0</v>
      </c>
      <c r="K191" s="184" t="s">
        <v>128</v>
      </c>
      <c r="L191" s="42"/>
      <c r="M191" s="189" t="s">
        <v>38</v>
      </c>
      <c r="N191" s="190" t="s">
        <v>49</v>
      </c>
      <c r="O191" s="68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3" t="s">
        <v>129</v>
      </c>
      <c r="AT191" s="193" t="s">
        <v>124</v>
      </c>
      <c r="AU191" s="193" t="s">
        <v>85</v>
      </c>
      <c r="AY191" s="20" t="s">
        <v>122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20" t="s">
        <v>129</v>
      </c>
      <c r="BK191" s="194">
        <f>ROUND(I191*H191,2)</f>
        <v>0</v>
      </c>
      <c r="BL191" s="20" t="s">
        <v>129</v>
      </c>
      <c r="BM191" s="193" t="s">
        <v>255</v>
      </c>
    </row>
    <row r="192" spans="1:47" s="2" customFormat="1" ht="19.5">
      <c r="A192" s="37"/>
      <c r="B192" s="38"/>
      <c r="C192" s="39"/>
      <c r="D192" s="195" t="s">
        <v>131</v>
      </c>
      <c r="E192" s="39"/>
      <c r="F192" s="196" t="s">
        <v>256</v>
      </c>
      <c r="G192" s="39"/>
      <c r="H192" s="39"/>
      <c r="I192" s="197"/>
      <c r="J192" s="39"/>
      <c r="K192" s="39"/>
      <c r="L192" s="42"/>
      <c r="M192" s="198"/>
      <c r="N192" s="199"/>
      <c r="O192" s="68"/>
      <c r="P192" s="68"/>
      <c r="Q192" s="68"/>
      <c r="R192" s="68"/>
      <c r="S192" s="68"/>
      <c r="T192" s="69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131</v>
      </c>
      <c r="AU192" s="20" t="s">
        <v>85</v>
      </c>
    </row>
    <row r="193" spans="1:47" s="2" customFormat="1" ht="12">
      <c r="A193" s="37"/>
      <c r="B193" s="38"/>
      <c r="C193" s="39"/>
      <c r="D193" s="200" t="s">
        <v>133</v>
      </c>
      <c r="E193" s="39"/>
      <c r="F193" s="201" t="s">
        <v>257</v>
      </c>
      <c r="G193" s="39"/>
      <c r="H193" s="39"/>
      <c r="I193" s="197"/>
      <c r="J193" s="39"/>
      <c r="K193" s="39"/>
      <c r="L193" s="42"/>
      <c r="M193" s="198"/>
      <c r="N193" s="199"/>
      <c r="O193" s="68"/>
      <c r="P193" s="68"/>
      <c r="Q193" s="68"/>
      <c r="R193" s="68"/>
      <c r="S193" s="68"/>
      <c r="T193" s="69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133</v>
      </c>
      <c r="AU193" s="20" t="s">
        <v>85</v>
      </c>
    </row>
    <row r="194" spans="2:51" s="13" customFormat="1" ht="12">
      <c r="B194" s="202"/>
      <c r="C194" s="203"/>
      <c r="D194" s="195" t="s">
        <v>135</v>
      </c>
      <c r="E194" s="204" t="s">
        <v>38</v>
      </c>
      <c r="F194" s="205" t="s">
        <v>258</v>
      </c>
      <c r="G194" s="203"/>
      <c r="H194" s="204" t="s">
        <v>38</v>
      </c>
      <c r="I194" s="206"/>
      <c r="J194" s="203"/>
      <c r="K194" s="203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135</v>
      </c>
      <c r="AU194" s="211" t="s">
        <v>85</v>
      </c>
      <c r="AV194" s="13" t="s">
        <v>83</v>
      </c>
      <c r="AW194" s="13" t="s">
        <v>36</v>
      </c>
      <c r="AX194" s="13" t="s">
        <v>76</v>
      </c>
      <c r="AY194" s="211" t="s">
        <v>122</v>
      </c>
    </row>
    <row r="195" spans="2:51" s="14" customFormat="1" ht="12">
      <c r="B195" s="212"/>
      <c r="C195" s="213"/>
      <c r="D195" s="195" t="s">
        <v>135</v>
      </c>
      <c r="E195" s="214" t="s">
        <v>38</v>
      </c>
      <c r="F195" s="215" t="s">
        <v>259</v>
      </c>
      <c r="G195" s="213"/>
      <c r="H195" s="216">
        <v>5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135</v>
      </c>
      <c r="AU195" s="222" t="s">
        <v>85</v>
      </c>
      <c r="AV195" s="14" t="s">
        <v>85</v>
      </c>
      <c r="AW195" s="14" t="s">
        <v>36</v>
      </c>
      <c r="AX195" s="14" t="s">
        <v>83</v>
      </c>
      <c r="AY195" s="222" t="s">
        <v>122</v>
      </c>
    </row>
    <row r="196" spans="1:65" s="2" customFormat="1" ht="16.5" customHeight="1">
      <c r="A196" s="37"/>
      <c r="B196" s="38"/>
      <c r="C196" s="182" t="s">
        <v>260</v>
      </c>
      <c r="D196" s="182" t="s">
        <v>124</v>
      </c>
      <c r="E196" s="183" t="s">
        <v>261</v>
      </c>
      <c r="F196" s="184" t="s">
        <v>262</v>
      </c>
      <c r="G196" s="185" t="s">
        <v>254</v>
      </c>
      <c r="H196" s="186">
        <v>5</v>
      </c>
      <c r="I196" s="187"/>
      <c r="J196" s="188">
        <f>ROUND(I196*H196,2)</f>
        <v>0</v>
      </c>
      <c r="K196" s="184" t="s">
        <v>38</v>
      </c>
      <c r="L196" s="42"/>
      <c r="M196" s="189" t="s">
        <v>38</v>
      </c>
      <c r="N196" s="190" t="s">
        <v>49</v>
      </c>
      <c r="O196" s="68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3" t="s">
        <v>129</v>
      </c>
      <c r="AT196" s="193" t="s">
        <v>124</v>
      </c>
      <c r="AU196" s="193" t="s">
        <v>85</v>
      </c>
      <c r="AY196" s="20" t="s">
        <v>122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0" t="s">
        <v>129</v>
      </c>
      <c r="BK196" s="194">
        <f>ROUND(I196*H196,2)</f>
        <v>0</v>
      </c>
      <c r="BL196" s="20" t="s">
        <v>129</v>
      </c>
      <c r="BM196" s="193" t="s">
        <v>263</v>
      </c>
    </row>
    <row r="197" spans="1:47" s="2" customFormat="1" ht="12">
      <c r="A197" s="37"/>
      <c r="B197" s="38"/>
      <c r="C197" s="39"/>
      <c r="D197" s="195" t="s">
        <v>131</v>
      </c>
      <c r="E197" s="39"/>
      <c r="F197" s="196" t="s">
        <v>264</v>
      </c>
      <c r="G197" s="39"/>
      <c r="H197" s="39"/>
      <c r="I197" s="197"/>
      <c r="J197" s="39"/>
      <c r="K197" s="39"/>
      <c r="L197" s="42"/>
      <c r="M197" s="198"/>
      <c r="N197" s="199"/>
      <c r="O197" s="68"/>
      <c r="P197" s="68"/>
      <c r="Q197" s="68"/>
      <c r="R197" s="68"/>
      <c r="S197" s="68"/>
      <c r="T197" s="69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131</v>
      </c>
      <c r="AU197" s="20" t="s">
        <v>85</v>
      </c>
    </row>
    <row r="198" spans="2:51" s="13" customFormat="1" ht="12">
      <c r="B198" s="202"/>
      <c r="C198" s="203"/>
      <c r="D198" s="195" t="s">
        <v>135</v>
      </c>
      <c r="E198" s="204" t="s">
        <v>38</v>
      </c>
      <c r="F198" s="205" t="s">
        <v>265</v>
      </c>
      <c r="G198" s="203"/>
      <c r="H198" s="204" t="s">
        <v>38</v>
      </c>
      <c r="I198" s="206"/>
      <c r="J198" s="203"/>
      <c r="K198" s="203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135</v>
      </c>
      <c r="AU198" s="211" t="s">
        <v>85</v>
      </c>
      <c r="AV198" s="13" t="s">
        <v>83</v>
      </c>
      <c r="AW198" s="13" t="s">
        <v>36</v>
      </c>
      <c r="AX198" s="13" t="s">
        <v>76</v>
      </c>
      <c r="AY198" s="211" t="s">
        <v>122</v>
      </c>
    </row>
    <row r="199" spans="2:51" s="14" customFormat="1" ht="12">
      <c r="B199" s="212"/>
      <c r="C199" s="213"/>
      <c r="D199" s="195" t="s">
        <v>135</v>
      </c>
      <c r="E199" s="214" t="s">
        <v>38</v>
      </c>
      <c r="F199" s="215" t="s">
        <v>259</v>
      </c>
      <c r="G199" s="213"/>
      <c r="H199" s="216">
        <v>5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135</v>
      </c>
      <c r="AU199" s="222" t="s">
        <v>85</v>
      </c>
      <c r="AV199" s="14" t="s">
        <v>85</v>
      </c>
      <c r="AW199" s="14" t="s">
        <v>36</v>
      </c>
      <c r="AX199" s="14" t="s">
        <v>83</v>
      </c>
      <c r="AY199" s="222" t="s">
        <v>122</v>
      </c>
    </row>
    <row r="200" spans="1:65" s="2" customFormat="1" ht="21.75" customHeight="1">
      <c r="A200" s="37"/>
      <c r="B200" s="38"/>
      <c r="C200" s="182" t="s">
        <v>266</v>
      </c>
      <c r="D200" s="182" t="s">
        <v>124</v>
      </c>
      <c r="E200" s="183" t="s">
        <v>267</v>
      </c>
      <c r="F200" s="184" t="s">
        <v>268</v>
      </c>
      <c r="G200" s="185" t="s">
        <v>254</v>
      </c>
      <c r="H200" s="186">
        <v>870</v>
      </c>
      <c r="I200" s="187"/>
      <c r="J200" s="188">
        <f>ROUND(I200*H200,2)</f>
        <v>0</v>
      </c>
      <c r="K200" s="184" t="s">
        <v>128</v>
      </c>
      <c r="L200" s="42"/>
      <c r="M200" s="189" t="s">
        <v>38</v>
      </c>
      <c r="N200" s="190" t="s">
        <v>49</v>
      </c>
      <c r="O200" s="68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3" t="s">
        <v>129</v>
      </c>
      <c r="AT200" s="193" t="s">
        <v>124</v>
      </c>
      <c r="AU200" s="193" t="s">
        <v>85</v>
      </c>
      <c r="AY200" s="20" t="s">
        <v>122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0" t="s">
        <v>129</v>
      </c>
      <c r="BK200" s="194">
        <f>ROUND(I200*H200,2)</f>
        <v>0</v>
      </c>
      <c r="BL200" s="20" t="s">
        <v>129</v>
      </c>
      <c r="BM200" s="193" t="s">
        <v>269</v>
      </c>
    </row>
    <row r="201" spans="1:47" s="2" customFormat="1" ht="19.5">
      <c r="A201" s="37"/>
      <c r="B201" s="38"/>
      <c r="C201" s="39"/>
      <c r="D201" s="195" t="s">
        <v>131</v>
      </c>
      <c r="E201" s="39"/>
      <c r="F201" s="196" t="s">
        <v>270</v>
      </c>
      <c r="G201" s="39"/>
      <c r="H201" s="39"/>
      <c r="I201" s="197"/>
      <c r="J201" s="39"/>
      <c r="K201" s="39"/>
      <c r="L201" s="42"/>
      <c r="M201" s="198"/>
      <c r="N201" s="199"/>
      <c r="O201" s="68"/>
      <c r="P201" s="68"/>
      <c r="Q201" s="68"/>
      <c r="R201" s="68"/>
      <c r="S201" s="68"/>
      <c r="T201" s="69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131</v>
      </c>
      <c r="AU201" s="20" t="s">
        <v>85</v>
      </c>
    </row>
    <row r="202" spans="1:47" s="2" customFormat="1" ht="12">
      <c r="A202" s="37"/>
      <c r="B202" s="38"/>
      <c r="C202" s="39"/>
      <c r="D202" s="200" t="s">
        <v>133</v>
      </c>
      <c r="E202" s="39"/>
      <c r="F202" s="201" t="s">
        <v>271</v>
      </c>
      <c r="G202" s="39"/>
      <c r="H202" s="39"/>
      <c r="I202" s="197"/>
      <c r="J202" s="39"/>
      <c r="K202" s="39"/>
      <c r="L202" s="42"/>
      <c r="M202" s="198"/>
      <c r="N202" s="199"/>
      <c r="O202" s="68"/>
      <c r="P202" s="68"/>
      <c r="Q202" s="68"/>
      <c r="R202" s="68"/>
      <c r="S202" s="68"/>
      <c r="T202" s="69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133</v>
      </c>
      <c r="AU202" s="20" t="s">
        <v>85</v>
      </c>
    </row>
    <row r="203" spans="2:51" s="13" customFormat="1" ht="12">
      <c r="B203" s="202"/>
      <c r="C203" s="203"/>
      <c r="D203" s="195" t="s">
        <v>135</v>
      </c>
      <c r="E203" s="204" t="s">
        <v>38</v>
      </c>
      <c r="F203" s="205" t="s">
        <v>272</v>
      </c>
      <c r="G203" s="203"/>
      <c r="H203" s="204" t="s">
        <v>38</v>
      </c>
      <c r="I203" s="206"/>
      <c r="J203" s="203"/>
      <c r="K203" s="203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135</v>
      </c>
      <c r="AU203" s="211" t="s">
        <v>85</v>
      </c>
      <c r="AV203" s="13" t="s">
        <v>83</v>
      </c>
      <c r="AW203" s="13" t="s">
        <v>36</v>
      </c>
      <c r="AX203" s="13" t="s">
        <v>76</v>
      </c>
      <c r="AY203" s="211" t="s">
        <v>122</v>
      </c>
    </row>
    <row r="204" spans="2:51" s="14" customFormat="1" ht="12">
      <c r="B204" s="212"/>
      <c r="C204" s="213"/>
      <c r="D204" s="195" t="s">
        <v>135</v>
      </c>
      <c r="E204" s="214" t="s">
        <v>38</v>
      </c>
      <c r="F204" s="215" t="s">
        <v>273</v>
      </c>
      <c r="G204" s="213"/>
      <c r="H204" s="216">
        <v>870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135</v>
      </c>
      <c r="AU204" s="222" t="s">
        <v>85</v>
      </c>
      <c r="AV204" s="14" t="s">
        <v>85</v>
      </c>
      <c r="AW204" s="14" t="s">
        <v>36</v>
      </c>
      <c r="AX204" s="14" t="s">
        <v>83</v>
      </c>
      <c r="AY204" s="222" t="s">
        <v>122</v>
      </c>
    </row>
    <row r="205" spans="1:65" s="2" customFormat="1" ht="16.5" customHeight="1">
      <c r="A205" s="37"/>
      <c r="B205" s="38"/>
      <c r="C205" s="182" t="s">
        <v>274</v>
      </c>
      <c r="D205" s="182" t="s">
        <v>124</v>
      </c>
      <c r="E205" s="183" t="s">
        <v>275</v>
      </c>
      <c r="F205" s="184" t="s">
        <v>276</v>
      </c>
      <c r="G205" s="185" t="s">
        <v>254</v>
      </c>
      <c r="H205" s="186">
        <v>300</v>
      </c>
      <c r="I205" s="187"/>
      <c r="J205" s="188">
        <f>ROUND(I205*H205,2)</f>
        <v>0</v>
      </c>
      <c r="K205" s="184" t="s">
        <v>128</v>
      </c>
      <c r="L205" s="42"/>
      <c r="M205" s="189" t="s">
        <v>38</v>
      </c>
      <c r="N205" s="190" t="s">
        <v>49</v>
      </c>
      <c r="O205" s="68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3" t="s">
        <v>129</v>
      </c>
      <c r="AT205" s="193" t="s">
        <v>124</v>
      </c>
      <c r="AU205" s="193" t="s">
        <v>85</v>
      </c>
      <c r="AY205" s="20" t="s">
        <v>122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0" t="s">
        <v>129</v>
      </c>
      <c r="BK205" s="194">
        <f>ROUND(I205*H205,2)</f>
        <v>0</v>
      </c>
      <c r="BL205" s="20" t="s">
        <v>129</v>
      </c>
      <c r="BM205" s="193" t="s">
        <v>277</v>
      </c>
    </row>
    <row r="206" spans="1:47" s="2" customFormat="1" ht="12">
      <c r="A206" s="37"/>
      <c r="B206" s="38"/>
      <c r="C206" s="39"/>
      <c r="D206" s="195" t="s">
        <v>131</v>
      </c>
      <c r="E206" s="39"/>
      <c r="F206" s="196" t="s">
        <v>278</v>
      </c>
      <c r="G206" s="39"/>
      <c r="H206" s="39"/>
      <c r="I206" s="197"/>
      <c r="J206" s="39"/>
      <c r="K206" s="39"/>
      <c r="L206" s="42"/>
      <c r="M206" s="198"/>
      <c r="N206" s="199"/>
      <c r="O206" s="68"/>
      <c r="P206" s="68"/>
      <c r="Q206" s="68"/>
      <c r="R206" s="68"/>
      <c r="S206" s="68"/>
      <c r="T206" s="69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131</v>
      </c>
      <c r="AU206" s="20" t="s">
        <v>85</v>
      </c>
    </row>
    <row r="207" spans="1:47" s="2" customFormat="1" ht="12">
      <c r="A207" s="37"/>
      <c r="B207" s="38"/>
      <c r="C207" s="39"/>
      <c r="D207" s="200" t="s">
        <v>133</v>
      </c>
      <c r="E207" s="39"/>
      <c r="F207" s="201" t="s">
        <v>279</v>
      </c>
      <c r="G207" s="39"/>
      <c r="H207" s="39"/>
      <c r="I207" s="197"/>
      <c r="J207" s="39"/>
      <c r="K207" s="39"/>
      <c r="L207" s="42"/>
      <c r="M207" s="198"/>
      <c r="N207" s="199"/>
      <c r="O207" s="68"/>
      <c r="P207" s="68"/>
      <c r="Q207" s="68"/>
      <c r="R207" s="68"/>
      <c r="S207" s="68"/>
      <c r="T207" s="69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20" t="s">
        <v>133</v>
      </c>
      <c r="AU207" s="20" t="s">
        <v>85</v>
      </c>
    </row>
    <row r="208" spans="2:51" s="13" customFormat="1" ht="12">
      <c r="B208" s="202"/>
      <c r="C208" s="203"/>
      <c r="D208" s="195" t="s">
        <v>135</v>
      </c>
      <c r="E208" s="204" t="s">
        <v>38</v>
      </c>
      <c r="F208" s="205" t="s">
        <v>280</v>
      </c>
      <c r="G208" s="203"/>
      <c r="H208" s="204" t="s">
        <v>38</v>
      </c>
      <c r="I208" s="206"/>
      <c r="J208" s="203"/>
      <c r="K208" s="203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135</v>
      </c>
      <c r="AU208" s="211" t="s">
        <v>85</v>
      </c>
      <c r="AV208" s="13" t="s">
        <v>83</v>
      </c>
      <c r="AW208" s="13" t="s">
        <v>36</v>
      </c>
      <c r="AX208" s="13" t="s">
        <v>76</v>
      </c>
      <c r="AY208" s="211" t="s">
        <v>122</v>
      </c>
    </row>
    <row r="209" spans="2:51" s="13" customFormat="1" ht="12">
      <c r="B209" s="202"/>
      <c r="C209" s="203"/>
      <c r="D209" s="195" t="s">
        <v>135</v>
      </c>
      <c r="E209" s="204" t="s">
        <v>38</v>
      </c>
      <c r="F209" s="205" t="s">
        <v>281</v>
      </c>
      <c r="G209" s="203"/>
      <c r="H209" s="204" t="s">
        <v>38</v>
      </c>
      <c r="I209" s="206"/>
      <c r="J209" s="203"/>
      <c r="K209" s="203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135</v>
      </c>
      <c r="AU209" s="211" t="s">
        <v>85</v>
      </c>
      <c r="AV209" s="13" t="s">
        <v>83</v>
      </c>
      <c r="AW209" s="13" t="s">
        <v>36</v>
      </c>
      <c r="AX209" s="13" t="s">
        <v>76</v>
      </c>
      <c r="AY209" s="211" t="s">
        <v>122</v>
      </c>
    </row>
    <row r="210" spans="2:51" s="14" customFormat="1" ht="12">
      <c r="B210" s="212"/>
      <c r="C210" s="213"/>
      <c r="D210" s="195" t="s">
        <v>135</v>
      </c>
      <c r="E210" s="214" t="s">
        <v>38</v>
      </c>
      <c r="F210" s="215" t="s">
        <v>282</v>
      </c>
      <c r="G210" s="213"/>
      <c r="H210" s="216">
        <v>300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135</v>
      </c>
      <c r="AU210" s="222" t="s">
        <v>85</v>
      </c>
      <c r="AV210" s="14" t="s">
        <v>85</v>
      </c>
      <c r="AW210" s="14" t="s">
        <v>36</v>
      </c>
      <c r="AX210" s="14" t="s">
        <v>83</v>
      </c>
      <c r="AY210" s="222" t="s">
        <v>122</v>
      </c>
    </row>
    <row r="211" spans="1:65" s="2" customFormat="1" ht="16.5" customHeight="1">
      <c r="A211" s="37"/>
      <c r="B211" s="38"/>
      <c r="C211" s="182" t="s">
        <v>283</v>
      </c>
      <c r="D211" s="182" t="s">
        <v>124</v>
      </c>
      <c r="E211" s="183" t="s">
        <v>284</v>
      </c>
      <c r="F211" s="184" t="s">
        <v>285</v>
      </c>
      <c r="G211" s="185" t="s">
        <v>192</v>
      </c>
      <c r="H211" s="186">
        <v>53</v>
      </c>
      <c r="I211" s="187"/>
      <c r="J211" s="188">
        <f>ROUND(I211*H211,2)</f>
        <v>0</v>
      </c>
      <c r="K211" s="184" t="s">
        <v>128</v>
      </c>
      <c r="L211" s="42"/>
      <c r="M211" s="189" t="s">
        <v>38</v>
      </c>
      <c r="N211" s="190" t="s">
        <v>49</v>
      </c>
      <c r="O211" s="68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3" t="s">
        <v>129</v>
      </c>
      <c r="AT211" s="193" t="s">
        <v>124</v>
      </c>
      <c r="AU211" s="193" t="s">
        <v>85</v>
      </c>
      <c r="AY211" s="20" t="s">
        <v>122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0" t="s">
        <v>129</v>
      </c>
      <c r="BK211" s="194">
        <f>ROUND(I211*H211,2)</f>
        <v>0</v>
      </c>
      <c r="BL211" s="20" t="s">
        <v>129</v>
      </c>
      <c r="BM211" s="193" t="s">
        <v>286</v>
      </c>
    </row>
    <row r="212" spans="1:47" s="2" customFormat="1" ht="19.5">
      <c r="A212" s="37"/>
      <c r="B212" s="38"/>
      <c r="C212" s="39"/>
      <c r="D212" s="195" t="s">
        <v>131</v>
      </c>
      <c r="E212" s="39"/>
      <c r="F212" s="196" t="s">
        <v>287</v>
      </c>
      <c r="G212" s="39"/>
      <c r="H212" s="39"/>
      <c r="I212" s="197"/>
      <c r="J212" s="39"/>
      <c r="K212" s="39"/>
      <c r="L212" s="42"/>
      <c r="M212" s="198"/>
      <c r="N212" s="199"/>
      <c r="O212" s="68"/>
      <c r="P212" s="68"/>
      <c r="Q212" s="68"/>
      <c r="R212" s="68"/>
      <c r="S212" s="68"/>
      <c r="T212" s="69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131</v>
      </c>
      <c r="AU212" s="20" t="s">
        <v>85</v>
      </c>
    </row>
    <row r="213" spans="1:47" s="2" customFormat="1" ht="12">
      <c r="A213" s="37"/>
      <c r="B213" s="38"/>
      <c r="C213" s="39"/>
      <c r="D213" s="200" t="s">
        <v>133</v>
      </c>
      <c r="E213" s="39"/>
      <c r="F213" s="201" t="s">
        <v>288</v>
      </c>
      <c r="G213" s="39"/>
      <c r="H213" s="39"/>
      <c r="I213" s="197"/>
      <c r="J213" s="39"/>
      <c r="K213" s="39"/>
      <c r="L213" s="42"/>
      <c r="M213" s="198"/>
      <c r="N213" s="199"/>
      <c r="O213" s="68"/>
      <c r="P213" s="68"/>
      <c r="Q213" s="68"/>
      <c r="R213" s="68"/>
      <c r="S213" s="68"/>
      <c r="T213" s="69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133</v>
      </c>
      <c r="AU213" s="20" t="s">
        <v>85</v>
      </c>
    </row>
    <row r="214" spans="2:51" s="13" customFormat="1" ht="12">
      <c r="B214" s="202"/>
      <c r="C214" s="203"/>
      <c r="D214" s="195" t="s">
        <v>135</v>
      </c>
      <c r="E214" s="204" t="s">
        <v>38</v>
      </c>
      <c r="F214" s="205" t="s">
        <v>224</v>
      </c>
      <c r="G214" s="203"/>
      <c r="H214" s="204" t="s">
        <v>38</v>
      </c>
      <c r="I214" s="206"/>
      <c r="J214" s="203"/>
      <c r="K214" s="203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135</v>
      </c>
      <c r="AU214" s="211" t="s">
        <v>85</v>
      </c>
      <c r="AV214" s="13" t="s">
        <v>83</v>
      </c>
      <c r="AW214" s="13" t="s">
        <v>36</v>
      </c>
      <c r="AX214" s="13" t="s">
        <v>76</v>
      </c>
      <c r="AY214" s="211" t="s">
        <v>122</v>
      </c>
    </row>
    <row r="215" spans="2:51" s="13" customFormat="1" ht="12">
      <c r="B215" s="202"/>
      <c r="C215" s="203"/>
      <c r="D215" s="195" t="s">
        <v>135</v>
      </c>
      <c r="E215" s="204" t="s">
        <v>38</v>
      </c>
      <c r="F215" s="205" t="s">
        <v>289</v>
      </c>
      <c r="G215" s="203"/>
      <c r="H215" s="204" t="s">
        <v>38</v>
      </c>
      <c r="I215" s="206"/>
      <c r="J215" s="203"/>
      <c r="K215" s="203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135</v>
      </c>
      <c r="AU215" s="211" t="s">
        <v>85</v>
      </c>
      <c r="AV215" s="13" t="s">
        <v>83</v>
      </c>
      <c r="AW215" s="13" t="s">
        <v>36</v>
      </c>
      <c r="AX215" s="13" t="s">
        <v>76</v>
      </c>
      <c r="AY215" s="211" t="s">
        <v>122</v>
      </c>
    </row>
    <row r="216" spans="2:51" s="14" customFormat="1" ht="12">
      <c r="B216" s="212"/>
      <c r="C216" s="213"/>
      <c r="D216" s="195" t="s">
        <v>135</v>
      </c>
      <c r="E216" s="214" t="s">
        <v>38</v>
      </c>
      <c r="F216" s="215" t="s">
        <v>290</v>
      </c>
      <c r="G216" s="213"/>
      <c r="H216" s="216">
        <v>27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135</v>
      </c>
      <c r="AU216" s="222" t="s">
        <v>85</v>
      </c>
      <c r="AV216" s="14" t="s">
        <v>85</v>
      </c>
      <c r="AW216" s="14" t="s">
        <v>36</v>
      </c>
      <c r="AX216" s="14" t="s">
        <v>76</v>
      </c>
      <c r="AY216" s="222" t="s">
        <v>122</v>
      </c>
    </row>
    <row r="217" spans="2:51" s="13" customFormat="1" ht="12">
      <c r="B217" s="202"/>
      <c r="C217" s="203"/>
      <c r="D217" s="195" t="s">
        <v>135</v>
      </c>
      <c r="E217" s="204" t="s">
        <v>38</v>
      </c>
      <c r="F217" s="205" t="s">
        <v>291</v>
      </c>
      <c r="G217" s="203"/>
      <c r="H217" s="204" t="s">
        <v>38</v>
      </c>
      <c r="I217" s="206"/>
      <c r="J217" s="203"/>
      <c r="K217" s="203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135</v>
      </c>
      <c r="AU217" s="211" t="s">
        <v>85</v>
      </c>
      <c r="AV217" s="13" t="s">
        <v>83</v>
      </c>
      <c r="AW217" s="13" t="s">
        <v>36</v>
      </c>
      <c r="AX217" s="13" t="s">
        <v>76</v>
      </c>
      <c r="AY217" s="211" t="s">
        <v>122</v>
      </c>
    </row>
    <row r="218" spans="2:51" s="14" customFormat="1" ht="12">
      <c r="B218" s="212"/>
      <c r="C218" s="213"/>
      <c r="D218" s="195" t="s">
        <v>135</v>
      </c>
      <c r="E218" s="214" t="s">
        <v>38</v>
      </c>
      <c r="F218" s="215" t="s">
        <v>292</v>
      </c>
      <c r="G218" s="213"/>
      <c r="H218" s="216">
        <v>26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135</v>
      </c>
      <c r="AU218" s="222" t="s">
        <v>85</v>
      </c>
      <c r="AV218" s="14" t="s">
        <v>85</v>
      </c>
      <c r="AW218" s="14" t="s">
        <v>36</v>
      </c>
      <c r="AX218" s="14" t="s">
        <v>76</v>
      </c>
      <c r="AY218" s="222" t="s">
        <v>122</v>
      </c>
    </row>
    <row r="219" spans="2:51" s="15" customFormat="1" ht="12">
      <c r="B219" s="223"/>
      <c r="C219" s="224"/>
      <c r="D219" s="195" t="s">
        <v>135</v>
      </c>
      <c r="E219" s="225" t="s">
        <v>38</v>
      </c>
      <c r="F219" s="226" t="s">
        <v>149</v>
      </c>
      <c r="G219" s="224"/>
      <c r="H219" s="227">
        <v>53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135</v>
      </c>
      <c r="AU219" s="233" t="s">
        <v>85</v>
      </c>
      <c r="AV219" s="15" t="s">
        <v>129</v>
      </c>
      <c r="AW219" s="15" t="s">
        <v>36</v>
      </c>
      <c r="AX219" s="15" t="s">
        <v>83</v>
      </c>
      <c r="AY219" s="233" t="s">
        <v>122</v>
      </c>
    </row>
    <row r="220" spans="1:65" s="2" customFormat="1" ht="16.5" customHeight="1">
      <c r="A220" s="37"/>
      <c r="B220" s="38"/>
      <c r="C220" s="182" t="s">
        <v>293</v>
      </c>
      <c r="D220" s="182" t="s">
        <v>124</v>
      </c>
      <c r="E220" s="183" t="s">
        <v>294</v>
      </c>
      <c r="F220" s="184" t="s">
        <v>295</v>
      </c>
      <c r="G220" s="185" t="s">
        <v>192</v>
      </c>
      <c r="H220" s="186">
        <v>3</v>
      </c>
      <c r="I220" s="187"/>
      <c r="J220" s="188">
        <f>ROUND(I220*H220,2)</f>
        <v>0</v>
      </c>
      <c r="K220" s="184" t="s">
        <v>128</v>
      </c>
      <c r="L220" s="42"/>
      <c r="M220" s="189" t="s">
        <v>38</v>
      </c>
      <c r="N220" s="190" t="s">
        <v>49</v>
      </c>
      <c r="O220" s="68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3" t="s">
        <v>129</v>
      </c>
      <c r="AT220" s="193" t="s">
        <v>124</v>
      </c>
      <c r="AU220" s="193" t="s">
        <v>85</v>
      </c>
      <c r="AY220" s="20" t="s">
        <v>122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0" t="s">
        <v>129</v>
      </c>
      <c r="BK220" s="194">
        <f>ROUND(I220*H220,2)</f>
        <v>0</v>
      </c>
      <c r="BL220" s="20" t="s">
        <v>129</v>
      </c>
      <c r="BM220" s="193" t="s">
        <v>296</v>
      </c>
    </row>
    <row r="221" spans="1:47" s="2" customFormat="1" ht="19.5">
      <c r="A221" s="37"/>
      <c r="B221" s="38"/>
      <c r="C221" s="39"/>
      <c r="D221" s="195" t="s">
        <v>131</v>
      </c>
      <c r="E221" s="39"/>
      <c r="F221" s="196" t="s">
        <v>297</v>
      </c>
      <c r="G221" s="39"/>
      <c r="H221" s="39"/>
      <c r="I221" s="197"/>
      <c r="J221" s="39"/>
      <c r="K221" s="39"/>
      <c r="L221" s="42"/>
      <c r="M221" s="198"/>
      <c r="N221" s="199"/>
      <c r="O221" s="68"/>
      <c r="P221" s="68"/>
      <c r="Q221" s="68"/>
      <c r="R221" s="68"/>
      <c r="S221" s="68"/>
      <c r="T221" s="69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131</v>
      </c>
      <c r="AU221" s="20" t="s">
        <v>85</v>
      </c>
    </row>
    <row r="222" spans="1:47" s="2" customFormat="1" ht="12">
      <c r="A222" s="37"/>
      <c r="B222" s="38"/>
      <c r="C222" s="39"/>
      <c r="D222" s="200" t="s">
        <v>133</v>
      </c>
      <c r="E222" s="39"/>
      <c r="F222" s="201" t="s">
        <v>298</v>
      </c>
      <c r="G222" s="39"/>
      <c r="H222" s="39"/>
      <c r="I222" s="197"/>
      <c r="J222" s="39"/>
      <c r="K222" s="39"/>
      <c r="L222" s="42"/>
      <c r="M222" s="198"/>
      <c r="N222" s="199"/>
      <c r="O222" s="68"/>
      <c r="P222" s="68"/>
      <c r="Q222" s="68"/>
      <c r="R222" s="68"/>
      <c r="S222" s="68"/>
      <c r="T222" s="69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133</v>
      </c>
      <c r="AU222" s="20" t="s">
        <v>85</v>
      </c>
    </row>
    <row r="223" spans="2:51" s="13" customFormat="1" ht="12">
      <c r="B223" s="202"/>
      <c r="C223" s="203"/>
      <c r="D223" s="195" t="s">
        <v>135</v>
      </c>
      <c r="E223" s="204" t="s">
        <v>38</v>
      </c>
      <c r="F223" s="205" t="s">
        <v>224</v>
      </c>
      <c r="G223" s="203"/>
      <c r="H223" s="204" t="s">
        <v>38</v>
      </c>
      <c r="I223" s="206"/>
      <c r="J223" s="203"/>
      <c r="K223" s="203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135</v>
      </c>
      <c r="AU223" s="211" t="s">
        <v>85</v>
      </c>
      <c r="AV223" s="13" t="s">
        <v>83</v>
      </c>
      <c r="AW223" s="13" t="s">
        <v>36</v>
      </c>
      <c r="AX223" s="13" t="s">
        <v>76</v>
      </c>
      <c r="AY223" s="211" t="s">
        <v>122</v>
      </c>
    </row>
    <row r="224" spans="2:51" s="13" customFormat="1" ht="12">
      <c r="B224" s="202"/>
      <c r="C224" s="203"/>
      <c r="D224" s="195" t="s">
        <v>135</v>
      </c>
      <c r="E224" s="204" t="s">
        <v>38</v>
      </c>
      <c r="F224" s="205" t="s">
        <v>289</v>
      </c>
      <c r="G224" s="203"/>
      <c r="H224" s="204" t="s">
        <v>38</v>
      </c>
      <c r="I224" s="206"/>
      <c r="J224" s="203"/>
      <c r="K224" s="203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135</v>
      </c>
      <c r="AU224" s="211" t="s">
        <v>85</v>
      </c>
      <c r="AV224" s="13" t="s">
        <v>83</v>
      </c>
      <c r="AW224" s="13" t="s">
        <v>36</v>
      </c>
      <c r="AX224" s="13" t="s">
        <v>76</v>
      </c>
      <c r="AY224" s="211" t="s">
        <v>122</v>
      </c>
    </row>
    <row r="225" spans="2:51" s="14" customFormat="1" ht="12">
      <c r="B225" s="212"/>
      <c r="C225" s="213"/>
      <c r="D225" s="195" t="s">
        <v>135</v>
      </c>
      <c r="E225" s="214" t="s">
        <v>38</v>
      </c>
      <c r="F225" s="215" t="s">
        <v>162</v>
      </c>
      <c r="G225" s="213"/>
      <c r="H225" s="216">
        <v>3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135</v>
      </c>
      <c r="AU225" s="222" t="s">
        <v>85</v>
      </c>
      <c r="AV225" s="14" t="s">
        <v>85</v>
      </c>
      <c r="AW225" s="14" t="s">
        <v>36</v>
      </c>
      <c r="AX225" s="14" t="s">
        <v>83</v>
      </c>
      <c r="AY225" s="222" t="s">
        <v>122</v>
      </c>
    </row>
    <row r="226" spans="1:65" s="2" customFormat="1" ht="16.5" customHeight="1">
      <c r="A226" s="37"/>
      <c r="B226" s="38"/>
      <c r="C226" s="182" t="s">
        <v>7</v>
      </c>
      <c r="D226" s="182" t="s">
        <v>124</v>
      </c>
      <c r="E226" s="183" t="s">
        <v>299</v>
      </c>
      <c r="F226" s="184" t="s">
        <v>300</v>
      </c>
      <c r="G226" s="185" t="s">
        <v>192</v>
      </c>
      <c r="H226" s="186">
        <v>1</v>
      </c>
      <c r="I226" s="187"/>
      <c r="J226" s="188">
        <f>ROUND(I226*H226,2)</f>
        <v>0</v>
      </c>
      <c r="K226" s="184" t="s">
        <v>128</v>
      </c>
      <c r="L226" s="42"/>
      <c r="M226" s="189" t="s">
        <v>38</v>
      </c>
      <c r="N226" s="190" t="s">
        <v>49</v>
      </c>
      <c r="O226" s="68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3" t="s">
        <v>129</v>
      </c>
      <c r="AT226" s="193" t="s">
        <v>124</v>
      </c>
      <c r="AU226" s="193" t="s">
        <v>85</v>
      </c>
      <c r="AY226" s="20" t="s">
        <v>122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20" t="s">
        <v>129</v>
      </c>
      <c r="BK226" s="194">
        <f>ROUND(I226*H226,2)</f>
        <v>0</v>
      </c>
      <c r="BL226" s="20" t="s">
        <v>129</v>
      </c>
      <c r="BM226" s="193" t="s">
        <v>301</v>
      </c>
    </row>
    <row r="227" spans="1:47" s="2" customFormat="1" ht="19.5">
      <c r="A227" s="37"/>
      <c r="B227" s="38"/>
      <c r="C227" s="39"/>
      <c r="D227" s="195" t="s">
        <v>131</v>
      </c>
      <c r="E227" s="39"/>
      <c r="F227" s="196" t="s">
        <v>302</v>
      </c>
      <c r="G227" s="39"/>
      <c r="H227" s="39"/>
      <c r="I227" s="197"/>
      <c r="J227" s="39"/>
      <c r="K227" s="39"/>
      <c r="L227" s="42"/>
      <c r="M227" s="198"/>
      <c r="N227" s="199"/>
      <c r="O227" s="68"/>
      <c r="P227" s="68"/>
      <c r="Q227" s="68"/>
      <c r="R227" s="68"/>
      <c r="S227" s="68"/>
      <c r="T227" s="69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131</v>
      </c>
      <c r="AU227" s="20" t="s">
        <v>85</v>
      </c>
    </row>
    <row r="228" spans="1:47" s="2" customFormat="1" ht="12">
      <c r="A228" s="37"/>
      <c r="B228" s="38"/>
      <c r="C228" s="39"/>
      <c r="D228" s="200" t="s">
        <v>133</v>
      </c>
      <c r="E228" s="39"/>
      <c r="F228" s="201" t="s">
        <v>303</v>
      </c>
      <c r="G228" s="39"/>
      <c r="H228" s="39"/>
      <c r="I228" s="197"/>
      <c r="J228" s="39"/>
      <c r="K228" s="39"/>
      <c r="L228" s="42"/>
      <c r="M228" s="198"/>
      <c r="N228" s="199"/>
      <c r="O228" s="68"/>
      <c r="P228" s="68"/>
      <c r="Q228" s="68"/>
      <c r="R228" s="68"/>
      <c r="S228" s="68"/>
      <c r="T228" s="69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133</v>
      </c>
      <c r="AU228" s="20" t="s">
        <v>85</v>
      </c>
    </row>
    <row r="229" spans="2:51" s="13" customFormat="1" ht="12">
      <c r="B229" s="202"/>
      <c r="C229" s="203"/>
      <c r="D229" s="195" t="s">
        <v>135</v>
      </c>
      <c r="E229" s="204" t="s">
        <v>38</v>
      </c>
      <c r="F229" s="205" t="s">
        <v>224</v>
      </c>
      <c r="G229" s="203"/>
      <c r="H229" s="204" t="s">
        <v>38</v>
      </c>
      <c r="I229" s="206"/>
      <c r="J229" s="203"/>
      <c r="K229" s="203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135</v>
      </c>
      <c r="AU229" s="211" t="s">
        <v>85</v>
      </c>
      <c r="AV229" s="13" t="s">
        <v>83</v>
      </c>
      <c r="AW229" s="13" t="s">
        <v>36</v>
      </c>
      <c r="AX229" s="13" t="s">
        <v>76</v>
      </c>
      <c r="AY229" s="211" t="s">
        <v>122</v>
      </c>
    </row>
    <row r="230" spans="2:51" s="13" customFormat="1" ht="12">
      <c r="B230" s="202"/>
      <c r="C230" s="203"/>
      <c r="D230" s="195" t="s">
        <v>135</v>
      </c>
      <c r="E230" s="204" t="s">
        <v>38</v>
      </c>
      <c r="F230" s="205" t="s">
        <v>289</v>
      </c>
      <c r="G230" s="203"/>
      <c r="H230" s="204" t="s">
        <v>38</v>
      </c>
      <c r="I230" s="206"/>
      <c r="J230" s="203"/>
      <c r="K230" s="203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135</v>
      </c>
      <c r="AU230" s="211" t="s">
        <v>85</v>
      </c>
      <c r="AV230" s="13" t="s">
        <v>83</v>
      </c>
      <c r="AW230" s="13" t="s">
        <v>36</v>
      </c>
      <c r="AX230" s="13" t="s">
        <v>76</v>
      </c>
      <c r="AY230" s="211" t="s">
        <v>122</v>
      </c>
    </row>
    <row r="231" spans="2:51" s="14" customFormat="1" ht="12">
      <c r="B231" s="212"/>
      <c r="C231" s="213"/>
      <c r="D231" s="195" t="s">
        <v>135</v>
      </c>
      <c r="E231" s="214" t="s">
        <v>38</v>
      </c>
      <c r="F231" s="215" t="s">
        <v>83</v>
      </c>
      <c r="G231" s="213"/>
      <c r="H231" s="216">
        <v>1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135</v>
      </c>
      <c r="AU231" s="222" t="s">
        <v>85</v>
      </c>
      <c r="AV231" s="14" t="s">
        <v>85</v>
      </c>
      <c r="AW231" s="14" t="s">
        <v>36</v>
      </c>
      <c r="AX231" s="14" t="s">
        <v>83</v>
      </c>
      <c r="AY231" s="222" t="s">
        <v>122</v>
      </c>
    </row>
    <row r="232" spans="1:65" s="2" customFormat="1" ht="16.5" customHeight="1">
      <c r="A232" s="37"/>
      <c r="B232" s="38"/>
      <c r="C232" s="182" t="s">
        <v>304</v>
      </c>
      <c r="D232" s="182" t="s">
        <v>124</v>
      </c>
      <c r="E232" s="183" t="s">
        <v>305</v>
      </c>
      <c r="F232" s="184" t="s">
        <v>306</v>
      </c>
      <c r="G232" s="185" t="s">
        <v>192</v>
      </c>
      <c r="H232" s="186">
        <v>5</v>
      </c>
      <c r="I232" s="187"/>
      <c r="J232" s="188">
        <f>ROUND(I232*H232,2)</f>
        <v>0</v>
      </c>
      <c r="K232" s="184" t="s">
        <v>128</v>
      </c>
      <c r="L232" s="42"/>
      <c r="M232" s="189" t="s">
        <v>38</v>
      </c>
      <c r="N232" s="190" t="s">
        <v>49</v>
      </c>
      <c r="O232" s="68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3" t="s">
        <v>129</v>
      </c>
      <c r="AT232" s="193" t="s">
        <v>124</v>
      </c>
      <c r="AU232" s="193" t="s">
        <v>85</v>
      </c>
      <c r="AY232" s="20" t="s">
        <v>122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20" t="s">
        <v>129</v>
      </c>
      <c r="BK232" s="194">
        <f>ROUND(I232*H232,2)</f>
        <v>0</v>
      </c>
      <c r="BL232" s="20" t="s">
        <v>129</v>
      </c>
      <c r="BM232" s="193" t="s">
        <v>307</v>
      </c>
    </row>
    <row r="233" spans="1:47" s="2" customFormat="1" ht="19.5">
      <c r="A233" s="37"/>
      <c r="B233" s="38"/>
      <c r="C233" s="39"/>
      <c r="D233" s="195" t="s">
        <v>131</v>
      </c>
      <c r="E233" s="39"/>
      <c r="F233" s="196" t="s">
        <v>308</v>
      </c>
      <c r="G233" s="39"/>
      <c r="H233" s="39"/>
      <c r="I233" s="197"/>
      <c r="J233" s="39"/>
      <c r="K233" s="39"/>
      <c r="L233" s="42"/>
      <c r="M233" s="198"/>
      <c r="N233" s="199"/>
      <c r="O233" s="68"/>
      <c r="P233" s="68"/>
      <c r="Q233" s="68"/>
      <c r="R233" s="68"/>
      <c r="S233" s="68"/>
      <c r="T233" s="69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131</v>
      </c>
      <c r="AU233" s="20" t="s">
        <v>85</v>
      </c>
    </row>
    <row r="234" spans="1:47" s="2" customFormat="1" ht="12">
      <c r="A234" s="37"/>
      <c r="B234" s="38"/>
      <c r="C234" s="39"/>
      <c r="D234" s="200" t="s">
        <v>133</v>
      </c>
      <c r="E234" s="39"/>
      <c r="F234" s="201" t="s">
        <v>309</v>
      </c>
      <c r="G234" s="39"/>
      <c r="H234" s="39"/>
      <c r="I234" s="197"/>
      <c r="J234" s="39"/>
      <c r="K234" s="39"/>
      <c r="L234" s="42"/>
      <c r="M234" s="198"/>
      <c r="N234" s="199"/>
      <c r="O234" s="68"/>
      <c r="P234" s="68"/>
      <c r="Q234" s="68"/>
      <c r="R234" s="68"/>
      <c r="S234" s="68"/>
      <c r="T234" s="69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133</v>
      </c>
      <c r="AU234" s="20" t="s">
        <v>85</v>
      </c>
    </row>
    <row r="235" spans="2:51" s="13" customFormat="1" ht="12">
      <c r="B235" s="202"/>
      <c r="C235" s="203"/>
      <c r="D235" s="195" t="s">
        <v>135</v>
      </c>
      <c r="E235" s="204" t="s">
        <v>38</v>
      </c>
      <c r="F235" s="205" t="s">
        <v>224</v>
      </c>
      <c r="G235" s="203"/>
      <c r="H235" s="204" t="s">
        <v>38</v>
      </c>
      <c r="I235" s="206"/>
      <c r="J235" s="203"/>
      <c r="K235" s="203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135</v>
      </c>
      <c r="AU235" s="211" t="s">
        <v>85</v>
      </c>
      <c r="AV235" s="13" t="s">
        <v>83</v>
      </c>
      <c r="AW235" s="13" t="s">
        <v>36</v>
      </c>
      <c r="AX235" s="13" t="s">
        <v>76</v>
      </c>
      <c r="AY235" s="211" t="s">
        <v>122</v>
      </c>
    </row>
    <row r="236" spans="2:51" s="13" customFormat="1" ht="12">
      <c r="B236" s="202"/>
      <c r="C236" s="203"/>
      <c r="D236" s="195" t="s">
        <v>135</v>
      </c>
      <c r="E236" s="204" t="s">
        <v>38</v>
      </c>
      <c r="F236" s="205" t="s">
        <v>289</v>
      </c>
      <c r="G236" s="203"/>
      <c r="H236" s="204" t="s">
        <v>38</v>
      </c>
      <c r="I236" s="206"/>
      <c r="J236" s="203"/>
      <c r="K236" s="203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135</v>
      </c>
      <c r="AU236" s="211" t="s">
        <v>85</v>
      </c>
      <c r="AV236" s="13" t="s">
        <v>83</v>
      </c>
      <c r="AW236" s="13" t="s">
        <v>36</v>
      </c>
      <c r="AX236" s="13" t="s">
        <v>76</v>
      </c>
      <c r="AY236" s="211" t="s">
        <v>122</v>
      </c>
    </row>
    <row r="237" spans="2:51" s="14" customFormat="1" ht="12">
      <c r="B237" s="212"/>
      <c r="C237" s="213"/>
      <c r="D237" s="195" t="s">
        <v>135</v>
      </c>
      <c r="E237" s="214" t="s">
        <v>38</v>
      </c>
      <c r="F237" s="215" t="s">
        <v>179</v>
      </c>
      <c r="G237" s="213"/>
      <c r="H237" s="216">
        <v>5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135</v>
      </c>
      <c r="AU237" s="222" t="s">
        <v>85</v>
      </c>
      <c r="AV237" s="14" t="s">
        <v>85</v>
      </c>
      <c r="AW237" s="14" t="s">
        <v>36</v>
      </c>
      <c r="AX237" s="14" t="s">
        <v>83</v>
      </c>
      <c r="AY237" s="222" t="s">
        <v>122</v>
      </c>
    </row>
    <row r="238" spans="1:65" s="2" customFormat="1" ht="21.75" customHeight="1">
      <c r="A238" s="37"/>
      <c r="B238" s="38"/>
      <c r="C238" s="182" t="s">
        <v>310</v>
      </c>
      <c r="D238" s="182" t="s">
        <v>124</v>
      </c>
      <c r="E238" s="183" t="s">
        <v>311</v>
      </c>
      <c r="F238" s="184" t="s">
        <v>312</v>
      </c>
      <c r="G238" s="185" t="s">
        <v>192</v>
      </c>
      <c r="H238" s="186">
        <v>234</v>
      </c>
      <c r="I238" s="187"/>
      <c r="J238" s="188">
        <f>ROUND(I238*H238,2)</f>
        <v>0</v>
      </c>
      <c r="K238" s="184" t="s">
        <v>128</v>
      </c>
      <c r="L238" s="42"/>
      <c r="M238" s="189" t="s">
        <v>38</v>
      </c>
      <c r="N238" s="190" t="s">
        <v>49</v>
      </c>
      <c r="O238" s="68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3" t="s">
        <v>129</v>
      </c>
      <c r="AT238" s="193" t="s">
        <v>124</v>
      </c>
      <c r="AU238" s="193" t="s">
        <v>85</v>
      </c>
      <c r="AY238" s="20" t="s">
        <v>122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0" t="s">
        <v>129</v>
      </c>
      <c r="BK238" s="194">
        <f>ROUND(I238*H238,2)</f>
        <v>0</v>
      </c>
      <c r="BL238" s="20" t="s">
        <v>129</v>
      </c>
      <c r="BM238" s="193" t="s">
        <v>313</v>
      </c>
    </row>
    <row r="239" spans="1:47" s="2" customFormat="1" ht="19.5">
      <c r="A239" s="37"/>
      <c r="B239" s="38"/>
      <c r="C239" s="39"/>
      <c r="D239" s="195" t="s">
        <v>131</v>
      </c>
      <c r="E239" s="39"/>
      <c r="F239" s="196" t="s">
        <v>314</v>
      </c>
      <c r="G239" s="39"/>
      <c r="H239" s="39"/>
      <c r="I239" s="197"/>
      <c r="J239" s="39"/>
      <c r="K239" s="39"/>
      <c r="L239" s="42"/>
      <c r="M239" s="198"/>
      <c r="N239" s="199"/>
      <c r="O239" s="68"/>
      <c r="P239" s="68"/>
      <c r="Q239" s="68"/>
      <c r="R239" s="68"/>
      <c r="S239" s="68"/>
      <c r="T239" s="69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131</v>
      </c>
      <c r="AU239" s="20" t="s">
        <v>85</v>
      </c>
    </row>
    <row r="240" spans="1:47" s="2" customFormat="1" ht="12">
      <c r="A240" s="37"/>
      <c r="B240" s="38"/>
      <c r="C240" s="39"/>
      <c r="D240" s="200" t="s">
        <v>133</v>
      </c>
      <c r="E240" s="39"/>
      <c r="F240" s="201" t="s">
        <v>315</v>
      </c>
      <c r="G240" s="39"/>
      <c r="H240" s="39"/>
      <c r="I240" s="197"/>
      <c r="J240" s="39"/>
      <c r="K240" s="39"/>
      <c r="L240" s="42"/>
      <c r="M240" s="198"/>
      <c r="N240" s="199"/>
      <c r="O240" s="68"/>
      <c r="P240" s="68"/>
      <c r="Q240" s="68"/>
      <c r="R240" s="68"/>
      <c r="S240" s="68"/>
      <c r="T240" s="69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20" t="s">
        <v>133</v>
      </c>
      <c r="AU240" s="20" t="s">
        <v>85</v>
      </c>
    </row>
    <row r="241" spans="2:51" s="13" customFormat="1" ht="12">
      <c r="B241" s="202"/>
      <c r="C241" s="203"/>
      <c r="D241" s="195" t="s">
        <v>135</v>
      </c>
      <c r="E241" s="204" t="s">
        <v>38</v>
      </c>
      <c r="F241" s="205" t="s">
        <v>316</v>
      </c>
      <c r="G241" s="203"/>
      <c r="H241" s="204" t="s">
        <v>38</v>
      </c>
      <c r="I241" s="206"/>
      <c r="J241" s="203"/>
      <c r="K241" s="203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135</v>
      </c>
      <c r="AU241" s="211" t="s">
        <v>85</v>
      </c>
      <c r="AV241" s="13" t="s">
        <v>83</v>
      </c>
      <c r="AW241" s="13" t="s">
        <v>36</v>
      </c>
      <c r="AX241" s="13" t="s">
        <v>76</v>
      </c>
      <c r="AY241" s="211" t="s">
        <v>122</v>
      </c>
    </row>
    <row r="242" spans="2:51" s="13" customFormat="1" ht="12">
      <c r="B242" s="202"/>
      <c r="C242" s="203"/>
      <c r="D242" s="195" t="s">
        <v>135</v>
      </c>
      <c r="E242" s="204" t="s">
        <v>38</v>
      </c>
      <c r="F242" s="205" t="s">
        <v>317</v>
      </c>
      <c r="G242" s="203"/>
      <c r="H242" s="204" t="s">
        <v>38</v>
      </c>
      <c r="I242" s="206"/>
      <c r="J242" s="203"/>
      <c r="K242" s="203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135</v>
      </c>
      <c r="AU242" s="211" t="s">
        <v>85</v>
      </c>
      <c r="AV242" s="13" t="s">
        <v>83</v>
      </c>
      <c r="AW242" s="13" t="s">
        <v>36</v>
      </c>
      <c r="AX242" s="13" t="s">
        <v>76</v>
      </c>
      <c r="AY242" s="211" t="s">
        <v>122</v>
      </c>
    </row>
    <row r="243" spans="2:51" s="14" customFormat="1" ht="12">
      <c r="B243" s="212"/>
      <c r="C243" s="213"/>
      <c r="D243" s="195" t="s">
        <v>135</v>
      </c>
      <c r="E243" s="214" t="s">
        <v>38</v>
      </c>
      <c r="F243" s="215" t="s">
        <v>318</v>
      </c>
      <c r="G243" s="213"/>
      <c r="H243" s="216">
        <v>234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135</v>
      </c>
      <c r="AU243" s="222" t="s">
        <v>85</v>
      </c>
      <c r="AV243" s="14" t="s">
        <v>85</v>
      </c>
      <c r="AW243" s="14" t="s">
        <v>36</v>
      </c>
      <c r="AX243" s="14" t="s">
        <v>83</v>
      </c>
      <c r="AY243" s="222" t="s">
        <v>122</v>
      </c>
    </row>
    <row r="244" spans="1:65" s="2" customFormat="1" ht="21.75" customHeight="1">
      <c r="A244" s="37"/>
      <c r="B244" s="38"/>
      <c r="C244" s="182" t="s">
        <v>319</v>
      </c>
      <c r="D244" s="182" t="s">
        <v>124</v>
      </c>
      <c r="E244" s="183" t="s">
        <v>320</v>
      </c>
      <c r="F244" s="184" t="s">
        <v>321</v>
      </c>
      <c r="G244" s="185" t="s">
        <v>192</v>
      </c>
      <c r="H244" s="186">
        <v>45</v>
      </c>
      <c r="I244" s="187"/>
      <c r="J244" s="188">
        <f>ROUND(I244*H244,2)</f>
        <v>0</v>
      </c>
      <c r="K244" s="184" t="s">
        <v>38</v>
      </c>
      <c r="L244" s="42"/>
      <c r="M244" s="189" t="s">
        <v>38</v>
      </c>
      <c r="N244" s="190" t="s">
        <v>49</v>
      </c>
      <c r="O244" s="68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3" t="s">
        <v>129</v>
      </c>
      <c r="AT244" s="193" t="s">
        <v>124</v>
      </c>
      <c r="AU244" s="193" t="s">
        <v>85</v>
      </c>
      <c r="AY244" s="20" t="s">
        <v>122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20" t="s">
        <v>129</v>
      </c>
      <c r="BK244" s="194">
        <f>ROUND(I244*H244,2)</f>
        <v>0</v>
      </c>
      <c r="BL244" s="20" t="s">
        <v>129</v>
      </c>
      <c r="BM244" s="193" t="s">
        <v>322</v>
      </c>
    </row>
    <row r="245" spans="1:47" s="2" customFormat="1" ht="12">
      <c r="A245" s="37"/>
      <c r="B245" s="38"/>
      <c r="C245" s="39"/>
      <c r="D245" s="195" t="s">
        <v>131</v>
      </c>
      <c r="E245" s="39"/>
      <c r="F245" s="196" t="s">
        <v>323</v>
      </c>
      <c r="G245" s="39"/>
      <c r="H245" s="39"/>
      <c r="I245" s="197"/>
      <c r="J245" s="39"/>
      <c r="K245" s="39"/>
      <c r="L245" s="42"/>
      <c r="M245" s="198"/>
      <c r="N245" s="199"/>
      <c r="O245" s="68"/>
      <c r="P245" s="68"/>
      <c r="Q245" s="68"/>
      <c r="R245" s="68"/>
      <c r="S245" s="68"/>
      <c r="T245" s="69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131</v>
      </c>
      <c r="AU245" s="20" t="s">
        <v>85</v>
      </c>
    </row>
    <row r="246" spans="2:51" s="13" customFormat="1" ht="12">
      <c r="B246" s="202"/>
      <c r="C246" s="203"/>
      <c r="D246" s="195" t="s">
        <v>135</v>
      </c>
      <c r="E246" s="204" t="s">
        <v>38</v>
      </c>
      <c r="F246" s="205" t="s">
        <v>324</v>
      </c>
      <c r="G246" s="203"/>
      <c r="H246" s="204" t="s">
        <v>38</v>
      </c>
      <c r="I246" s="206"/>
      <c r="J246" s="203"/>
      <c r="K246" s="203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135</v>
      </c>
      <c r="AU246" s="211" t="s">
        <v>85</v>
      </c>
      <c r="AV246" s="13" t="s">
        <v>83</v>
      </c>
      <c r="AW246" s="13" t="s">
        <v>36</v>
      </c>
      <c r="AX246" s="13" t="s">
        <v>76</v>
      </c>
      <c r="AY246" s="211" t="s">
        <v>122</v>
      </c>
    </row>
    <row r="247" spans="2:51" s="14" customFormat="1" ht="12">
      <c r="B247" s="212"/>
      <c r="C247" s="213"/>
      <c r="D247" s="195" t="s">
        <v>135</v>
      </c>
      <c r="E247" s="214" t="s">
        <v>38</v>
      </c>
      <c r="F247" s="215" t="s">
        <v>232</v>
      </c>
      <c r="G247" s="213"/>
      <c r="H247" s="216">
        <v>45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135</v>
      </c>
      <c r="AU247" s="222" t="s">
        <v>85</v>
      </c>
      <c r="AV247" s="14" t="s">
        <v>85</v>
      </c>
      <c r="AW247" s="14" t="s">
        <v>36</v>
      </c>
      <c r="AX247" s="14" t="s">
        <v>83</v>
      </c>
      <c r="AY247" s="222" t="s">
        <v>122</v>
      </c>
    </row>
    <row r="248" spans="1:65" s="2" customFormat="1" ht="24.2" customHeight="1">
      <c r="A248" s="37"/>
      <c r="B248" s="38"/>
      <c r="C248" s="182" t="s">
        <v>325</v>
      </c>
      <c r="D248" s="182" t="s">
        <v>124</v>
      </c>
      <c r="E248" s="183" t="s">
        <v>326</v>
      </c>
      <c r="F248" s="184" t="s">
        <v>327</v>
      </c>
      <c r="G248" s="185" t="s">
        <v>173</v>
      </c>
      <c r="H248" s="186">
        <v>7535</v>
      </c>
      <c r="I248" s="187"/>
      <c r="J248" s="188">
        <f>ROUND(I248*H248,2)</f>
        <v>0</v>
      </c>
      <c r="K248" s="184" t="s">
        <v>128</v>
      </c>
      <c r="L248" s="42"/>
      <c r="M248" s="189" t="s">
        <v>38</v>
      </c>
      <c r="N248" s="190" t="s">
        <v>49</v>
      </c>
      <c r="O248" s="68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3" t="s">
        <v>129</v>
      </c>
      <c r="AT248" s="193" t="s">
        <v>124</v>
      </c>
      <c r="AU248" s="193" t="s">
        <v>85</v>
      </c>
      <c r="AY248" s="20" t="s">
        <v>122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0" t="s">
        <v>129</v>
      </c>
      <c r="BK248" s="194">
        <f>ROUND(I248*H248,2)</f>
        <v>0</v>
      </c>
      <c r="BL248" s="20" t="s">
        <v>129</v>
      </c>
      <c r="BM248" s="193" t="s">
        <v>328</v>
      </c>
    </row>
    <row r="249" spans="1:47" s="2" customFormat="1" ht="19.5">
      <c r="A249" s="37"/>
      <c r="B249" s="38"/>
      <c r="C249" s="39"/>
      <c r="D249" s="195" t="s">
        <v>131</v>
      </c>
      <c r="E249" s="39"/>
      <c r="F249" s="196" t="s">
        <v>329</v>
      </c>
      <c r="G249" s="39"/>
      <c r="H249" s="39"/>
      <c r="I249" s="197"/>
      <c r="J249" s="39"/>
      <c r="K249" s="39"/>
      <c r="L249" s="42"/>
      <c r="M249" s="198"/>
      <c r="N249" s="199"/>
      <c r="O249" s="68"/>
      <c r="P249" s="68"/>
      <c r="Q249" s="68"/>
      <c r="R249" s="68"/>
      <c r="S249" s="68"/>
      <c r="T249" s="69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131</v>
      </c>
      <c r="AU249" s="20" t="s">
        <v>85</v>
      </c>
    </row>
    <row r="250" spans="1:47" s="2" customFormat="1" ht="12">
      <c r="A250" s="37"/>
      <c r="B250" s="38"/>
      <c r="C250" s="39"/>
      <c r="D250" s="200" t="s">
        <v>133</v>
      </c>
      <c r="E250" s="39"/>
      <c r="F250" s="201" t="s">
        <v>330</v>
      </c>
      <c r="G250" s="39"/>
      <c r="H250" s="39"/>
      <c r="I250" s="197"/>
      <c r="J250" s="39"/>
      <c r="K250" s="39"/>
      <c r="L250" s="42"/>
      <c r="M250" s="198"/>
      <c r="N250" s="199"/>
      <c r="O250" s="68"/>
      <c r="P250" s="68"/>
      <c r="Q250" s="68"/>
      <c r="R250" s="68"/>
      <c r="S250" s="68"/>
      <c r="T250" s="69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133</v>
      </c>
      <c r="AU250" s="20" t="s">
        <v>85</v>
      </c>
    </row>
    <row r="251" spans="2:51" s="13" customFormat="1" ht="12">
      <c r="B251" s="202"/>
      <c r="C251" s="203"/>
      <c r="D251" s="195" t="s">
        <v>135</v>
      </c>
      <c r="E251" s="204" t="s">
        <v>38</v>
      </c>
      <c r="F251" s="205" t="s">
        <v>331</v>
      </c>
      <c r="G251" s="203"/>
      <c r="H251" s="204" t="s">
        <v>38</v>
      </c>
      <c r="I251" s="206"/>
      <c r="J251" s="203"/>
      <c r="K251" s="203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135</v>
      </c>
      <c r="AU251" s="211" t="s">
        <v>85</v>
      </c>
      <c r="AV251" s="13" t="s">
        <v>83</v>
      </c>
      <c r="AW251" s="13" t="s">
        <v>36</v>
      </c>
      <c r="AX251" s="13" t="s">
        <v>76</v>
      </c>
      <c r="AY251" s="211" t="s">
        <v>122</v>
      </c>
    </row>
    <row r="252" spans="2:51" s="13" customFormat="1" ht="12">
      <c r="B252" s="202"/>
      <c r="C252" s="203"/>
      <c r="D252" s="195" t="s">
        <v>135</v>
      </c>
      <c r="E252" s="204" t="s">
        <v>38</v>
      </c>
      <c r="F252" s="205" t="s">
        <v>332</v>
      </c>
      <c r="G252" s="203"/>
      <c r="H252" s="204" t="s">
        <v>38</v>
      </c>
      <c r="I252" s="206"/>
      <c r="J252" s="203"/>
      <c r="K252" s="203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135</v>
      </c>
      <c r="AU252" s="211" t="s">
        <v>85</v>
      </c>
      <c r="AV252" s="13" t="s">
        <v>83</v>
      </c>
      <c r="AW252" s="13" t="s">
        <v>36</v>
      </c>
      <c r="AX252" s="13" t="s">
        <v>76</v>
      </c>
      <c r="AY252" s="211" t="s">
        <v>122</v>
      </c>
    </row>
    <row r="253" spans="2:51" s="14" customFormat="1" ht="12">
      <c r="B253" s="212"/>
      <c r="C253" s="213"/>
      <c r="D253" s="195" t="s">
        <v>135</v>
      </c>
      <c r="E253" s="214" t="s">
        <v>38</v>
      </c>
      <c r="F253" s="215" t="s">
        <v>333</v>
      </c>
      <c r="G253" s="213"/>
      <c r="H253" s="216">
        <v>600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135</v>
      </c>
      <c r="AU253" s="222" t="s">
        <v>85</v>
      </c>
      <c r="AV253" s="14" t="s">
        <v>85</v>
      </c>
      <c r="AW253" s="14" t="s">
        <v>36</v>
      </c>
      <c r="AX253" s="14" t="s">
        <v>76</v>
      </c>
      <c r="AY253" s="222" t="s">
        <v>122</v>
      </c>
    </row>
    <row r="254" spans="2:51" s="14" customFormat="1" ht="12">
      <c r="B254" s="212"/>
      <c r="C254" s="213"/>
      <c r="D254" s="195" t="s">
        <v>135</v>
      </c>
      <c r="E254" s="214" t="s">
        <v>38</v>
      </c>
      <c r="F254" s="215" t="s">
        <v>334</v>
      </c>
      <c r="G254" s="213"/>
      <c r="H254" s="216">
        <v>220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135</v>
      </c>
      <c r="AU254" s="222" t="s">
        <v>85</v>
      </c>
      <c r="AV254" s="14" t="s">
        <v>85</v>
      </c>
      <c r="AW254" s="14" t="s">
        <v>36</v>
      </c>
      <c r="AX254" s="14" t="s">
        <v>76</v>
      </c>
      <c r="AY254" s="222" t="s">
        <v>122</v>
      </c>
    </row>
    <row r="255" spans="2:51" s="14" customFormat="1" ht="12">
      <c r="B255" s="212"/>
      <c r="C255" s="213"/>
      <c r="D255" s="195" t="s">
        <v>135</v>
      </c>
      <c r="E255" s="214" t="s">
        <v>38</v>
      </c>
      <c r="F255" s="215" t="s">
        <v>335</v>
      </c>
      <c r="G255" s="213"/>
      <c r="H255" s="216">
        <v>200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135</v>
      </c>
      <c r="AU255" s="222" t="s">
        <v>85</v>
      </c>
      <c r="AV255" s="14" t="s">
        <v>85</v>
      </c>
      <c r="AW255" s="14" t="s">
        <v>36</v>
      </c>
      <c r="AX255" s="14" t="s">
        <v>76</v>
      </c>
      <c r="AY255" s="222" t="s">
        <v>122</v>
      </c>
    </row>
    <row r="256" spans="2:51" s="14" customFormat="1" ht="12">
      <c r="B256" s="212"/>
      <c r="C256" s="213"/>
      <c r="D256" s="195" t="s">
        <v>135</v>
      </c>
      <c r="E256" s="214" t="s">
        <v>38</v>
      </c>
      <c r="F256" s="215" t="s">
        <v>336</v>
      </c>
      <c r="G256" s="213"/>
      <c r="H256" s="216">
        <v>160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135</v>
      </c>
      <c r="AU256" s="222" t="s">
        <v>85</v>
      </c>
      <c r="AV256" s="14" t="s">
        <v>85</v>
      </c>
      <c r="AW256" s="14" t="s">
        <v>36</v>
      </c>
      <c r="AX256" s="14" t="s">
        <v>76</v>
      </c>
      <c r="AY256" s="222" t="s">
        <v>122</v>
      </c>
    </row>
    <row r="257" spans="2:51" s="14" customFormat="1" ht="12">
      <c r="B257" s="212"/>
      <c r="C257" s="213"/>
      <c r="D257" s="195" t="s">
        <v>135</v>
      </c>
      <c r="E257" s="214" t="s">
        <v>38</v>
      </c>
      <c r="F257" s="215" t="s">
        <v>337</v>
      </c>
      <c r="G257" s="213"/>
      <c r="H257" s="216">
        <v>680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135</v>
      </c>
      <c r="AU257" s="222" t="s">
        <v>85</v>
      </c>
      <c r="AV257" s="14" t="s">
        <v>85</v>
      </c>
      <c r="AW257" s="14" t="s">
        <v>36</v>
      </c>
      <c r="AX257" s="14" t="s">
        <v>76</v>
      </c>
      <c r="AY257" s="222" t="s">
        <v>122</v>
      </c>
    </row>
    <row r="258" spans="2:51" s="14" customFormat="1" ht="12">
      <c r="B258" s="212"/>
      <c r="C258" s="213"/>
      <c r="D258" s="195" t="s">
        <v>135</v>
      </c>
      <c r="E258" s="214" t="s">
        <v>38</v>
      </c>
      <c r="F258" s="215" t="s">
        <v>338</v>
      </c>
      <c r="G258" s="213"/>
      <c r="H258" s="216">
        <v>550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135</v>
      </c>
      <c r="AU258" s="222" t="s">
        <v>85</v>
      </c>
      <c r="AV258" s="14" t="s">
        <v>85</v>
      </c>
      <c r="AW258" s="14" t="s">
        <v>36</v>
      </c>
      <c r="AX258" s="14" t="s">
        <v>76</v>
      </c>
      <c r="AY258" s="222" t="s">
        <v>122</v>
      </c>
    </row>
    <row r="259" spans="2:51" s="14" customFormat="1" ht="12">
      <c r="B259" s="212"/>
      <c r="C259" s="213"/>
      <c r="D259" s="195" t="s">
        <v>135</v>
      </c>
      <c r="E259" s="214" t="s">
        <v>38</v>
      </c>
      <c r="F259" s="215" t="s">
        <v>339</v>
      </c>
      <c r="G259" s="213"/>
      <c r="H259" s="216">
        <v>700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135</v>
      </c>
      <c r="AU259" s="222" t="s">
        <v>85</v>
      </c>
      <c r="AV259" s="14" t="s">
        <v>85</v>
      </c>
      <c r="AW259" s="14" t="s">
        <v>36</v>
      </c>
      <c r="AX259" s="14" t="s">
        <v>76</v>
      </c>
      <c r="AY259" s="222" t="s">
        <v>122</v>
      </c>
    </row>
    <row r="260" spans="2:51" s="14" customFormat="1" ht="12">
      <c r="B260" s="212"/>
      <c r="C260" s="213"/>
      <c r="D260" s="195" t="s">
        <v>135</v>
      </c>
      <c r="E260" s="214" t="s">
        <v>38</v>
      </c>
      <c r="F260" s="215" t="s">
        <v>340</v>
      </c>
      <c r="G260" s="213"/>
      <c r="H260" s="216">
        <v>400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135</v>
      </c>
      <c r="AU260" s="222" t="s">
        <v>85</v>
      </c>
      <c r="AV260" s="14" t="s">
        <v>85</v>
      </c>
      <c r="AW260" s="14" t="s">
        <v>36</v>
      </c>
      <c r="AX260" s="14" t="s">
        <v>76</v>
      </c>
      <c r="AY260" s="222" t="s">
        <v>122</v>
      </c>
    </row>
    <row r="261" spans="2:51" s="14" customFormat="1" ht="12">
      <c r="B261" s="212"/>
      <c r="C261" s="213"/>
      <c r="D261" s="195" t="s">
        <v>135</v>
      </c>
      <c r="E261" s="214" t="s">
        <v>38</v>
      </c>
      <c r="F261" s="215" t="s">
        <v>341</v>
      </c>
      <c r="G261" s="213"/>
      <c r="H261" s="216">
        <v>880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135</v>
      </c>
      <c r="AU261" s="222" t="s">
        <v>85</v>
      </c>
      <c r="AV261" s="14" t="s">
        <v>85</v>
      </c>
      <c r="AW261" s="14" t="s">
        <v>36</v>
      </c>
      <c r="AX261" s="14" t="s">
        <v>76</v>
      </c>
      <c r="AY261" s="222" t="s">
        <v>122</v>
      </c>
    </row>
    <row r="262" spans="2:51" s="14" customFormat="1" ht="12">
      <c r="B262" s="212"/>
      <c r="C262" s="213"/>
      <c r="D262" s="195" t="s">
        <v>135</v>
      </c>
      <c r="E262" s="214" t="s">
        <v>38</v>
      </c>
      <c r="F262" s="215" t="s">
        <v>342</v>
      </c>
      <c r="G262" s="213"/>
      <c r="H262" s="216">
        <v>300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135</v>
      </c>
      <c r="AU262" s="222" t="s">
        <v>85</v>
      </c>
      <c r="AV262" s="14" t="s">
        <v>85</v>
      </c>
      <c r="AW262" s="14" t="s">
        <v>36</v>
      </c>
      <c r="AX262" s="14" t="s">
        <v>76</v>
      </c>
      <c r="AY262" s="222" t="s">
        <v>122</v>
      </c>
    </row>
    <row r="263" spans="2:51" s="14" customFormat="1" ht="12">
      <c r="B263" s="212"/>
      <c r="C263" s="213"/>
      <c r="D263" s="195" t="s">
        <v>135</v>
      </c>
      <c r="E263" s="214" t="s">
        <v>38</v>
      </c>
      <c r="F263" s="215" t="s">
        <v>343</v>
      </c>
      <c r="G263" s="213"/>
      <c r="H263" s="216">
        <v>1080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135</v>
      </c>
      <c r="AU263" s="222" t="s">
        <v>85</v>
      </c>
      <c r="AV263" s="14" t="s">
        <v>85</v>
      </c>
      <c r="AW263" s="14" t="s">
        <v>36</v>
      </c>
      <c r="AX263" s="14" t="s">
        <v>76</v>
      </c>
      <c r="AY263" s="222" t="s">
        <v>122</v>
      </c>
    </row>
    <row r="264" spans="2:51" s="14" customFormat="1" ht="12">
      <c r="B264" s="212"/>
      <c r="C264" s="213"/>
      <c r="D264" s="195" t="s">
        <v>135</v>
      </c>
      <c r="E264" s="214" t="s">
        <v>38</v>
      </c>
      <c r="F264" s="215" t="s">
        <v>344</v>
      </c>
      <c r="G264" s="213"/>
      <c r="H264" s="216">
        <v>40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135</v>
      </c>
      <c r="AU264" s="222" t="s">
        <v>85</v>
      </c>
      <c r="AV264" s="14" t="s">
        <v>85</v>
      </c>
      <c r="AW264" s="14" t="s">
        <v>36</v>
      </c>
      <c r="AX264" s="14" t="s">
        <v>76</v>
      </c>
      <c r="AY264" s="222" t="s">
        <v>122</v>
      </c>
    </row>
    <row r="265" spans="2:51" s="14" customFormat="1" ht="12">
      <c r="B265" s="212"/>
      <c r="C265" s="213"/>
      <c r="D265" s="195" t="s">
        <v>135</v>
      </c>
      <c r="E265" s="214" t="s">
        <v>38</v>
      </c>
      <c r="F265" s="215" t="s">
        <v>345</v>
      </c>
      <c r="G265" s="213"/>
      <c r="H265" s="216">
        <v>1600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135</v>
      </c>
      <c r="AU265" s="222" t="s">
        <v>85</v>
      </c>
      <c r="AV265" s="14" t="s">
        <v>85</v>
      </c>
      <c r="AW265" s="14" t="s">
        <v>36</v>
      </c>
      <c r="AX265" s="14" t="s">
        <v>76</v>
      </c>
      <c r="AY265" s="222" t="s">
        <v>122</v>
      </c>
    </row>
    <row r="266" spans="2:51" s="13" customFormat="1" ht="12">
      <c r="B266" s="202"/>
      <c r="C266" s="203"/>
      <c r="D266" s="195" t="s">
        <v>135</v>
      </c>
      <c r="E266" s="204" t="s">
        <v>38</v>
      </c>
      <c r="F266" s="205" t="s">
        <v>346</v>
      </c>
      <c r="G266" s="203"/>
      <c r="H266" s="204" t="s">
        <v>38</v>
      </c>
      <c r="I266" s="206"/>
      <c r="J266" s="203"/>
      <c r="K266" s="203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135</v>
      </c>
      <c r="AU266" s="211" t="s">
        <v>85</v>
      </c>
      <c r="AV266" s="13" t="s">
        <v>83</v>
      </c>
      <c r="AW266" s="13" t="s">
        <v>36</v>
      </c>
      <c r="AX266" s="13" t="s">
        <v>76</v>
      </c>
      <c r="AY266" s="211" t="s">
        <v>122</v>
      </c>
    </row>
    <row r="267" spans="2:51" s="14" customFormat="1" ht="12">
      <c r="B267" s="212"/>
      <c r="C267" s="213"/>
      <c r="D267" s="195" t="s">
        <v>135</v>
      </c>
      <c r="E267" s="214" t="s">
        <v>38</v>
      </c>
      <c r="F267" s="215" t="s">
        <v>347</v>
      </c>
      <c r="G267" s="213"/>
      <c r="H267" s="216">
        <v>125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135</v>
      </c>
      <c r="AU267" s="222" t="s">
        <v>85</v>
      </c>
      <c r="AV267" s="14" t="s">
        <v>85</v>
      </c>
      <c r="AW267" s="14" t="s">
        <v>36</v>
      </c>
      <c r="AX267" s="14" t="s">
        <v>76</v>
      </c>
      <c r="AY267" s="222" t="s">
        <v>122</v>
      </c>
    </row>
    <row r="268" spans="2:51" s="15" customFormat="1" ht="12">
      <c r="B268" s="223"/>
      <c r="C268" s="224"/>
      <c r="D268" s="195" t="s">
        <v>135</v>
      </c>
      <c r="E268" s="225" t="s">
        <v>38</v>
      </c>
      <c r="F268" s="226" t="s">
        <v>149</v>
      </c>
      <c r="G268" s="224"/>
      <c r="H268" s="227">
        <v>7535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135</v>
      </c>
      <c r="AU268" s="233" t="s">
        <v>85</v>
      </c>
      <c r="AV268" s="15" t="s">
        <v>129</v>
      </c>
      <c r="AW268" s="15" t="s">
        <v>36</v>
      </c>
      <c r="AX268" s="15" t="s">
        <v>83</v>
      </c>
      <c r="AY268" s="233" t="s">
        <v>122</v>
      </c>
    </row>
    <row r="269" spans="1:65" s="2" customFormat="1" ht="16.5" customHeight="1">
      <c r="A269" s="37"/>
      <c r="B269" s="38"/>
      <c r="C269" s="182" t="s">
        <v>292</v>
      </c>
      <c r="D269" s="182" t="s">
        <v>124</v>
      </c>
      <c r="E269" s="183" t="s">
        <v>348</v>
      </c>
      <c r="F269" s="184" t="s">
        <v>349</v>
      </c>
      <c r="G269" s="185" t="s">
        <v>173</v>
      </c>
      <c r="H269" s="186">
        <v>7535</v>
      </c>
      <c r="I269" s="187"/>
      <c r="J269" s="188">
        <f>ROUND(I269*H269,2)</f>
        <v>0</v>
      </c>
      <c r="K269" s="184" t="s">
        <v>128</v>
      </c>
      <c r="L269" s="42"/>
      <c r="M269" s="189" t="s">
        <v>38</v>
      </c>
      <c r="N269" s="190" t="s">
        <v>49</v>
      </c>
      <c r="O269" s="68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3" t="s">
        <v>129</v>
      </c>
      <c r="AT269" s="193" t="s">
        <v>124</v>
      </c>
      <c r="AU269" s="193" t="s">
        <v>85</v>
      </c>
      <c r="AY269" s="20" t="s">
        <v>122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20" t="s">
        <v>129</v>
      </c>
      <c r="BK269" s="194">
        <f>ROUND(I269*H269,2)</f>
        <v>0</v>
      </c>
      <c r="BL269" s="20" t="s">
        <v>129</v>
      </c>
      <c r="BM269" s="193" t="s">
        <v>350</v>
      </c>
    </row>
    <row r="270" spans="1:47" s="2" customFormat="1" ht="12">
      <c r="A270" s="37"/>
      <c r="B270" s="38"/>
      <c r="C270" s="39"/>
      <c r="D270" s="195" t="s">
        <v>131</v>
      </c>
      <c r="E270" s="39"/>
      <c r="F270" s="196" t="s">
        <v>351</v>
      </c>
      <c r="G270" s="39"/>
      <c r="H270" s="39"/>
      <c r="I270" s="197"/>
      <c r="J270" s="39"/>
      <c r="K270" s="39"/>
      <c r="L270" s="42"/>
      <c r="M270" s="198"/>
      <c r="N270" s="199"/>
      <c r="O270" s="68"/>
      <c r="P270" s="68"/>
      <c r="Q270" s="68"/>
      <c r="R270" s="68"/>
      <c r="S270" s="68"/>
      <c r="T270" s="69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131</v>
      </c>
      <c r="AU270" s="20" t="s">
        <v>85</v>
      </c>
    </row>
    <row r="271" spans="1:47" s="2" customFormat="1" ht="12">
      <c r="A271" s="37"/>
      <c r="B271" s="38"/>
      <c r="C271" s="39"/>
      <c r="D271" s="200" t="s">
        <v>133</v>
      </c>
      <c r="E271" s="39"/>
      <c r="F271" s="201" t="s">
        <v>352</v>
      </c>
      <c r="G271" s="39"/>
      <c r="H271" s="39"/>
      <c r="I271" s="197"/>
      <c r="J271" s="39"/>
      <c r="K271" s="39"/>
      <c r="L271" s="42"/>
      <c r="M271" s="198"/>
      <c r="N271" s="199"/>
      <c r="O271" s="68"/>
      <c r="P271" s="68"/>
      <c r="Q271" s="68"/>
      <c r="R271" s="68"/>
      <c r="S271" s="68"/>
      <c r="T271" s="69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20" t="s">
        <v>133</v>
      </c>
      <c r="AU271" s="20" t="s">
        <v>85</v>
      </c>
    </row>
    <row r="272" spans="2:51" s="13" customFormat="1" ht="12">
      <c r="B272" s="202"/>
      <c r="C272" s="203"/>
      <c r="D272" s="195" t="s">
        <v>135</v>
      </c>
      <c r="E272" s="204" t="s">
        <v>38</v>
      </c>
      <c r="F272" s="205" t="s">
        <v>331</v>
      </c>
      <c r="G272" s="203"/>
      <c r="H272" s="204" t="s">
        <v>38</v>
      </c>
      <c r="I272" s="206"/>
      <c r="J272" s="203"/>
      <c r="K272" s="203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135</v>
      </c>
      <c r="AU272" s="211" t="s">
        <v>85</v>
      </c>
      <c r="AV272" s="13" t="s">
        <v>83</v>
      </c>
      <c r="AW272" s="13" t="s">
        <v>36</v>
      </c>
      <c r="AX272" s="13" t="s">
        <v>76</v>
      </c>
      <c r="AY272" s="211" t="s">
        <v>122</v>
      </c>
    </row>
    <row r="273" spans="2:51" s="13" customFormat="1" ht="12">
      <c r="B273" s="202"/>
      <c r="C273" s="203"/>
      <c r="D273" s="195" t="s">
        <v>135</v>
      </c>
      <c r="E273" s="204" t="s">
        <v>38</v>
      </c>
      <c r="F273" s="205" t="s">
        <v>332</v>
      </c>
      <c r="G273" s="203"/>
      <c r="H273" s="204" t="s">
        <v>38</v>
      </c>
      <c r="I273" s="206"/>
      <c r="J273" s="203"/>
      <c r="K273" s="203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135</v>
      </c>
      <c r="AU273" s="211" t="s">
        <v>85</v>
      </c>
      <c r="AV273" s="13" t="s">
        <v>83</v>
      </c>
      <c r="AW273" s="13" t="s">
        <v>36</v>
      </c>
      <c r="AX273" s="13" t="s">
        <v>76</v>
      </c>
      <c r="AY273" s="211" t="s">
        <v>122</v>
      </c>
    </row>
    <row r="274" spans="2:51" s="14" customFormat="1" ht="12">
      <c r="B274" s="212"/>
      <c r="C274" s="213"/>
      <c r="D274" s="195" t="s">
        <v>135</v>
      </c>
      <c r="E274" s="214" t="s">
        <v>38</v>
      </c>
      <c r="F274" s="215" t="s">
        <v>333</v>
      </c>
      <c r="G274" s="213"/>
      <c r="H274" s="216">
        <v>600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135</v>
      </c>
      <c r="AU274" s="222" t="s">
        <v>85</v>
      </c>
      <c r="AV274" s="14" t="s">
        <v>85</v>
      </c>
      <c r="AW274" s="14" t="s">
        <v>36</v>
      </c>
      <c r="AX274" s="14" t="s">
        <v>76</v>
      </c>
      <c r="AY274" s="222" t="s">
        <v>122</v>
      </c>
    </row>
    <row r="275" spans="2:51" s="14" customFormat="1" ht="12">
      <c r="B275" s="212"/>
      <c r="C275" s="213"/>
      <c r="D275" s="195" t="s">
        <v>135</v>
      </c>
      <c r="E275" s="214" t="s">
        <v>38</v>
      </c>
      <c r="F275" s="215" t="s">
        <v>334</v>
      </c>
      <c r="G275" s="213"/>
      <c r="H275" s="216">
        <v>220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135</v>
      </c>
      <c r="AU275" s="222" t="s">
        <v>85</v>
      </c>
      <c r="AV275" s="14" t="s">
        <v>85</v>
      </c>
      <c r="AW275" s="14" t="s">
        <v>36</v>
      </c>
      <c r="AX275" s="14" t="s">
        <v>76</v>
      </c>
      <c r="AY275" s="222" t="s">
        <v>122</v>
      </c>
    </row>
    <row r="276" spans="2:51" s="14" customFormat="1" ht="12">
      <c r="B276" s="212"/>
      <c r="C276" s="213"/>
      <c r="D276" s="195" t="s">
        <v>135</v>
      </c>
      <c r="E276" s="214" t="s">
        <v>38</v>
      </c>
      <c r="F276" s="215" t="s">
        <v>335</v>
      </c>
      <c r="G276" s="213"/>
      <c r="H276" s="216">
        <v>200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135</v>
      </c>
      <c r="AU276" s="222" t="s">
        <v>85</v>
      </c>
      <c r="AV276" s="14" t="s">
        <v>85</v>
      </c>
      <c r="AW276" s="14" t="s">
        <v>36</v>
      </c>
      <c r="AX276" s="14" t="s">
        <v>76</v>
      </c>
      <c r="AY276" s="222" t="s">
        <v>122</v>
      </c>
    </row>
    <row r="277" spans="2:51" s="14" customFormat="1" ht="12">
      <c r="B277" s="212"/>
      <c r="C277" s="213"/>
      <c r="D277" s="195" t="s">
        <v>135</v>
      </c>
      <c r="E277" s="214" t="s">
        <v>38</v>
      </c>
      <c r="F277" s="215" t="s">
        <v>336</v>
      </c>
      <c r="G277" s="213"/>
      <c r="H277" s="216">
        <v>160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135</v>
      </c>
      <c r="AU277" s="222" t="s">
        <v>85</v>
      </c>
      <c r="AV277" s="14" t="s">
        <v>85</v>
      </c>
      <c r="AW277" s="14" t="s">
        <v>36</v>
      </c>
      <c r="AX277" s="14" t="s">
        <v>76</v>
      </c>
      <c r="AY277" s="222" t="s">
        <v>122</v>
      </c>
    </row>
    <row r="278" spans="2:51" s="14" customFormat="1" ht="12">
      <c r="B278" s="212"/>
      <c r="C278" s="213"/>
      <c r="D278" s="195" t="s">
        <v>135</v>
      </c>
      <c r="E278" s="214" t="s">
        <v>38</v>
      </c>
      <c r="F278" s="215" t="s">
        <v>337</v>
      </c>
      <c r="G278" s="213"/>
      <c r="H278" s="216">
        <v>680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135</v>
      </c>
      <c r="AU278" s="222" t="s">
        <v>85</v>
      </c>
      <c r="AV278" s="14" t="s">
        <v>85</v>
      </c>
      <c r="AW278" s="14" t="s">
        <v>36</v>
      </c>
      <c r="AX278" s="14" t="s">
        <v>76</v>
      </c>
      <c r="AY278" s="222" t="s">
        <v>122</v>
      </c>
    </row>
    <row r="279" spans="2:51" s="14" customFormat="1" ht="12">
      <c r="B279" s="212"/>
      <c r="C279" s="213"/>
      <c r="D279" s="195" t="s">
        <v>135</v>
      </c>
      <c r="E279" s="214" t="s">
        <v>38</v>
      </c>
      <c r="F279" s="215" t="s">
        <v>338</v>
      </c>
      <c r="G279" s="213"/>
      <c r="H279" s="216">
        <v>550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135</v>
      </c>
      <c r="AU279" s="222" t="s">
        <v>85</v>
      </c>
      <c r="AV279" s="14" t="s">
        <v>85</v>
      </c>
      <c r="AW279" s="14" t="s">
        <v>36</v>
      </c>
      <c r="AX279" s="14" t="s">
        <v>76</v>
      </c>
      <c r="AY279" s="222" t="s">
        <v>122</v>
      </c>
    </row>
    <row r="280" spans="2:51" s="14" customFormat="1" ht="12">
      <c r="B280" s="212"/>
      <c r="C280" s="213"/>
      <c r="D280" s="195" t="s">
        <v>135</v>
      </c>
      <c r="E280" s="214" t="s">
        <v>38</v>
      </c>
      <c r="F280" s="215" t="s">
        <v>339</v>
      </c>
      <c r="G280" s="213"/>
      <c r="H280" s="216">
        <v>700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135</v>
      </c>
      <c r="AU280" s="222" t="s">
        <v>85</v>
      </c>
      <c r="AV280" s="14" t="s">
        <v>85</v>
      </c>
      <c r="AW280" s="14" t="s">
        <v>36</v>
      </c>
      <c r="AX280" s="14" t="s">
        <v>76</v>
      </c>
      <c r="AY280" s="222" t="s">
        <v>122</v>
      </c>
    </row>
    <row r="281" spans="2:51" s="14" customFormat="1" ht="12">
      <c r="B281" s="212"/>
      <c r="C281" s="213"/>
      <c r="D281" s="195" t="s">
        <v>135</v>
      </c>
      <c r="E281" s="214" t="s">
        <v>38</v>
      </c>
      <c r="F281" s="215" t="s">
        <v>340</v>
      </c>
      <c r="G281" s="213"/>
      <c r="H281" s="216">
        <v>400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135</v>
      </c>
      <c r="AU281" s="222" t="s">
        <v>85</v>
      </c>
      <c r="AV281" s="14" t="s">
        <v>85</v>
      </c>
      <c r="AW281" s="14" t="s">
        <v>36</v>
      </c>
      <c r="AX281" s="14" t="s">
        <v>76</v>
      </c>
      <c r="AY281" s="222" t="s">
        <v>122</v>
      </c>
    </row>
    <row r="282" spans="2:51" s="14" customFormat="1" ht="12">
      <c r="B282" s="212"/>
      <c r="C282" s="213"/>
      <c r="D282" s="195" t="s">
        <v>135</v>
      </c>
      <c r="E282" s="214" t="s">
        <v>38</v>
      </c>
      <c r="F282" s="215" t="s">
        <v>341</v>
      </c>
      <c r="G282" s="213"/>
      <c r="H282" s="216">
        <v>880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135</v>
      </c>
      <c r="AU282" s="222" t="s">
        <v>85</v>
      </c>
      <c r="AV282" s="14" t="s">
        <v>85</v>
      </c>
      <c r="AW282" s="14" t="s">
        <v>36</v>
      </c>
      <c r="AX282" s="14" t="s">
        <v>76</v>
      </c>
      <c r="AY282" s="222" t="s">
        <v>122</v>
      </c>
    </row>
    <row r="283" spans="2:51" s="14" customFormat="1" ht="12">
      <c r="B283" s="212"/>
      <c r="C283" s="213"/>
      <c r="D283" s="195" t="s">
        <v>135</v>
      </c>
      <c r="E283" s="214" t="s">
        <v>38</v>
      </c>
      <c r="F283" s="215" t="s">
        <v>342</v>
      </c>
      <c r="G283" s="213"/>
      <c r="H283" s="216">
        <v>300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135</v>
      </c>
      <c r="AU283" s="222" t="s">
        <v>85</v>
      </c>
      <c r="AV283" s="14" t="s">
        <v>85</v>
      </c>
      <c r="AW283" s="14" t="s">
        <v>36</v>
      </c>
      <c r="AX283" s="14" t="s">
        <v>76</v>
      </c>
      <c r="AY283" s="222" t="s">
        <v>122</v>
      </c>
    </row>
    <row r="284" spans="2:51" s="14" customFormat="1" ht="12">
      <c r="B284" s="212"/>
      <c r="C284" s="213"/>
      <c r="D284" s="195" t="s">
        <v>135</v>
      </c>
      <c r="E284" s="214" t="s">
        <v>38</v>
      </c>
      <c r="F284" s="215" t="s">
        <v>343</v>
      </c>
      <c r="G284" s="213"/>
      <c r="H284" s="216">
        <v>1080</v>
      </c>
      <c r="I284" s="217"/>
      <c r="J284" s="213"/>
      <c r="K284" s="213"/>
      <c r="L284" s="218"/>
      <c r="M284" s="219"/>
      <c r="N284" s="220"/>
      <c r="O284" s="220"/>
      <c r="P284" s="220"/>
      <c r="Q284" s="220"/>
      <c r="R284" s="220"/>
      <c r="S284" s="220"/>
      <c r="T284" s="221"/>
      <c r="AT284" s="222" t="s">
        <v>135</v>
      </c>
      <c r="AU284" s="222" t="s">
        <v>85</v>
      </c>
      <c r="AV284" s="14" t="s">
        <v>85</v>
      </c>
      <c r="AW284" s="14" t="s">
        <v>36</v>
      </c>
      <c r="AX284" s="14" t="s">
        <v>76</v>
      </c>
      <c r="AY284" s="222" t="s">
        <v>122</v>
      </c>
    </row>
    <row r="285" spans="2:51" s="14" customFormat="1" ht="12">
      <c r="B285" s="212"/>
      <c r="C285" s="213"/>
      <c r="D285" s="195" t="s">
        <v>135</v>
      </c>
      <c r="E285" s="214" t="s">
        <v>38</v>
      </c>
      <c r="F285" s="215" t="s">
        <v>344</v>
      </c>
      <c r="G285" s="213"/>
      <c r="H285" s="216">
        <v>40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135</v>
      </c>
      <c r="AU285" s="222" t="s">
        <v>85</v>
      </c>
      <c r="AV285" s="14" t="s">
        <v>85</v>
      </c>
      <c r="AW285" s="14" t="s">
        <v>36</v>
      </c>
      <c r="AX285" s="14" t="s">
        <v>76</v>
      </c>
      <c r="AY285" s="222" t="s">
        <v>122</v>
      </c>
    </row>
    <row r="286" spans="2:51" s="14" customFormat="1" ht="12">
      <c r="B286" s="212"/>
      <c r="C286" s="213"/>
      <c r="D286" s="195" t="s">
        <v>135</v>
      </c>
      <c r="E286" s="214" t="s">
        <v>38</v>
      </c>
      <c r="F286" s="215" t="s">
        <v>345</v>
      </c>
      <c r="G286" s="213"/>
      <c r="H286" s="216">
        <v>1600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135</v>
      </c>
      <c r="AU286" s="222" t="s">
        <v>85</v>
      </c>
      <c r="AV286" s="14" t="s">
        <v>85</v>
      </c>
      <c r="AW286" s="14" t="s">
        <v>36</v>
      </c>
      <c r="AX286" s="14" t="s">
        <v>76</v>
      </c>
      <c r="AY286" s="222" t="s">
        <v>122</v>
      </c>
    </row>
    <row r="287" spans="2:51" s="13" customFormat="1" ht="12">
      <c r="B287" s="202"/>
      <c r="C287" s="203"/>
      <c r="D287" s="195" t="s">
        <v>135</v>
      </c>
      <c r="E287" s="204" t="s">
        <v>38</v>
      </c>
      <c r="F287" s="205" t="s">
        <v>353</v>
      </c>
      <c r="G287" s="203"/>
      <c r="H287" s="204" t="s">
        <v>38</v>
      </c>
      <c r="I287" s="206"/>
      <c r="J287" s="203"/>
      <c r="K287" s="203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135</v>
      </c>
      <c r="AU287" s="211" t="s">
        <v>85</v>
      </c>
      <c r="AV287" s="13" t="s">
        <v>83</v>
      </c>
      <c r="AW287" s="13" t="s">
        <v>36</v>
      </c>
      <c r="AX287" s="13" t="s">
        <v>76</v>
      </c>
      <c r="AY287" s="211" t="s">
        <v>122</v>
      </c>
    </row>
    <row r="288" spans="2:51" s="14" customFormat="1" ht="12">
      <c r="B288" s="212"/>
      <c r="C288" s="213"/>
      <c r="D288" s="195" t="s">
        <v>135</v>
      </c>
      <c r="E288" s="214" t="s">
        <v>38</v>
      </c>
      <c r="F288" s="215" t="s">
        <v>347</v>
      </c>
      <c r="G288" s="213"/>
      <c r="H288" s="216">
        <v>125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135</v>
      </c>
      <c r="AU288" s="222" t="s">
        <v>85</v>
      </c>
      <c r="AV288" s="14" t="s">
        <v>85</v>
      </c>
      <c r="AW288" s="14" t="s">
        <v>36</v>
      </c>
      <c r="AX288" s="14" t="s">
        <v>76</v>
      </c>
      <c r="AY288" s="222" t="s">
        <v>122</v>
      </c>
    </row>
    <row r="289" spans="2:51" s="15" customFormat="1" ht="12">
      <c r="B289" s="223"/>
      <c r="C289" s="224"/>
      <c r="D289" s="195" t="s">
        <v>135</v>
      </c>
      <c r="E289" s="225" t="s">
        <v>38</v>
      </c>
      <c r="F289" s="226" t="s">
        <v>149</v>
      </c>
      <c r="G289" s="224"/>
      <c r="H289" s="227">
        <v>7535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135</v>
      </c>
      <c r="AU289" s="233" t="s">
        <v>85</v>
      </c>
      <c r="AV289" s="15" t="s">
        <v>129</v>
      </c>
      <c r="AW289" s="15" t="s">
        <v>36</v>
      </c>
      <c r="AX289" s="15" t="s">
        <v>83</v>
      </c>
      <c r="AY289" s="233" t="s">
        <v>122</v>
      </c>
    </row>
    <row r="290" spans="1:65" s="2" customFormat="1" ht="16.5" customHeight="1">
      <c r="A290" s="37"/>
      <c r="B290" s="38"/>
      <c r="C290" s="182" t="s">
        <v>290</v>
      </c>
      <c r="D290" s="182" t="s">
        <v>124</v>
      </c>
      <c r="E290" s="183" t="s">
        <v>354</v>
      </c>
      <c r="F290" s="184" t="s">
        <v>355</v>
      </c>
      <c r="G290" s="185" t="s">
        <v>173</v>
      </c>
      <c r="H290" s="186">
        <v>1930</v>
      </c>
      <c r="I290" s="187"/>
      <c r="J290" s="188">
        <f>ROUND(I290*H290,2)</f>
        <v>0</v>
      </c>
      <c r="K290" s="184" t="s">
        <v>128</v>
      </c>
      <c r="L290" s="42"/>
      <c r="M290" s="189" t="s">
        <v>38</v>
      </c>
      <c r="N290" s="190" t="s">
        <v>49</v>
      </c>
      <c r="O290" s="68"/>
      <c r="P290" s="191">
        <f>O290*H290</f>
        <v>0</v>
      </c>
      <c r="Q290" s="191">
        <v>0</v>
      </c>
      <c r="R290" s="191">
        <f>Q290*H290</f>
        <v>0</v>
      </c>
      <c r="S290" s="191">
        <v>0</v>
      </c>
      <c r="T290" s="19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3" t="s">
        <v>129</v>
      </c>
      <c r="AT290" s="193" t="s">
        <v>124</v>
      </c>
      <c r="AU290" s="193" t="s">
        <v>85</v>
      </c>
      <c r="AY290" s="20" t="s">
        <v>122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20" t="s">
        <v>129</v>
      </c>
      <c r="BK290" s="194">
        <f>ROUND(I290*H290,2)</f>
        <v>0</v>
      </c>
      <c r="BL290" s="20" t="s">
        <v>129</v>
      </c>
      <c r="BM290" s="193" t="s">
        <v>356</v>
      </c>
    </row>
    <row r="291" spans="1:47" s="2" customFormat="1" ht="12">
      <c r="A291" s="37"/>
      <c r="B291" s="38"/>
      <c r="C291" s="39"/>
      <c r="D291" s="195" t="s">
        <v>131</v>
      </c>
      <c r="E291" s="39"/>
      <c r="F291" s="196" t="s">
        <v>357</v>
      </c>
      <c r="G291" s="39"/>
      <c r="H291" s="39"/>
      <c r="I291" s="197"/>
      <c r="J291" s="39"/>
      <c r="K291" s="39"/>
      <c r="L291" s="42"/>
      <c r="M291" s="198"/>
      <c r="N291" s="199"/>
      <c r="O291" s="68"/>
      <c r="P291" s="68"/>
      <c r="Q291" s="68"/>
      <c r="R291" s="68"/>
      <c r="S291" s="68"/>
      <c r="T291" s="69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20" t="s">
        <v>131</v>
      </c>
      <c r="AU291" s="20" t="s">
        <v>85</v>
      </c>
    </row>
    <row r="292" spans="1:47" s="2" customFormat="1" ht="12">
      <c r="A292" s="37"/>
      <c r="B292" s="38"/>
      <c r="C292" s="39"/>
      <c r="D292" s="200" t="s">
        <v>133</v>
      </c>
      <c r="E292" s="39"/>
      <c r="F292" s="201" t="s">
        <v>358</v>
      </c>
      <c r="G292" s="39"/>
      <c r="H292" s="39"/>
      <c r="I292" s="197"/>
      <c r="J292" s="39"/>
      <c r="K292" s="39"/>
      <c r="L292" s="42"/>
      <c r="M292" s="198"/>
      <c r="N292" s="199"/>
      <c r="O292" s="68"/>
      <c r="P292" s="68"/>
      <c r="Q292" s="68"/>
      <c r="R292" s="68"/>
      <c r="S292" s="68"/>
      <c r="T292" s="69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133</v>
      </c>
      <c r="AU292" s="20" t="s">
        <v>85</v>
      </c>
    </row>
    <row r="293" spans="2:51" s="13" customFormat="1" ht="12">
      <c r="B293" s="202"/>
      <c r="C293" s="203"/>
      <c r="D293" s="195" t="s">
        <v>135</v>
      </c>
      <c r="E293" s="204" t="s">
        <v>38</v>
      </c>
      <c r="F293" s="205" t="s">
        <v>196</v>
      </c>
      <c r="G293" s="203"/>
      <c r="H293" s="204" t="s">
        <v>38</v>
      </c>
      <c r="I293" s="206"/>
      <c r="J293" s="203"/>
      <c r="K293" s="203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135</v>
      </c>
      <c r="AU293" s="211" t="s">
        <v>85</v>
      </c>
      <c r="AV293" s="13" t="s">
        <v>83</v>
      </c>
      <c r="AW293" s="13" t="s">
        <v>36</v>
      </c>
      <c r="AX293" s="13" t="s">
        <v>76</v>
      </c>
      <c r="AY293" s="211" t="s">
        <v>122</v>
      </c>
    </row>
    <row r="294" spans="2:51" s="13" customFormat="1" ht="12">
      <c r="B294" s="202"/>
      <c r="C294" s="203"/>
      <c r="D294" s="195" t="s">
        <v>135</v>
      </c>
      <c r="E294" s="204" t="s">
        <v>38</v>
      </c>
      <c r="F294" s="205" t="s">
        <v>359</v>
      </c>
      <c r="G294" s="203"/>
      <c r="H294" s="204" t="s">
        <v>38</v>
      </c>
      <c r="I294" s="206"/>
      <c r="J294" s="203"/>
      <c r="K294" s="203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135</v>
      </c>
      <c r="AU294" s="211" t="s">
        <v>85</v>
      </c>
      <c r="AV294" s="13" t="s">
        <v>83</v>
      </c>
      <c r="AW294" s="13" t="s">
        <v>36</v>
      </c>
      <c r="AX294" s="13" t="s">
        <v>76</v>
      </c>
      <c r="AY294" s="211" t="s">
        <v>122</v>
      </c>
    </row>
    <row r="295" spans="2:51" s="14" customFormat="1" ht="12">
      <c r="B295" s="212"/>
      <c r="C295" s="213"/>
      <c r="D295" s="195" t="s">
        <v>135</v>
      </c>
      <c r="E295" s="214" t="s">
        <v>38</v>
      </c>
      <c r="F295" s="215" t="s">
        <v>360</v>
      </c>
      <c r="G295" s="213"/>
      <c r="H295" s="216">
        <v>1930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135</v>
      </c>
      <c r="AU295" s="222" t="s">
        <v>85</v>
      </c>
      <c r="AV295" s="14" t="s">
        <v>85</v>
      </c>
      <c r="AW295" s="14" t="s">
        <v>36</v>
      </c>
      <c r="AX295" s="14" t="s">
        <v>83</v>
      </c>
      <c r="AY295" s="222" t="s">
        <v>122</v>
      </c>
    </row>
    <row r="296" spans="1:65" s="2" customFormat="1" ht="16.5" customHeight="1">
      <c r="A296" s="37"/>
      <c r="B296" s="38"/>
      <c r="C296" s="234" t="s">
        <v>361</v>
      </c>
      <c r="D296" s="234" t="s">
        <v>362</v>
      </c>
      <c r="E296" s="235" t="s">
        <v>363</v>
      </c>
      <c r="F296" s="236" t="s">
        <v>364</v>
      </c>
      <c r="G296" s="237" t="s">
        <v>365</v>
      </c>
      <c r="H296" s="238">
        <v>283.95</v>
      </c>
      <c r="I296" s="239"/>
      <c r="J296" s="240">
        <f>ROUND(I296*H296,2)</f>
        <v>0</v>
      </c>
      <c r="K296" s="236" t="s">
        <v>128</v>
      </c>
      <c r="L296" s="241"/>
      <c r="M296" s="242" t="s">
        <v>38</v>
      </c>
      <c r="N296" s="243" t="s">
        <v>49</v>
      </c>
      <c r="O296" s="68"/>
      <c r="P296" s="191">
        <f>O296*H296</f>
        <v>0</v>
      </c>
      <c r="Q296" s="191">
        <v>0.001</v>
      </c>
      <c r="R296" s="191">
        <f>Q296*H296</f>
        <v>0.28395</v>
      </c>
      <c r="S296" s="191">
        <v>0</v>
      </c>
      <c r="T296" s="19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3" t="s">
        <v>206</v>
      </c>
      <c r="AT296" s="193" t="s">
        <v>362</v>
      </c>
      <c r="AU296" s="193" t="s">
        <v>85</v>
      </c>
      <c r="AY296" s="20" t="s">
        <v>122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20" t="s">
        <v>129</v>
      </c>
      <c r="BK296" s="194">
        <f>ROUND(I296*H296,2)</f>
        <v>0</v>
      </c>
      <c r="BL296" s="20" t="s">
        <v>129</v>
      </c>
      <c r="BM296" s="193" t="s">
        <v>366</v>
      </c>
    </row>
    <row r="297" spans="1:47" s="2" customFormat="1" ht="12">
      <c r="A297" s="37"/>
      <c r="B297" s="38"/>
      <c r="C297" s="39"/>
      <c r="D297" s="195" t="s">
        <v>131</v>
      </c>
      <c r="E297" s="39"/>
      <c r="F297" s="196" t="s">
        <v>364</v>
      </c>
      <c r="G297" s="39"/>
      <c r="H297" s="39"/>
      <c r="I297" s="197"/>
      <c r="J297" s="39"/>
      <c r="K297" s="39"/>
      <c r="L297" s="42"/>
      <c r="M297" s="198"/>
      <c r="N297" s="199"/>
      <c r="O297" s="68"/>
      <c r="P297" s="68"/>
      <c r="Q297" s="68"/>
      <c r="R297" s="68"/>
      <c r="S297" s="68"/>
      <c r="T297" s="69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20" t="s">
        <v>131</v>
      </c>
      <c r="AU297" s="20" t="s">
        <v>85</v>
      </c>
    </row>
    <row r="298" spans="2:51" s="13" customFormat="1" ht="12">
      <c r="B298" s="202"/>
      <c r="C298" s="203"/>
      <c r="D298" s="195" t="s">
        <v>135</v>
      </c>
      <c r="E298" s="204" t="s">
        <v>38</v>
      </c>
      <c r="F298" s="205" t="s">
        <v>367</v>
      </c>
      <c r="G298" s="203"/>
      <c r="H298" s="204" t="s">
        <v>38</v>
      </c>
      <c r="I298" s="206"/>
      <c r="J298" s="203"/>
      <c r="K298" s="203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135</v>
      </c>
      <c r="AU298" s="211" t="s">
        <v>85</v>
      </c>
      <c r="AV298" s="13" t="s">
        <v>83</v>
      </c>
      <c r="AW298" s="13" t="s">
        <v>36</v>
      </c>
      <c r="AX298" s="13" t="s">
        <v>76</v>
      </c>
      <c r="AY298" s="211" t="s">
        <v>122</v>
      </c>
    </row>
    <row r="299" spans="2:51" s="14" customFormat="1" ht="12">
      <c r="B299" s="212"/>
      <c r="C299" s="213"/>
      <c r="D299" s="195" t="s">
        <v>135</v>
      </c>
      <c r="E299" s="214" t="s">
        <v>38</v>
      </c>
      <c r="F299" s="215" t="s">
        <v>368</v>
      </c>
      <c r="G299" s="213"/>
      <c r="H299" s="216">
        <v>9465</v>
      </c>
      <c r="I299" s="217"/>
      <c r="J299" s="213"/>
      <c r="K299" s="213"/>
      <c r="L299" s="218"/>
      <c r="M299" s="219"/>
      <c r="N299" s="220"/>
      <c r="O299" s="220"/>
      <c r="P299" s="220"/>
      <c r="Q299" s="220"/>
      <c r="R299" s="220"/>
      <c r="S299" s="220"/>
      <c r="T299" s="221"/>
      <c r="AT299" s="222" t="s">
        <v>135</v>
      </c>
      <c r="AU299" s="222" t="s">
        <v>85</v>
      </c>
      <c r="AV299" s="14" t="s">
        <v>85</v>
      </c>
      <c r="AW299" s="14" t="s">
        <v>36</v>
      </c>
      <c r="AX299" s="14" t="s">
        <v>83</v>
      </c>
      <c r="AY299" s="222" t="s">
        <v>122</v>
      </c>
    </row>
    <row r="300" spans="2:51" s="14" customFormat="1" ht="12">
      <c r="B300" s="212"/>
      <c r="C300" s="213"/>
      <c r="D300" s="195" t="s">
        <v>135</v>
      </c>
      <c r="E300" s="213"/>
      <c r="F300" s="215" t="s">
        <v>369</v>
      </c>
      <c r="G300" s="213"/>
      <c r="H300" s="216">
        <v>283.95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135</v>
      </c>
      <c r="AU300" s="222" t="s">
        <v>85</v>
      </c>
      <c r="AV300" s="14" t="s">
        <v>85</v>
      </c>
      <c r="AW300" s="14" t="s">
        <v>4</v>
      </c>
      <c r="AX300" s="14" t="s">
        <v>83</v>
      </c>
      <c r="AY300" s="222" t="s">
        <v>122</v>
      </c>
    </row>
    <row r="301" spans="1:65" s="2" customFormat="1" ht="16.5" customHeight="1">
      <c r="A301" s="37"/>
      <c r="B301" s="38"/>
      <c r="C301" s="182" t="s">
        <v>370</v>
      </c>
      <c r="D301" s="182" t="s">
        <v>124</v>
      </c>
      <c r="E301" s="183" t="s">
        <v>371</v>
      </c>
      <c r="F301" s="184" t="s">
        <v>372</v>
      </c>
      <c r="G301" s="185" t="s">
        <v>173</v>
      </c>
      <c r="H301" s="186">
        <v>1930</v>
      </c>
      <c r="I301" s="187"/>
      <c r="J301" s="188">
        <f>ROUND(I301*H301,2)</f>
        <v>0</v>
      </c>
      <c r="K301" s="184" t="s">
        <v>373</v>
      </c>
      <c r="L301" s="42"/>
      <c r="M301" s="189" t="s">
        <v>38</v>
      </c>
      <c r="N301" s="190" t="s">
        <v>49</v>
      </c>
      <c r="O301" s="68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3" t="s">
        <v>129</v>
      </c>
      <c r="AT301" s="193" t="s">
        <v>124</v>
      </c>
      <c r="AU301" s="193" t="s">
        <v>85</v>
      </c>
      <c r="AY301" s="20" t="s">
        <v>122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20" t="s">
        <v>129</v>
      </c>
      <c r="BK301" s="194">
        <f>ROUND(I301*H301,2)</f>
        <v>0</v>
      </c>
      <c r="BL301" s="20" t="s">
        <v>129</v>
      </c>
      <c r="BM301" s="193" t="s">
        <v>374</v>
      </c>
    </row>
    <row r="302" spans="1:47" s="2" customFormat="1" ht="19.5">
      <c r="A302" s="37"/>
      <c r="B302" s="38"/>
      <c r="C302" s="39"/>
      <c r="D302" s="195" t="s">
        <v>131</v>
      </c>
      <c r="E302" s="39"/>
      <c r="F302" s="196" t="s">
        <v>375</v>
      </c>
      <c r="G302" s="39"/>
      <c r="H302" s="39"/>
      <c r="I302" s="197"/>
      <c r="J302" s="39"/>
      <c r="K302" s="39"/>
      <c r="L302" s="42"/>
      <c r="M302" s="198"/>
      <c r="N302" s="199"/>
      <c r="O302" s="68"/>
      <c r="P302" s="68"/>
      <c r="Q302" s="68"/>
      <c r="R302" s="68"/>
      <c r="S302" s="68"/>
      <c r="T302" s="69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131</v>
      </c>
      <c r="AU302" s="20" t="s">
        <v>85</v>
      </c>
    </row>
    <row r="303" spans="1:47" s="2" customFormat="1" ht="12">
      <c r="A303" s="37"/>
      <c r="B303" s="38"/>
      <c r="C303" s="39"/>
      <c r="D303" s="200" t="s">
        <v>133</v>
      </c>
      <c r="E303" s="39"/>
      <c r="F303" s="201" t="s">
        <v>376</v>
      </c>
      <c r="G303" s="39"/>
      <c r="H303" s="39"/>
      <c r="I303" s="197"/>
      <c r="J303" s="39"/>
      <c r="K303" s="39"/>
      <c r="L303" s="42"/>
      <c r="M303" s="198"/>
      <c r="N303" s="199"/>
      <c r="O303" s="68"/>
      <c r="P303" s="68"/>
      <c r="Q303" s="68"/>
      <c r="R303" s="68"/>
      <c r="S303" s="68"/>
      <c r="T303" s="69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20" t="s">
        <v>133</v>
      </c>
      <c r="AU303" s="20" t="s">
        <v>85</v>
      </c>
    </row>
    <row r="304" spans="2:51" s="13" customFormat="1" ht="12">
      <c r="B304" s="202"/>
      <c r="C304" s="203"/>
      <c r="D304" s="195" t="s">
        <v>135</v>
      </c>
      <c r="E304" s="204" t="s">
        <v>38</v>
      </c>
      <c r="F304" s="205" t="s">
        <v>196</v>
      </c>
      <c r="G304" s="203"/>
      <c r="H304" s="204" t="s">
        <v>38</v>
      </c>
      <c r="I304" s="206"/>
      <c r="J304" s="203"/>
      <c r="K304" s="203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135</v>
      </c>
      <c r="AU304" s="211" t="s">
        <v>85</v>
      </c>
      <c r="AV304" s="13" t="s">
        <v>83</v>
      </c>
      <c r="AW304" s="13" t="s">
        <v>36</v>
      </c>
      <c r="AX304" s="13" t="s">
        <v>76</v>
      </c>
      <c r="AY304" s="211" t="s">
        <v>122</v>
      </c>
    </row>
    <row r="305" spans="2:51" s="13" customFormat="1" ht="12">
      <c r="B305" s="202"/>
      <c r="C305" s="203"/>
      <c r="D305" s="195" t="s">
        <v>135</v>
      </c>
      <c r="E305" s="204" t="s">
        <v>38</v>
      </c>
      <c r="F305" s="205" t="s">
        <v>359</v>
      </c>
      <c r="G305" s="203"/>
      <c r="H305" s="204" t="s">
        <v>38</v>
      </c>
      <c r="I305" s="206"/>
      <c r="J305" s="203"/>
      <c r="K305" s="203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135</v>
      </c>
      <c r="AU305" s="211" t="s">
        <v>85</v>
      </c>
      <c r="AV305" s="13" t="s">
        <v>83</v>
      </c>
      <c r="AW305" s="13" t="s">
        <v>36</v>
      </c>
      <c r="AX305" s="13" t="s">
        <v>76</v>
      </c>
      <c r="AY305" s="211" t="s">
        <v>122</v>
      </c>
    </row>
    <row r="306" spans="2:51" s="14" customFormat="1" ht="12">
      <c r="B306" s="212"/>
      <c r="C306" s="213"/>
      <c r="D306" s="195" t="s">
        <v>135</v>
      </c>
      <c r="E306" s="214" t="s">
        <v>38</v>
      </c>
      <c r="F306" s="215" t="s">
        <v>360</v>
      </c>
      <c r="G306" s="213"/>
      <c r="H306" s="216">
        <v>1930</v>
      </c>
      <c r="I306" s="217"/>
      <c r="J306" s="213"/>
      <c r="K306" s="213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135</v>
      </c>
      <c r="AU306" s="222" t="s">
        <v>85</v>
      </c>
      <c r="AV306" s="14" t="s">
        <v>85</v>
      </c>
      <c r="AW306" s="14" t="s">
        <v>36</v>
      </c>
      <c r="AX306" s="14" t="s">
        <v>83</v>
      </c>
      <c r="AY306" s="222" t="s">
        <v>122</v>
      </c>
    </row>
    <row r="307" spans="1:65" s="2" customFormat="1" ht="16.5" customHeight="1">
      <c r="A307" s="37"/>
      <c r="B307" s="38"/>
      <c r="C307" s="182" t="s">
        <v>377</v>
      </c>
      <c r="D307" s="182" t="s">
        <v>124</v>
      </c>
      <c r="E307" s="183" t="s">
        <v>378</v>
      </c>
      <c r="F307" s="184" t="s">
        <v>379</v>
      </c>
      <c r="G307" s="185" t="s">
        <v>192</v>
      </c>
      <c r="H307" s="186">
        <v>4</v>
      </c>
      <c r="I307" s="187"/>
      <c r="J307" s="188">
        <f>ROUND(I307*H307,2)</f>
        <v>0</v>
      </c>
      <c r="K307" s="184" t="s">
        <v>128</v>
      </c>
      <c r="L307" s="42"/>
      <c r="M307" s="189" t="s">
        <v>38</v>
      </c>
      <c r="N307" s="190" t="s">
        <v>49</v>
      </c>
      <c r="O307" s="68"/>
      <c r="P307" s="191">
        <f>O307*H307</f>
        <v>0</v>
      </c>
      <c r="Q307" s="191">
        <v>0.04698</v>
      </c>
      <c r="R307" s="191">
        <f>Q307*H307</f>
        <v>0.18792</v>
      </c>
      <c r="S307" s="191">
        <v>0</v>
      </c>
      <c r="T307" s="19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3" t="s">
        <v>129</v>
      </c>
      <c r="AT307" s="193" t="s">
        <v>124</v>
      </c>
      <c r="AU307" s="193" t="s">
        <v>85</v>
      </c>
      <c r="AY307" s="20" t="s">
        <v>122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20" t="s">
        <v>129</v>
      </c>
      <c r="BK307" s="194">
        <f>ROUND(I307*H307,2)</f>
        <v>0</v>
      </c>
      <c r="BL307" s="20" t="s">
        <v>129</v>
      </c>
      <c r="BM307" s="193" t="s">
        <v>380</v>
      </c>
    </row>
    <row r="308" spans="1:47" s="2" customFormat="1" ht="19.5">
      <c r="A308" s="37"/>
      <c r="B308" s="38"/>
      <c r="C308" s="39"/>
      <c r="D308" s="195" t="s">
        <v>131</v>
      </c>
      <c r="E308" s="39"/>
      <c r="F308" s="196" t="s">
        <v>381</v>
      </c>
      <c r="G308" s="39"/>
      <c r="H308" s="39"/>
      <c r="I308" s="197"/>
      <c r="J308" s="39"/>
      <c r="K308" s="39"/>
      <c r="L308" s="42"/>
      <c r="M308" s="198"/>
      <c r="N308" s="199"/>
      <c r="O308" s="68"/>
      <c r="P308" s="68"/>
      <c r="Q308" s="68"/>
      <c r="R308" s="68"/>
      <c r="S308" s="68"/>
      <c r="T308" s="69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20" t="s">
        <v>131</v>
      </c>
      <c r="AU308" s="20" t="s">
        <v>85</v>
      </c>
    </row>
    <row r="309" spans="1:47" s="2" customFormat="1" ht="12">
      <c r="A309" s="37"/>
      <c r="B309" s="38"/>
      <c r="C309" s="39"/>
      <c r="D309" s="200" t="s">
        <v>133</v>
      </c>
      <c r="E309" s="39"/>
      <c r="F309" s="201" t="s">
        <v>382</v>
      </c>
      <c r="G309" s="39"/>
      <c r="H309" s="39"/>
      <c r="I309" s="197"/>
      <c r="J309" s="39"/>
      <c r="K309" s="39"/>
      <c r="L309" s="42"/>
      <c r="M309" s="198"/>
      <c r="N309" s="199"/>
      <c r="O309" s="68"/>
      <c r="P309" s="68"/>
      <c r="Q309" s="68"/>
      <c r="R309" s="68"/>
      <c r="S309" s="68"/>
      <c r="T309" s="69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133</v>
      </c>
      <c r="AU309" s="20" t="s">
        <v>85</v>
      </c>
    </row>
    <row r="310" spans="2:51" s="13" customFormat="1" ht="12">
      <c r="B310" s="202"/>
      <c r="C310" s="203"/>
      <c r="D310" s="195" t="s">
        <v>135</v>
      </c>
      <c r="E310" s="204" t="s">
        <v>38</v>
      </c>
      <c r="F310" s="205" t="s">
        <v>316</v>
      </c>
      <c r="G310" s="203"/>
      <c r="H310" s="204" t="s">
        <v>38</v>
      </c>
      <c r="I310" s="206"/>
      <c r="J310" s="203"/>
      <c r="K310" s="203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135</v>
      </c>
      <c r="AU310" s="211" t="s">
        <v>85</v>
      </c>
      <c r="AV310" s="13" t="s">
        <v>83</v>
      </c>
      <c r="AW310" s="13" t="s">
        <v>36</v>
      </c>
      <c r="AX310" s="13" t="s">
        <v>76</v>
      </c>
      <c r="AY310" s="211" t="s">
        <v>122</v>
      </c>
    </row>
    <row r="311" spans="2:51" s="13" customFormat="1" ht="12">
      <c r="B311" s="202"/>
      <c r="C311" s="203"/>
      <c r="D311" s="195" t="s">
        <v>135</v>
      </c>
      <c r="E311" s="204" t="s">
        <v>38</v>
      </c>
      <c r="F311" s="205" t="s">
        <v>383</v>
      </c>
      <c r="G311" s="203"/>
      <c r="H311" s="204" t="s">
        <v>38</v>
      </c>
      <c r="I311" s="206"/>
      <c r="J311" s="203"/>
      <c r="K311" s="203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135</v>
      </c>
      <c r="AU311" s="211" t="s">
        <v>85</v>
      </c>
      <c r="AV311" s="13" t="s">
        <v>83</v>
      </c>
      <c r="AW311" s="13" t="s">
        <v>36</v>
      </c>
      <c r="AX311" s="13" t="s">
        <v>76</v>
      </c>
      <c r="AY311" s="211" t="s">
        <v>122</v>
      </c>
    </row>
    <row r="312" spans="2:51" s="14" customFormat="1" ht="12">
      <c r="B312" s="212"/>
      <c r="C312" s="213"/>
      <c r="D312" s="195" t="s">
        <v>135</v>
      </c>
      <c r="E312" s="214" t="s">
        <v>38</v>
      </c>
      <c r="F312" s="215" t="s">
        <v>129</v>
      </c>
      <c r="G312" s="213"/>
      <c r="H312" s="216">
        <v>4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135</v>
      </c>
      <c r="AU312" s="222" t="s">
        <v>85</v>
      </c>
      <c r="AV312" s="14" t="s">
        <v>85</v>
      </c>
      <c r="AW312" s="14" t="s">
        <v>36</v>
      </c>
      <c r="AX312" s="14" t="s">
        <v>83</v>
      </c>
      <c r="AY312" s="222" t="s">
        <v>122</v>
      </c>
    </row>
    <row r="313" spans="1:65" s="2" customFormat="1" ht="16.5" customHeight="1">
      <c r="A313" s="37"/>
      <c r="B313" s="38"/>
      <c r="C313" s="182" t="s">
        <v>384</v>
      </c>
      <c r="D313" s="182" t="s">
        <v>124</v>
      </c>
      <c r="E313" s="183" t="s">
        <v>385</v>
      </c>
      <c r="F313" s="184" t="s">
        <v>386</v>
      </c>
      <c r="G313" s="185" t="s">
        <v>192</v>
      </c>
      <c r="H313" s="186">
        <v>47</v>
      </c>
      <c r="I313" s="187"/>
      <c r="J313" s="188">
        <f>ROUND(I313*H313,2)</f>
        <v>0</v>
      </c>
      <c r="K313" s="184" t="s">
        <v>128</v>
      </c>
      <c r="L313" s="42"/>
      <c r="M313" s="189" t="s">
        <v>38</v>
      </c>
      <c r="N313" s="190" t="s">
        <v>49</v>
      </c>
      <c r="O313" s="68"/>
      <c r="P313" s="191">
        <f>O313*H313</f>
        <v>0</v>
      </c>
      <c r="Q313" s="191">
        <v>0.01922</v>
      </c>
      <c r="R313" s="191">
        <f>Q313*H313</f>
        <v>0.90334</v>
      </c>
      <c r="S313" s="191">
        <v>0</v>
      </c>
      <c r="T313" s="19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3" t="s">
        <v>129</v>
      </c>
      <c r="AT313" s="193" t="s">
        <v>124</v>
      </c>
      <c r="AU313" s="193" t="s">
        <v>85</v>
      </c>
      <c r="AY313" s="20" t="s">
        <v>122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20" t="s">
        <v>129</v>
      </c>
      <c r="BK313" s="194">
        <f>ROUND(I313*H313,2)</f>
        <v>0</v>
      </c>
      <c r="BL313" s="20" t="s">
        <v>129</v>
      </c>
      <c r="BM313" s="193" t="s">
        <v>387</v>
      </c>
    </row>
    <row r="314" spans="1:47" s="2" customFormat="1" ht="19.5">
      <c r="A314" s="37"/>
      <c r="B314" s="38"/>
      <c r="C314" s="39"/>
      <c r="D314" s="195" t="s">
        <v>131</v>
      </c>
      <c r="E314" s="39"/>
      <c r="F314" s="196" t="s">
        <v>388</v>
      </c>
      <c r="G314" s="39"/>
      <c r="H314" s="39"/>
      <c r="I314" s="197"/>
      <c r="J314" s="39"/>
      <c r="K314" s="39"/>
      <c r="L314" s="42"/>
      <c r="M314" s="198"/>
      <c r="N314" s="199"/>
      <c r="O314" s="68"/>
      <c r="P314" s="68"/>
      <c r="Q314" s="68"/>
      <c r="R314" s="68"/>
      <c r="S314" s="68"/>
      <c r="T314" s="69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131</v>
      </c>
      <c r="AU314" s="20" t="s">
        <v>85</v>
      </c>
    </row>
    <row r="315" spans="1:47" s="2" customFormat="1" ht="12">
      <c r="A315" s="37"/>
      <c r="B315" s="38"/>
      <c r="C315" s="39"/>
      <c r="D315" s="200" t="s">
        <v>133</v>
      </c>
      <c r="E315" s="39"/>
      <c r="F315" s="201" t="s">
        <v>389</v>
      </c>
      <c r="G315" s="39"/>
      <c r="H315" s="39"/>
      <c r="I315" s="197"/>
      <c r="J315" s="39"/>
      <c r="K315" s="39"/>
      <c r="L315" s="42"/>
      <c r="M315" s="198"/>
      <c r="N315" s="199"/>
      <c r="O315" s="68"/>
      <c r="P315" s="68"/>
      <c r="Q315" s="68"/>
      <c r="R315" s="68"/>
      <c r="S315" s="68"/>
      <c r="T315" s="69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20" t="s">
        <v>133</v>
      </c>
      <c r="AU315" s="20" t="s">
        <v>85</v>
      </c>
    </row>
    <row r="316" spans="2:51" s="13" customFormat="1" ht="12">
      <c r="B316" s="202"/>
      <c r="C316" s="203"/>
      <c r="D316" s="195" t="s">
        <v>135</v>
      </c>
      <c r="E316" s="204" t="s">
        <v>38</v>
      </c>
      <c r="F316" s="205" t="s">
        <v>316</v>
      </c>
      <c r="G316" s="203"/>
      <c r="H316" s="204" t="s">
        <v>38</v>
      </c>
      <c r="I316" s="206"/>
      <c r="J316" s="203"/>
      <c r="K316" s="203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135</v>
      </c>
      <c r="AU316" s="211" t="s">
        <v>85</v>
      </c>
      <c r="AV316" s="13" t="s">
        <v>83</v>
      </c>
      <c r="AW316" s="13" t="s">
        <v>36</v>
      </c>
      <c r="AX316" s="13" t="s">
        <v>76</v>
      </c>
      <c r="AY316" s="211" t="s">
        <v>122</v>
      </c>
    </row>
    <row r="317" spans="2:51" s="13" customFormat="1" ht="12">
      <c r="B317" s="202"/>
      <c r="C317" s="203"/>
      <c r="D317" s="195" t="s">
        <v>135</v>
      </c>
      <c r="E317" s="204" t="s">
        <v>38</v>
      </c>
      <c r="F317" s="205" t="s">
        <v>390</v>
      </c>
      <c r="G317" s="203"/>
      <c r="H317" s="204" t="s">
        <v>38</v>
      </c>
      <c r="I317" s="206"/>
      <c r="J317" s="203"/>
      <c r="K317" s="203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135</v>
      </c>
      <c r="AU317" s="211" t="s">
        <v>85</v>
      </c>
      <c r="AV317" s="13" t="s">
        <v>83</v>
      </c>
      <c r="AW317" s="13" t="s">
        <v>36</v>
      </c>
      <c r="AX317" s="13" t="s">
        <v>76</v>
      </c>
      <c r="AY317" s="211" t="s">
        <v>122</v>
      </c>
    </row>
    <row r="318" spans="2:51" s="14" customFormat="1" ht="12">
      <c r="B318" s="212"/>
      <c r="C318" s="213"/>
      <c r="D318" s="195" t="s">
        <v>135</v>
      </c>
      <c r="E318" s="214" t="s">
        <v>38</v>
      </c>
      <c r="F318" s="215" t="s">
        <v>83</v>
      </c>
      <c r="G318" s="213"/>
      <c r="H318" s="216">
        <v>1</v>
      </c>
      <c r="I318" s="217"/>
      <c r="J318" s="213"/>
      <c r="K318" s="213"/>
      <c r="L318" s="218"/>
      <c r="M318" s="219"/>
      <c r="N318" s="220"/>
      <c r="O318" s="220"/>
      <c r="P318" s="220"/>
      <c r="Q318" s="220"/>
      <c r="R318" s="220"/>
      <c r="S318" s="220"/>
      <c r="T318" s="221"/>
      <c r="AT318" s="222" t="s">
        <v>135</v>
      </c>
      <c r="AU318" s="222" t="s">
        <v>85</v>
      </c>
      <c r="AV318" s="14" t="s">
        <v>85</v>
      </c>
      <c r="AW318" s="14" t="s">
        <v>36</v>
      </c>
      <c r="AX318" s="14" t="s">
        <v>76</v>
      </c>
      <c r="AY318" s="222" t="s">
        <v>122</v>
      </c>
    </row>
    <row r="319" spans="2:51" s="13" customFormat="1" ht="12">
      <c r="B319" s="202"/>
      <c r="C319" s="203"/>
      <c r="D319" s="195" t="s">
        <v>135</v>
      </c>
      <c r="E319" s="204" t="s">
        <v>38</v>
      </c>
      <c r="F319" s="205" t="s">
        <v>391</v>
      </c>
      <c r="G319" s="203"/>
      <c r="H319" s="204" t="s">
        <v>38</v>
      </c>
      <c r="I319" s="206"/>
      <c r="J319" s="203"/>
      <c r="K319" s="203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135</v>
      </c>
      <c r="AU319" s="211" t="s">
        <v>85</v>
      </c>
      <c r="AV319" s="13" t="s">
        <v>83</v>
      </c>
      <c r="AW319" s="13" t="s">
        <v>36</v>
      </c>
      <c r="AX319" s="13" t="s">
        <v>76</v>
      </c>
      <c r="AY319" s="211" t="s">
        <v>122</v>
      </c>
    </row>
    <row r="320" spans="2:51" s="14" customFormat="1" ht="12">
      <c r="B320" s="212"/>
      <c r="C320" s="213"/>
      <c r="D320" s="195" t="s">
        <v>135</v>
      </c>
      <c r="E320" s="214" t="s">
        <v>38</v>
      </c>
      <c r="F320" s="215" t="s">
        <v>83</v>
      </c>
      <c r="G320" s="213"/>
      <c r="H320" s="216">
        <v>1</v>
      </c>
      <c r="I320" s="217"/>
      <c r="J320" s="213"/>
      <c r="K320" s="213"/>
      <c r="L320" s="218"/>
      <c r="M320" s="219"/>
      <c r="N320" s="220"/>
      <c r="O320" s="220"/>
      <c r="P320" s="220"/>
      <c r="Q320" s="220"/>
      <c r="R320" s="220"/>
      <c r="S320" s="220"/>
      <c r="T320" s="221"/>
      <c r="AT320" s="222" t="s">
        <v>135</v>
      </c>
      <c r="AU320" s="222" t="s">
        <v>85</v>
      </c>
      <c r="AV320" s="14" t="s">
        <v>85</v>
      </c>
      <c r="AW320" s="14" t="s">
        <v>36</v>
      </c>
      <c r="AX320" s="14" t="s">
        <v>76</v>
      </c>
      <c r="AY320" s="222" t="s">
        <v>122</v>
      </c>
    </row>
    <row r="321" spans="2:51" s="13" customFormat="1" ht="12">
      <c r="B321" s="202"/>
      <c r="C321" s="203"/>
      <c r="D321" s="195" t="s">
        <v>135</v>
      </c>
      <c r="E321" s="204" t="s">
        <v>38</v>
      </c>
      <c r="F321" s="205" t="s">
        <v>392</v>
      </c>
      <c r="G321" s="203"/>
      <c r="H321" s="204" t="s">
        <v>38</v>
      </c>
      <c r="I321" s="206"/>
      <c r="J321" s="203"/>
      <c r="K321" s="203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135</v>
      </c>
      <c r="AU321" s="211" t="s">
        <v>85</v>
      </c>
      <c r="AV321" s="13" t="s">
        <v>83</v>
      </c>
      <c r="AW321" s="13" t="s">
        <v>36</v>
      </c>
      <c r="AX321" s="13" t="s">
        <v>76</v>
      </c>
      <c r="AY321" s="211" t="s">
        <v>122</v>
      </c>
    </row>
    <row r="322" spans="2:51" s="14" customFormat="1" ht="12">
      <c r="B322" s="212"/>
      <c r="C322" s="213"/>
      <c r="D322" s="195" t="s">
        <v>135</v>
      </c>
      <c r="E322" s="214" t="s">
        <v>38</v>
      </c>
      <c r="F322" s="215" t="s">
        <v>85</v>
      </c>
      <c r="G322" s="213"/>
      <c r="H322" s="216">
        <v>2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135</v>
      </c>
      <c r="AU322" s="222" t="s">
        <v>85</v>
      </c>
      <c r="AV322" s="14" t="s">
        <v>85</v>
      </c>
      <c r="AW322" s="14" t="s">
        <v>36</v>
      </c>
      <c r="AX322" s="14" t="s">
        <v>76</v>
      </c>
      <c r="AY322" s="222" t="s">
        <v>122</v>
      </c>
    </row>
    <row r="323" spans="2:51" s="13" customFormat="1" ht="12">
      <c r="B323" s="202"/>
      <c r="C323" s="203"/>
      <c r="D323" s="195" t="s">
        <v>135</v>
      </c>
      <c r="E323" s="204" t="s">
        <v>38</v>
      </c>
      <c r="F323" s="205" t="s">
        <v>393</v>
      </c>
      <c r="G323" s="203"/>
      <c r="H323" s="204" t="s">
        <v>38</v>
      </c>
      <c r="I323" s="206"/>
      <c r="J323" s="203"/>
      <c r="K323" s="203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135</v>
      </c>
      <c r="AU323" s="211" t="s">
        <v>85</v>
      </c>
      <c r="AV323" s="13" t="s">
        <v>83</v>
      </c>
      <c r="AW323" s="13" t="s">
        <v>36</v>
      </c>
      <c r="AX323" s="13" t="s">
        <v>76</v>
      </c>
      <c r="AY323" s="211" t="s">
        <v>122</v>
      </c>
    </row>
    <row r="324" spans="2:51" s="14" customFormat="1" ht="12">
      <c r="B324" s="212"/>
      <c r="C324" s="213"/>
      <c r="D324" s="195" t="s">
        <v>135</v>
      </c>
      <c r="E324" s="214" t="s">
        <v>38</v>
      </c>
      <c r="F324" s="215" t="s">
        <v>85</v>
      </c>
      <c r="G324" s="213"/>
      <c r="H324" s="216">
        <v>2</v>
      </c>
      <c r="I324" s="217"/>
      <c r="J324" s="213"/>
      <c r="K324" s="213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135</v>
      </c>
      <c r="AU324" s="222" t="s">
        <v>85</v>
      </c>
      <c r="AV324" s="14" t="s">
        <v>85</v>
      </c>
      <c r="AW324" s="14" t="s">
        <v>36</v>
      </c>
      <c r="AX324" s="14" t="s">
        <v>76</v>
      </c>
      <c r="AY324" s="222" t="s">
        <v>122</v>
      </c>
    </row>
    <row r="325" spans="2:51" s="13" customFormat="1" ht="12">
      <c r="B325" s="202"/>
      <c r="C325" s="203"/>
      <c r="D325" s="195" t="s">
        <v>135</v>
      </c>
      <c r="E325" s="204" t="s">
        <v>38</v>
      </c>
      <c r="F325" s="205" t="s">
        <v>394</v>
      </c>
      <c r="G325" s="203"/>
      <c r="H325" s="204" t="s">
        <v>38</v>
      </c>
      <c r="I325" s="206"/>
      <c r="J325" s="203"/>
      <c r="K325" s="203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135</v>
      </c>
      <c r="AU325" s="211" t="s">
        <v>85</v>
      </c>
      <c r="AV325" s="13" t="s">
        <v>83</v>
      </c>
      <c r="AW325" s="13" t="s">
        <v>36</v>
      </c>
      <c r="AX325" s="13" t="s">
        <v>76</v>
      </c>
      <c r="AY325" s="211" t="s">
        <v>122</v>
      </c>
    </row>
    <row r="326" spans="2:51" s="14" customFormat="1" ht="12">
      <c r="B326" s="212"/>
      <c r="C326" s="213"/>
      <c r="D326" s="195" t="s">
        <v>135</v>
      </c>
      <c r="E326" s="214" t="s">
        <v>38</v>
      </c>
      <c r="F326" s="215" t="s">
        <v>83</v>
      </c>
      <c r="G326" s="213"/>
      <c r="H326" s="216">
        <v>1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135</v>
      </c>
      <c r="AU326" s="222" t="s">
        <v>85</v>
      </c>
      <c r="AV326" s="14" t="s">
        <v>85</v>
      </c>
      <c r="AW326" s="14" t="s">
        <v>36</v>
      </c>
      <c r="AX326" s="14" t="s">
        <v>76</v>
      </c>
      <c r="AY326" s="222" t="s">
        <v>122</v>
      </c>
    </row>
    <row r="327" spans="2:51" s="13" customFormat="1" ht="12">
      <c r="B327" s="202"/>
      <c r="C327" s="203"/>
      <c r="D327" s="195" t="s">
        <v>135</v>
      </c>
      <c r="E327" s="204" t="s">
        <v>38</v>
      </c>
      <c r="F327" s="205" t="s">
        <v>395</v>
      </c>
      <c r="G327" s="203"/>
      <c r="H327" s="204" t="s">
        <v>38</v>
      </c>
      <c r="I327" s="206"/>
      <c r="J327" s="203"/>
      <c r="K327" s="203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135</v>
      </c>
      <c r="AU327" s="211" t="s">
        <v>85</v>
      </c>
      <c r="AV327" s="13" t="s">
        <v>83</v>
      </c>
      <c r="AW327" s="13" t="s">
        <v>36</v>
      </c>
      <c r="AX327" s="13" t="s">
        <v>76</v>
      </c>
      <c r="AY327" s="211" t="s">
        <v>122</v>
      </c>
    </row>
    <row r="328" spans="2:51" s="14" customFormat="1" ht="12">
      <c r="B328" s="212"/>
      <c r="C328" s="213"/>
      <c r="D328" s="195" t="s">
        <v>135</v>
      </c>
      <c r="E328" s="214" t="s">
        <v>38</v>
      </c>
      <c r="F328" s="215" t="s">
        <v>396</v>
      </c>
      <c r="G328" s="213"/>
      <c r="H328" s="216">
        <v>40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135</v>
      </c>
      <c r="AU328" s="222" t="s">
        <v>85</v>
      </c>
      <c r="AV328" s="14" t="s">
        <v>85</v>
      </c>
      <c r="AW328" s="14" t="s">
        <v>36</v>
      </c>
      <c r="AX328" s="14" t="s">
        <v>76</v>
      </c>
      <c r="AY328" s="222" t="s">
        <v>122</v>
      </c>
    </row>
    <row r="329" spans="2:51" s="15" customFormat="1" ht="12">
      <c r="B329" s="223"/>
      <c r="C329" s="224"/>
      <c r="D329" s="195" t="s">
        <v>135</v>
      </c>
      <c r="E329" s="225" t="s">
        <v>38</v>
      </c>
      <c r="F329" s="226" t="s">
        <v>149</v>
      </c>
      <c r="G329" s="224"/>
      <c r="H329" s="227">
        <v>47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135</v>
      </c>
      <c r="AU329" s="233" t="s">
        <v>85</v>
      </c>
      <c r="AV329" s="15" t="s">
        <v>129</v>
      </c>
      <c r="AW329" s="15" t="s">
        <v>36</v>
      </c>
      <c r="AX329" s="15" t="s">
        <v>83</v>
      </c>
      <c r="AY329" s="233" t="s">
        <v>122</v>
      </c>
    </row>
    <row r="330" spans="1:65" s="2" customFormat="1" ht="16.5" customHeight="1">
      <c r="A330" s="37"/>
      <c r="B330" s="38"/>
      <c r="C330" s="182" t="s">
        <v>397</v>
      </c>
      <c r="D330" s="182" t="s">
        <v>124</v>
      </c>
      <c r="E330" s="183" t="s">
        <v>398</v>
      </c>
      <c r="F330" s="184" t="s">
        <v>399</v>
      </c>
      <c r="G330" s="185" t="s">
        <v>192</v>
      </c>
      <c r="H330" s="186">
        <v>6</v>
      </c>
      <c r="I330" s="187"/>
      <c r="J330" s="188">
        <f>ROUND(I330*H330,2)</f>
        <v>0</v>
      </c>
      <c r="K330" s="184" t="s">
        <v>128</v>
      </c>
      <c r="L330" s="42"/>
      <c r="M330" s="189" t="s">
        <v>38</v>
      </c>
      <c r="N330" s="190" t="s">
        <v>49</v>
      </c>
      <c r="O330" s="68"/>
      <c r="P330" s="191">
        <f>O330*H330</f>
        <v>0</v>
      </c>
      <c r="Q330" s="191">
        <v>0.03203</v>
      </c>
      <c r="R330" s="191">
        <f>Q330*H330</f>
        <v>0.19218000000000002</v>
      </c>
      <c r="S330" s="191">
        <v>0</v>
      </c>
      <c r="T330" s="19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3" t="s">
        <v>129</v>
      </c>
      <c r="AT330" s="193" t="s">
        <v>124</v>
      </c>
      <c r="AU330" s="193" t="s">
        <v>85</v>
      </c>
      <c r="AY330" s="20" t="s">
        <v>122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20" t="s">
        <v>129</v>
      </c>
      <c r="BK330" s="194">
        <f>ROUND(I330*H330,2)</f>
        <v>0</v>
      </c>
      <c r="BL330" s="20" t="s">
        <v>129</v>
      </c>
      <c r="BM330" s="193" t="s">
        <v>400</v>
      </c>
    </row>
    <row r="331" spans="1:47" s="2" customFormat="1" ht="19.5">
      <c r="A331" s="37"/>
      <c r="B331" s="38"/>
      <c r="C331" s="39"/>
      <c r="D331" s="195" t="s">
        <v>131</v>
      </c>
      <c r="E331" s="39"/>
      <c r="F331" s="196" t="s">
        <v>401</v>
      </c>
      <c r="G331" s="39"/>
      <c r="H331" s="39"/>
      <c r="I331" s="197"/>
      <c r="J331" s="39"/>
      <c r="K331" s="39"/>
      <c r="L331" s="42"/>
      <c r="M331" s="198"/>
      <c r="N331" s="199"/>
      <c r="O331" s="68"/>
      <c r="P331" s="68"/>
      <c r="Q331" s="68"/>
      <c r="R331" s="68"/>
      <c r="S331" s="68"/>
      <c r="T331" s="69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131</v>
      </c>
      <c r="AU331" s="20" t="s">
        <v>85</v>
      </c>
    </row>
    <row r="332" spans="1:47" s="2" customFormat="1" ht="12">
      <c r="A332" s="37"/>
      <c r="B332" s="38"/>
      <c r="C332" s="39"/>
      <c r="D332" s="200" t="s">
        <v>133</v>
      </c>
      <c r="E332" s="39"/>
      <c r="F332" s="201" t="s">
        <v>402</v>
      </c>
      <c r="G332" s="39"/>
      <c r="H332" s="39"/>
      <c r="I332" s="197"/>
      <c r="J332" s="39"/>
      <c r="K332" s="39"/>
      <c r="L332" s="42"/>
      <c r="M332" s="198"/>
      <c r="N332" s="199"/>
      <c r="O332" s="68"/>
      <c r="P332" s="68"/>
      <c r="Q332" s="68"/>
      <c r="R332" s="68"/>
      <c r="S332" s="68"/>
      <c r="T332" s="69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20" t="s">
        <v>133</v>
      </c>
      <c r="AU332" s="20" t="s">
        <v>85</v>
      </c>
    </row>
    <row r="333" spans="2:51" s="13" customFormat="1" ht="12">
      <c r="B333" s="202"/>
      <c r="C333" s="203"/>
      <c r="D333" s="195" t="s">
        <v>135</v>
      </c>
      <c r="E333" s="204" t="s">
        <v>38</v>
      </c>
      <c r="F333" s="205" t="s">
        <v>316</v>
      </c>
      <c r="G333" s="203"/>
      <c r="H333" s="204" t="s">
        <v>38</v>
      </c>
      <c r="I333" s="206"/>
      <c r="J333" s="203"/>
      <c r="K333" s="203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135</v>
      </c>
      <c r="AU333" s="211" t="s">
        <v>85</v>
      </c>
      <c r="AV333" s="13" t="s">
        <v>83</v>
      </c>
      <c r="AW333" s="13" t="s">
        <v>36</v>
      </c>
      <c r="AX333" s="13" t="s">
        <v>76</v>
      </c>
      <c r="AY333" s="211" t="s">
        <v>122</v>
      </c>
    </row>
    <row r="334" spans="2:51" s="13" customFormat="1" ht="12">
      <c r="B334" s="202"/>
      <c r="C334" s="203"/>
      <c r="D334" s="195" t="s">
        <v>135</v>
      </c>
      <c r="E334" s="204" t="s">
        <v>38</v>
      </c>
      <c r="F334" s="205" t="s">
        <v>403</v>
      </c>
      <c r="G334" s="203"/>
      <c r="H334" s="204" t="s">
        <v>38</v>
      </c>
      <c r="I334" s="206"/>
      <c r="J334" s="203"/>
      <c r="K334" s="203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135</v>
      </c>
      <c r="AU334" s="211" t="s">
        <v>85</v>
      </c>
      <c r="AV334" s="13" t="s">
        <v>83</v>
      </c>
      <c r="AW334" s="13" t="s">
        <v>36</v>
      </c>
      <c r="AX334" s="13" t="s">
        <v>76</v>
      </c>
      <c r="AY334" s="211" t="s">
        <v>122</v>
      </c>
    </row>
    <row r="335" spans="2:51" s="14" customFormat="1" ht="12">
      <c r="B335" s="212"/>
      <c r="C335" s="213"/>
      <c r="D335" s="195" t="s">
        <v>135</v>
      </c>
      <c r="E335" s="214" t="s">
        <v>38</v>
      </c>
      <c r="F335" s="215" t="s">
        <v>83</v>
      </c>
      <c r="G335" s="213"/>
      <c r="H335" s="216">
        <v>1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135</v>
      </c>
      <c r="AU335" s="222" t="s">
        <v>85</v>
      </c>
      <c r="AV335" s="14" t="s">
        <v>85</v>
      </c>
      <c r="AW335" s="14" t="s">
        <v>36</v>
      </c>
      <c r="AX335" s="14" t="s">
        <v>76</v>
      </c>
      <c r="AY335" s="222" t="s">
        <v>122</v>
      </c>
    </row>
    <row r="336" spans="2:51" s="13" customFormat="1" ht="12">
      <c r="B336" s="202"/>
      <c r="C336" s="203"/>
      <c r="D336" s="195" t="s">
        <v>135</v>
      </c>
      <c r="E336" s="204" t="s">
        <v>38</v>
      </c>
      <c r="F336" s="205" t="s">
        <v>404</v>
      </c>
      <c r="G336" s="203"/>
      <c r="H336" s="204" t="s">
        <v>38</v>
      </c>
      <c r="I336" s="206"/>
      <c r="J336" s="203"/>
      <c r="K336" s="203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135</v>
      </c>
      <c r="AU336" s="211" t="s">
        <v>85</v>
      </c>
      <c r="AV336" s="13" t="s">
        <v>83</v>
      </c>
      <c r="AW336" s="13" t="s">
        <v>36</v>
      </c>
      <c r="AX336" s="13" t="s">
        <v>76</v>
      </c>
      <c r="AY336" s="211" t="s">
        <v>122</v>
      </c>
    </row>
    <row r="337" spans="2:51" s="14" customFormat="1" ht="12">
      <c r="B337" s="212"/>
      <c r="C337" s="213"/>
      <c r="D337" s="195" t="s">
        <v>135</v>
      </c>
      <c r="E337" s="214" t="s">
        <v>38</v>
      </c>
      <c r="F337" s="215" t="s">
        <v>83</v>
      </c>
      <c r="G337" s="213"/>
      <c r="H337" s="216">
        <v>1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135</v>
      </c>
      <c r="AU337" s="222" t="s">
        <v>85</v>
      </c>
      <c r="AV337" s="14" t="s">
        <v>85</v>
      </c>
      <c r="AW337" s="14" t="s">
        <v>36</v>
      </c>
      <c r="AX337" s="14" t="s">
        <v>76</v>
      </c>
      <c r="AY337" s="222" t="s">
        <v>122</v>
      </c>
    </row>
    <row r="338" spans="2:51" s="13" customFormat="1" ht="12">
      <c r="B338" s="202"/>
      <c r="C338" s="203"/>
      <c r="D338" s="195" t="s">
        <v>135</v>
      </c>
      <c r="E338" s="204" t="s">
        <v>38</v>
      </c>
      <c r="F338" s="205" t="s">
        <v>405</v>
      </c>
      <c r="G338" s="203"/>
      <c r="H338" s="204" t="s">
        <v>38</v>
      </c>
      <c r="I338" s="206"/>
      <c r="J338" s="203"/>
      <c r="K338" s="203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135</v>
      </c>
      <c r="AU338" s="211" t="s">
        <v>85</v>
      </c>
      <c r="AV338" s="13" t="s">
        <v>83</v>
      </c>
      <c r="AW338" s="13" t="s">
        <v>36</v>
      </c>
      <c r="AX338" s="13" t="s">
        <v>76</v>
      </c>
      <c r="AY338" s="211" t="s">
        <v>122</v>
      </c>
    </row>
    <row r="339" spans="2:51" s="14" customFormat="1" ht="12">
      <c r="B339" s="212"/>
      <c r="C339" s="213"/>
      <c r="D339" s="195" t="s">
        <v>135</v>
      </c>
      <c r="E339" s="214" t="s">
        <v>38</v>
      </c>
      <c r="F339" s="215" t="s">
        <v>406</v>
      </c>
      <c r="G339" s="213"/>
      <c r="H339" s="216">
        <v>4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135</v>
      </c>
      <c r="AU339" s="222" t="s">
        <v>85</v>
      </c>
      <c r="AV339" s="14" t="s">
        <v>85</v>
      </c>
      <c r="AW339" s="14" t="s">
        <v>36</v>
      </c>
      <c r="AX339" s="14" t="s">
        <v>76</v>
      </c>
      <c r="AY339" s="222" t="s">
        <v>122</v>
      </c>
    </row>
    <row r="340" spans="2:51" s="15" customFormat="1" ht="12">
      <c r="B340" s="223"/>
      <c r="C340" s="224"/>
      <c r="D340" s="195" t="s">
        <v>135</v>
      </c>
      <c r="E340" s="225" t="s">
        <v>38</v>
      </c>
      <c r="F340" s="226" t="s">
        <v>149</v>
      </c>
      <c r="G340" s="224"/>
      <c r="H340" s="227">
        <v>6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AT340" s="233" t="s">
        <v>135</v>
      </c>
      <c r="AU340" s="233" t="s">
        <v>85</v>
      </c>
      <c r="AV340" s="15" t="s">
        <v>129</v>
      </c>
      <c r="AW340" s="15" t="s">
        <v>36</v>
      </c>
      <c r="AX340" s="15" t="s">
        <v>83</v>
      </c>
      <c r="AY340" s="233" t="s">
        <v>122</v>
      </c>
    </row>
    <row r="341" spans="1:65" s="2" customFormat="1" ht="16.5" customHeight="1">
      <c r="A341" s="37"/>
      <c r="B341" s="38"/>
      <c r="C341" s="182" t="s">
        <v>407</v>
      </c>
      <c r="D341" s="182" t="s">
        <v>124</v>
      </c>
      <c r="E341" s="183" t="s">
        <v>408</v>
      </c>
      <c r="F341" s="184" t="s">
        <v>409</v>
      </c>
      <c r="G341" s="185" t="s">
        <v>192</v>
      </c>
      <c r="H341" s="186">
        <v>1</v>
      </c>
      <c r="I341" s="187"/>
      <c r="J341" s="188">
        <f>ROUND(I341*H341,2)</f>
        <v>0</v>
      </c>
      <c r="K341" s="184" t="s">
        <v>128</v>
      </c>
      <c r="L341" s="42"/>
      <c r="M341" s="189" t="s">
        <v>38</v>
      </c>
      <c r="N341" s="190" t="s">
        <v>49</v>
      </c>
      <c r="O341" s="68"/>
      <c r="P341" s="191">
        <f>O341*H341</f>
        <v>0</v>
      </c>
      <c r="Q341" s="191">
        <v>0.04484</v>
      </c>
      <c r="R341" s="191">
        <f>Q341*H341</f>
        <v>0.04484</v>
      </c>
      <c r="S341" s="191">
        <v>0</v>
      </c>
      <c r="T341" s="192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3" t="s">
        <v>129</v>
      </c>
      <c r="AT341" s="193" t="s">
        <v>124</v>
      </c>
      <c r="AU341" s="193" t="s">
        <v>85</v>
      </c>
      <c r="AY341" s="20" t="s">
        <v>122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20" t="s">
        <v>129</v>
      </c>
      <c r="BK341" s="194">
        <f>ROUND(I341*H341,2)</f>
        <v>0</v>
      </c>
      <c r="BL341" s="20" t="s">
        <v>129</v>
      </c>
      <c r="BM341" s="193" t="s">
        <v>410</v>
      </c>
    </row>
    <row r="342" spans="1:47" s="2" customFormat="1" ht="19.5">
      <c r="A342" s="37"/>
      <c r="B342" s="38"/>
      <c r="C342" s="39"/>
      <c r="D342" s="195" t="s">
        <v>131</v>
      </c>
      <c r="E342" s="39"/>
      <c r="F342" s="196" t="s">
        <v>411</v>
      </c>
      <c r="G342" s="39"/>
      <c r="H342" s="39"/>
      <c r="I342" s="197"/>
      <c r="J342" s="39"/>
      <c r="K342" s="39"/>
      <c r="L342" s="42"/>
      <c r="M342" s="198"/>
      <c r="N342" s="199"/>
      <c r="O342" s="68"/>
      <c r="P342" s="68"/>
      <c r="Q342" s="68"/>
      <c r="R342" s="68"/>
      <c r="S342" s="68"/>
      <c r="T342" s="69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20" t="s">
        <v>131</v>
      </c>
      <c r="AU342" s="20" t="s">
        <v>85</v>
      </c>
    </row>
    <row r="343" spans="1:47" s="2" customFormat="1" ht="12">
      <c r="A343" s="37"/>
      <c r="B343" s="38"/>
      <c r="C343" s="39"/>
      <c r="D343" s="200" t="s">
        <v>133</v>
      </c>
      <c r="E343" s="39"/>
      <c r="F343" s="201" t="s">
        <v>412</v>
      </c>
      <c r="G343" s="39"/>
      <c r="H343" s="39"/>
      <c r="I343" s="197"/>
      <c r="J343" s="39"/>
      <c r="K343" s="39"/>
      <c r="L343" s="42"/>
      <c r="M343" s="198"/>
      <c r="N343" s="199"/>
      <c r="O343" s="68"/>
      <c r="P343" s="68"/>
      <c r="Q343" s="68"/>
      <c r="R343" s="68"/>
      <c r="S343" s="68"/>
      <c r="T343" s="69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20" t="s">
        <v>133</v>
      </c>
      <c r="AU343" s="20" t="s">
        <v>85</v>
      </c>
    </row>
    <row r="344" spans="2:51" s="13" customFormat="1" ht="12">
      <c r="B344" s="202"/>
      <c r="C344" s="203"/>
      <c r="D344" s="195" t="s">
        <v>135</v>
      </c>
      <c r="E344" s="204" t="s">
        <v>38</v>
      </c>
      <c r="F344" s="205" t="s">
        <v>413</v>
      </c>
      <c r="G344" s="203"/>
      <c r="H344" s="204" t="s">
        <v>38</v>
      </c>
      <c r="I344" s="206"/>
      <c r="J344" s="203"/>
      <c r="K344" s="203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135</v>
      </c>
      <c r="AU344" s="211" t="s">
        <v>85</v>
      </c>
      <c r="AV344" s="13" t="s">
        <v>83</v>
      </c>
      <c r="AW344" s="13" t="s">
        <v>36</v>
      </c>
      <c r="AX344" s="13" t="s">
        <v>76</v>
      </c>
      <c r="AY344" s="211" t="s">
        <v>122</v>
      </c>
    </row>
    <row r="345" spans="2:51" s="14" customFormat="1" ht="12">
      <c r="B345" s="212"/>
      <c r="C345" s="213"/>
      <c r="D345" s="195" t="s">
        <v>135</v>
      </c>
      <c r="E345" s="214" t="s">
        <v>38</v>
      </c>
      <c r="F345" s="215" t="s">
        <v>83</v>
      </c>
      <c r="G345" s="213"/>
      <c r="H345" s="216">
        <v>1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135</v>
      </c>
      <c r="AU345" s="222" t="s">
        <v>85</v>
      </c>
      <c r="AV345" s="14" t="s">
        <v>85</v>
      </c>
      <c r="AW345" s="14" t="s">
        <v>36</v>
      </c>
      <c r="AX345" s="14" t="s">
        <v>83</v>
      </c>
      <c r="AY345" s="222" t="s">
        <v>122</v>
      </c>
    </row>
    <row r="346" spans="1:65" s="2" customFormat="1" ht="16.5" customHeight="1">
      <c r="A346" s="37"/>
      <c r="B346" s="38"/>
      <c r="C346" s="182" t="s">
        <v>414</v>
      </c>
      <c r="D346" s="182" t="s">
        <v>124</v>
      </c>
      <c r="E346" s="183" t="s">
        <v>415</v>
      </c>
      <c r="F346" s="184" t="s">
        <v>416</v>
      </c>
      <c r="G346" s="185" t="s">
        <v>192</v>
      </c>
      <c r="H346" s="186">
        <v>3</v>
      </c>
      <c r="I346" s="187"/>
      <c r="J346" s="188">
        <f>ROUND(I346*H346,2)</f>
        <v>0</v>
      </c>
      <c r="K346" s="184" t="s">
        <v>128</v>
      </c>
      <c r="L346" s="42"/>
      <c r="M346" s="189" t="s">
        <v>38</v>
      </c>
      <c r="N346" s="190" t="s">
        <v>49</v>
      </c>
      <c r="O346" s="68"/>
      <c r="P346" s="191">
        <f>O346*H346</f>
        <v>0</v>
      </c>
      <c r="Q346" s="191">
        <v>0.07046</v>
      </c>
      <c r="R346" s="191">
        <f>Q346*H346</f>
        <v>0.21137999999999998</v>
      </c>
      <c r="S346" s="191">
        <v>0</v>
      </c>
      <c r="T346" s="192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3" t="s">
        <v>129</v>
      </c>
      <c r="AT346" s="193" t="s">
        <v>124</v>
      </c>
      <c r="AU346" s="193" t="s">
        <v>85</v>
      </c>
      <c r="AY346" s="20" t="s">
        <v>122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20" t="s">
        <v>129</v>
      </c>
      <c r="BK346" s="194">
        <f>ROUND(I346*H346,2)</f>
        <v>0</v>
      </c>
      <c r="BL346" s="20" t="s">
        <v>129</v>
      </c>
      <c r="BM346" s="193" t="s">
        <v>417</v>
      </c>
    </row>
    <row r="347" spans="1:47" s="2" customFormat="1" ht="19.5">
      <c r="A347" s="37"/>
      <c r="B347" s="38"/>
      <c r="C347" s="39"/>
      <c r="D347" s="195" t="s">
        <v>131</v>
      </c>
      <c r="E347" s="39"/>
      <c r="F347" s="196" t="s">
        <v>418</v>
      </c>
      <c r="G347" s="39"/>
      <c r="H347" s="39"/>
      <c r="I347" s="197"/>
      <c r="J347" s="39"/>
      <c r="K347" s="39"/>
      <c r="L347" s="42"/>
      <c r="M347" s="198"/>
      <c r="N347" s="199"/>
      <c r="O347" s="68"/>
      <c r="P347" s="68"/>
      <c r="Q347" s="68"/>
      <c r="R347" s="68"/>
      <c r="S347" s="68"/>
      <c r="T347" s="69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131</v>
      </c>
      <c r="AU347" s="20" t="s">
        <v>85</v>
      </c>
    </row>
    <row r="348" spans="1:47" s="2" customFormat="1" ht="12">
      <c r="A348" s="37"/>
      <c r="B348" s="38"/>
      <c r="C348" s="39"/>
      <c r="D348" s="200" t="s">
        <v>133</v>
      </c>
      <c r="E348" s="39"/>
      <c r="F348" s="201" t="s">
        <v>419</v>
      </c>
      <c r="G348" s="39"/>
      <c r="H348" s="39"/>
      <c r="I348" s="197"/>
      <c r="J348" s="39"/>
      <c r="K348" s="39"/>
      <c r="L348" s="42"/>
      <c r="M348" s="198"/>
      <c r="N348" s="199"/>
      <c r="O348" s="68"/>
      <c r="P348" s="68"/>
      <c r="Q348" s="68"/>
      <c r="R348" s="68"/>
      <c r="S348" s="68"/>
      <c r="T348" s="69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20" t="s">
        <v>133</v>
      </c>
      <c r="AU348" s="20" t="s">
        <v>85</v>
      </c>
    </row>
    <row r="349" spans="2:51" s="13" customFormat="1" ht="12">
      <c r="B349" s="202"/>
      <c r="C349" s="203"/>
      <c r="D349" s="195" t="s">
        <v>135</v>
      </c>
      <c r="E349" s="204" t="s">
        <v>38</v>
      </c>
      <c r="F349" s="205" t="s">
        <v>316</v>
      </c>
      <c r="G349" s="203"/>
      <c r="H349" s="204" t="s">
        <v>38</v>
      </c>
      <c r="I349" s="206"/>
      <c r="J349" s="203"/>
      <c r="K349" s="203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135</v>
      </c>
      <c r="AU349" s="211" t="s">
        <v>85</v>
      </c>
      <c r="AV349" s="13" t="s">
        <v>83</v>
      </c>
      <c r="AW349" s="13" t="s">
        <v>36</v>
      </c>
      <c r="AX349" s="13" t="s">
        <v>76</v>
      </c>
      <c r="AY349" s="211" t="s">
        <v>122</v>
      </c>
    </row>
    <row r="350" spans="2:51" s="13" customFormat="1" ht="12">
      <c r="B350" s="202"/>
      <c r="C350" s="203"/>
      <c r="D350" s="195" t="s">
        <v>135</v>
      </c>
      <c r="E350" s="204" t="s">
        <v>38</v>
      </c>
      <c r="F350" s="205" t="s">
        <v>420</v>
      </c>
      <c r="G350" s="203"/>
      <c r="H350" s="204" t="s">
        <v>38</v>
      </c>
      <c r="I350" s="206"/>
      <c r="J350" s="203"/>
      <c r="K350" s="203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135</v>
      </c>
      <c r="AU350" s="211" t="s">
        <v>85</v>
      </c>
      <c r="AV350" s="13" t="s">
        <v>83</v>
      </c>
      <c r="AW350" s="13" t="s">
        <v>36</v>
      </c>
      <c r="AX350" s="13" t="s">
        <v>76</v>
      </c>
      <c r="AY350" s="211" t="s">
        <v>122</v>
      </c>
    </row>
    <row r="351" spans="2:51" s="14" customFormat="1" ht="12">
      <c r="B351" s="212"/>
      <c r="C351" s="213"/>
      <c r="D351" s="195" t="s">
        <v>135</v>
      </c>
      <c r="E351" s="214" t="s">
        <v>38</v>
      </c>
      <c r="F351" s="215" t="s">
        <v>83</v>
      </c>
      <c r="G351" s="213"/>
      <c r="H351" s="216">
        <v>1</v>
      </c>
      <c r="I351" s="217"/>
      <c r="J351" s="213"/>
      <c r="K351" s="213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135</v>
      </c>
      <c r="AU351" s="222" t="s">
        <v>85</v>
      </c>
      <c r="AV351" s="14" t="s">
        <v>85</v>
      </c>
      <c r="AW351" s="14" t="s">
        <v>36</v>
      </c>
      <c r="AX351" s="14" t="s">
        <v>76</v>
      </c>
      <c r="AY351" s="222" t="s">
        <v>122</v>
      </c>
    </row>
    <row r="352" spans="2:51" s="13" customFormat="1" ht="12">
      <c r="B352" s="202"/>
      <c r="C352" s="203"/>
      <c r="D352" s="195" t="s">
        <v>135</v>
      </c>
      <c r="E352" s="204" t="s">
        <v>38</v>
      </c>
      <c r="F352" s="205" t="s">
        <v>421</v>
      </c>
      <c r="G352" s="203"/>
      <c r="H352" s="204" t="s">
        <v>38</v>
      </c>
      <c r="I352" s="206"/>
      <c r="J352" s="203"/>
      <c r="K352" s="203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135</v>
      </c>
      <c r="AU352" s="211" t="s">
        <v>85</v>
      </c>
      <c r="AV352" s="13" t="s">
        <v>83</v>
      </c>
      <c r="AW352" s="13" t="s">
        <v>36</v>
      </c>
      <c r="AX352" s="13" t="s">
        <v>76</v>
      </c>
      <c r="AY352" s="211" t="s">
        <v>122</v>
      </c>
    </row>
    <row r="353" spans="2:51" s="14" customFormat="1" ht="12">
      <c r="B353" s="212"/>
      <c r="C353" s="213"/>
      <c r="D353" s="195" t="s">
        <v>135</v>
      </c>
      <c r="E353" s="214" t="s">
        <v>38</v>
      </c>
      <c r="F353" s="215" t="s">
        <v>85</v>
      </c>
      <c r="G353" s="213"/>
      <c r="H353" s="216">
        <v>2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135</v>
      </c>
      <c r="AU353" s="222" t="s">
        <v>85</v>
      </c>
      <c r="AV353" s="14" t="s">
        <v>85</v>
      </c>
      <c r="AW353" s="14" t="s">
        <v>36</v>
      </c>
      <c r="AX353" s="14" t="s">
        <v>76</v>
      </c>
      <c r="AY353" s="222" t="s">
        <v>122</v>
      </c>
    </row>
    <row r="354" spans="2:51" s="15" customFormat="1" ht="12">
      <c r="B354" s="223"/>
      <c r="C354" s="224"/>
      <c r="D354" s="195" t="s">
        <v>135</v>
      </c>
      <c r="E354" s="225" t="s">
        <v>38</v>
      </c>
      <c r="F354" s="226" t="s">
        <v>149</v>
      </c>
      <c r="G354" s="224"/>
      <c r="H354" s="227">
        <v>3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135</v>
      </c>
      <c r="AU354" s="233" t="s">
        <v>85</v>
      </c>
      <c r="AV354" s="15" t="s">
        <v>129</v>
      </c>
      <c r="AW354" s="15" t="s">
        <v>36</v>
      </c>
      <c r="AX354" s="15" t="s">
        <v>83</v>
      </c>
      <c r="AY354" s="233" t="s">
        <v>122</v>
      </c>
    </row>
    <row r="355" spans="1:65" s="2" customFormat="1" ht="16.5" customHeight="1">
      <c r="A355" s="37"/>
      <c r="B355" s="38"/>
      <c r="C355" s="182" t="s">
        <v>422</v>
      </c>
      <c r="D355" s="182" t="s">
        <v>124</v>
      </c>
      <c r="E355" s="183" t="s">
        <v>423</v>
      </c>
      <c r="F355" s="184" t="s">
        <v>424</v>
      </c>
      <c r="G355" s="185" t="s">
        <v>192</v>
      </c>
      <c r="H355" s="186">
        <v>1</v>
      </c>
      <c r="I355" s="187"/>
      <c r="J355" s="188">
        <f>ROUND(I355*H355,2)</f>
        <v>0</v>
      </c>
      <c r="K355" s="184" t="s">
        <v>128</v>
      </c>
      <c r="L355" s="42"/>
      <c r="M355" s="189" t="s">
        <v>38</v>
      </c>
      <c r="N355" s="190" t="s">
        <v>49</v>
      </c>
      <c r="O355" s="68"/>
      <c r="P355" s="191">
        <f>O355*H355</f>
        <v>0</v>
      </c>
      <c r="Q355" s="191">
        <v>0.08968</v>
      </c>
      <c r="R355" s="191">
        <f>Q355*H355</f>
        <v>0.08968</v>
      </c>
      <c r="S355" s="191">
        <v>0</v>
      </c>
      <c r="T355" s="192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3" t="s">
        <v>129</v>
      </c>
      <c r="AT355" s="193" t="s">
        <v>124</v>
      </c>
      <c r="AU355" s="193" t="s">
        <v>85</v>
      </c>
      <c r="AY355" s="20" t="s">
        <v>122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20" t="s">
        <v>129</v>
      </c>
      <c r="BK355" s="194">
        <f>ROUND(I355*H355,2)</f>
        <v>0</v>
      </c>
      <c r="BL355" s="20" t="s">
        <v>129</v>
      </c>
      <c r="BM355" s="193" t="s">
        <v>425</v>
      </c>
    </row>
    <row r="356" spans="1:47" s="2" customFormat="1" ht="19.5">
      <c r="A356" s="37"/>
      <c r="B356" s="38"/>
      <c r="C356" s="39"/>
      <c r="D356" s="195" t="s">
        <v>131</v>
      </c>
      <c r="E356" s="39"/>
      <c r="F356" s="196" t="s">
        <v>426</v>
      </c>
      <c r="G356" s="39"/>
      <c r="H356" s="39"/>
      <c r="I356" s="197"/>
      <c r="J356" s="39"/>
      <c r="K356" s="39"/>
      <c r="L356" s="42"/>
      <c r="M356" s="198"/>
      <c r="N356" s="199"/>
      <c r="O356" s="68"/>
      <c r="P356" s="68"/>
      <c r="Q356" s="68"/>
      <c r="R356" s="68"/>
      <c r="S356" s="68"/>
      <c r="T356" s="69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20" t="s">
        <v>131</v>
      </c>
      <c r="AU356" s="20" t="s">
        <v>85</v>
      </c>
    </row>
    <row r="357" spans="1:47" s="2" customFormat="1" ht="12">
      <c r="A357" s="37"/>
      <c r="B357" s="38"/>
      <c r="C357" s="39"/>
      <c r="D357" s="200" t="s">
        <v>133</v>
      </c>
      <c r="E357" s="39"/>
      <c r="F357" s="201" t="s">
        <v>427</v>
      </c>
      <c r="G357" s="39"/>
      <c r="H357" s="39"/>
      <c r="I357" s="197"/>
      <c r="J357" s="39"/>
      <c r="K357" s="39"/>
      <c r="L357" s="42"/>
      <c r="M357" s="198"/>
      <c r="N357" s="199"/>
      <c r="O357" s="68"/>
      <c r="P357" s="68"/>
      <c r="Q357" s="68"/>
      <c r="R357" s="68"/>
      <c r="S357" s="68"/>
      <c r="T357" s="69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133</v>
      </c>
      <c r="AU357" s="20" t="s">
        <v>85</v>
      </c>
    </row>
    <row r="358" spans="2:51" s="13" customFormat="1" ht="12">
      <c r="B358" s="202"/>
      <c r="C358" s="203"/>
      <c r="D358" s="195" t="s">
        <v>135</v>
      </c>
      <c r="E358" s="204" t="s">
        <v>38</v>
      </c>
      <c r="F358" s="205" t="s">
        <v>428</v>
      </c>
      <c r="G358" s="203"/>
      <c r="H358" s="204" t="s">
        <v>38</v>
      </c>
      <c r="I358" s="206"/>
      <c r="J358" s="203"/>
      <c r="K358" s="203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135</v>
      </c>
      <c r="AU358" s="211" t="s">
        <v>85</v>
      </c>
      <c r="AV358" s="13" t="s">
        <v>83</v>
      </c>
      <c r="AW358" s="13" t="s">
        <v>36</v>
      </c>
      <c r="AX358" s="13" t="s">
        <v>76</v>
      </c>
      <c r="AY358" s="211" t="s">
        <v>122</v>
      </c>
    </row>
    <row r="359" spans="2:51" s="14" customFormat="1" ht="12">
      <c r="B359" s="212"/>
      <c r="C359" s="213"/>
      <c r="D359" s="195" t="s">
        <v>135</v>
      </c>
      <c r="E359" s="214" t="s">
        <v>38</v>
      </c>
      <c r="F359" s="215" t="s">
        <v>83</v>
      </c>
      <c r="G359" s="213"/>
      <c r="H359" s="216">
        <v>1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135</v>
      </c>
      <c r="AU359" s="222" t="s">
        <v>85</v>
      </c>
      <c r="AV359" s="14" t="s">
        <v>85</v>
      </c>
      <c r="AW359" s="14" t="s">
        <v>36</v>
      </c>
      <c r="AX359" s="14" t="s">
        <v>83</v>
      </c>
      <c r="AY359" s="222" t="s">
        <v>122</v>
      </c>
    </row>
    <row r="360" spans="1:65" s="2" customFormat="1" ht="16.5" customHeight="1">
      <c r="A360" s="37"/>
      <c r="B360" s="38"/>
      <c r="C360" s="182" t="s">
        <v>429</v>
      </c>
      <c r="D360" s="182" t="s">
        <v>124</v>
      </c>
      <c r="E360" s="183" t="s">
        <v>430</v>
      </c>
      <c r="F360" s="184" t="s">
        <v>431</v>
      </c>
      <c r="G360" s="185" t="s">
        <v>127</v>
      </c>
      <c r="H360" s="186">
        <v>0.201</v>
      </c>
      <c r="I360" s="187"/>
      <c r="J360" s="188">
        <f>ROUND(I360*H360,2)</f>
        <v>0</v>
      </c>
      <c r="K360" s="184" t="s">
        <v>128</v>
      </c>
      <c r="L360" s="42"/>
      <c r="M360" s="189" t="s">
        <v>38</v>
      </c>
      <c r="N360" s="190" t="s">
        <v>49</v>
      </c>
      <c r="O360" s="68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3" t="s">
        <v>129</v>
      </c>
      <c r="AT360" s="193" t="s">
        <v>124</v>
      </c>
      <c r="AU360" s="193" t="s">
        <v>85</v>
      </c>
      <c r="AY360" s="20" t="s">
        <v>122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20" t="s">
        <v>129</v>
      </c>
      <c r="BK360" s="194">
        <f>ROUND(I360*H360,2)</f>
        <v>0</v>
      </c>
      <c r="BL360" s="20" t="s">
        <v>129</v>
      </c>
      <c r="BM360" s="193" t="s">
        <v>432</v>
      </c>
    </row>
    <row r="361" spans="1:47" s="2" customFormat="1" ht="12">
      <c r="A361" s="37"/>
      <c r="B361" s="38"/>
      <c r="C361" s="39"/>
      <c r="D361" s="195" t="s">
        <v>131</v>
      </c>
      <c r="E361" s="39"/>
      <c r="F361" s="196" t="s">
        <v>433</v>
      </c>
      <c r="G361" s="39"/>
      <c r="H361" s="39"/>
      <c r="I361" s="197"/>
      <c r="J361" s="39"/>
      <c r="K361" s="39"/>
      <c r="L361" s="42"/>
      <c r="M361" s="198"/>
      <c r="N361" s="199"/>
      <c r="O361" s="68"/>
      <c r="P361" s="68"/>
      <c r="Q361" s="68"/>
      <c r="R361" s="68"/>
      <c r="S361" s="68"/>
      <c r="T361" s="69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131</v>
      </c>
      <c r="AU361" s="20" t="s">
        <v>85</v>
      </c>
    </row>
    <row r="362" spans="1:47" s="2" customFormat="1" ht="12">
      <c r="A362" s="37"/>
      <c r="B362" s="38"/>
      <c r="C362" s="39"/>
      <c r="D362" s="200" t="s">
        <v>133</v>
      </c>
      <c r="E362" s="39"/>
      <c r="F362" s="201" t="s">
        <v>434</v>
      </c>
      <c r="G362" s="39"/>
      <c r="H362" s="39"/>
      <c r="I362" s="197"/>
      <c r="J362" s="39"/>
      <c r="K362" s="39"/>
      <c r="L362" s="42"/>
      <c r="M362" s="198"/>
      <c r="N362" s="199"/>
      <c r="O362" s="68"/>
      <c r="P362" s="68"/>
      <c r="Q362" s="68"/>
      <c r="R362" s="68"/>
      <c r="S362" s="68"/>
      <c r="T362" s="69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20" t="s">
        <v>133</v>
      </c>
      <c r="AU362" s="20" t="s">
        <v>85</v>
      </c>
    </row>
    <row r="363" spans="2:51" s="13" customFormat="1" ht="12">
      <c r="B363" s="202"/>
      <c r="C363" s="203"/>
      <c r="D363" s="195" t="s">
        <v>135</v>
      </c>
      <c r="E363" s="204" t="s">
        <v>38</v>
      </c>
      <c r="F363" s="205" t="s">
        <v>136</v>
      </c>
      <c r="G363" s="203"/>
      <c r="H363" s="204" t="s">
        <v>38</v>
      </c>
      <c r="I363" s="206"/>
      <c r="J363" s="203"/>
      <c r="K363" s="203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135</v>
      </c>
      <c r="AU363" s="211" t="s">
        <v>85</v>
      </c>
      <c r="AV363" s="13" t="s">
        <v>83</v>
      </c>
      <c r="AW363" s="13" t="s">
        <v>36</v>
      </c>
      <c r="AX363" s="13" t="s">
        <v>76</v>
      </c>
      <c r="AY363" s="211" t="s">
        <v>122</v>
      </c>
    </row>
    <row r="364" spans="2:51" s="13" customFormat="1" ht="12">
      <c r="B364" s="202"/>
      <c r="C364" s="203"/>
      <c r="D364" s="195" t="s">
        <v>135</v>
      </c>
      <c r="E364" s="204" t="s">
        <v>38</v>
      </c>
      <c r="F364" s="205" t="s">
        <v>435</v>
      </c>
      <c r="G364" s="203"/>
      <c r="H364" s="204" t="s">
        <v>38</v>
      </c>
      <c r="I364" s="206"/>
      <c r="J364" s="203"/>
      <c r="K364" s="203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135</v>
      </c>
      <c r="AU364" s="211" t="s">
        <v>85</v>
      </c>
      <c r="AV364" s="13" t="s">
        <v>83</v>
      </c>
      <c r="AW364" s="13" t="s">
        <v>36</v>
      </c>
      <c r="AX364" s="13" t="s">
        <v>76</v>
      </c>
      <c r="AY364" s="211" t="s">
        <v>122</v>
      </c>
    </row>
    <row r="365" spans="2:51" s="14" customFormat="1" ht="12">
      <c r="B365" s="212"/>
      <c r="C365" s="213"/>
      <c r="D365" s="195" t="s">
        <v>135</v>
      </c>
      <c r="E365" s="214" t="s">
        <v>38</v>
      </c>
      <c r="F365" s="215" t="s">
        <v>436</v>
      </c>
      <c r="G365" s="213"/>
      <c r="H365" s="216">
        <v>0.201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135</v>
      </c>
      <c r="AU365" s="222" t="s">
        <v>85</v>
      </c>
      <c r="AV365" s="14" t="s">
        <v>85</v>
      </c>
      <c r="AW365" s="14" t="s">
        <v>36</v>
      </c>
      <c r="AX365" s="14" t="s">
        <v>83</v>
      </c>
      <c r="AY365" s="222" t="s">
        <v>122</v>
      </c>
    </row>
    <row r="366" spans="1:65" s="2" customFormat="1" ht="16.5" customHeight="1">
      <c r="A366" s="37"/>
      <c r="B366" s="38"/>
      <c r="C366" s="182" t="s">
        <v>437</v>
      </c>
      <c r="D366" s="182" t="s">
        <v>124</v>
      </c>
      <c r="E366" s="183" t="s">
        <v>438</v>
      </c>
      <c r="F366" s="184" t="s">
        <v>439</v>
      </c>
      <c r="G366" s="185" t="s">
        <v>127</v>
      </c>
      <c r="H366" s="186">
        <v>0.215</v>
      </c>
      <c r="I366" s="187"/>
      <c r="J366" s="188">
        <f>ROUND(I366*H366,2)</f>
        <v>0</v>
      </c>
      <c r="K366" s="184" t="s">
        <v>128</v>
      </c>
      <c r="L366" s="42"/>
      <c r="M366" s="189" t="s">
        <v>38</v>
      </c>
      <c r="N366" s="190" t="s">
        <v>49</v>
      </c>
      <c r="O366" s="68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93" t="s">
        <v>129</v>
      </c>
      <c r="AT366" s="193" t="s">
        <v>124</v>
      </c>
      <c r="AU366" s="193" t="s">
        <v>85</v>
      </c>
      <c r="AY366" s="20" t="s">
        <v>122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20" t="s">
        <v>129</v>
      </c>
      <c r="BK366" s="194">
        <f>ROUND(I366*H366,2)</f>
        <v>0</v>
      </c>
      <c r="BL366" s="20" t="s">
        <v>129</v>
      </c>
      <c r="BM366" s="193" t="s">
        <v>440</v>
      </c>
    </row>
    <row r="367" spans="1:47" s="2" customFormat="1" ht="12">
      <c r="A367" s="37"/>
      <c r="B367" s="38"/>
      <c r="C367" s="39"/>
      <c r="D367" s="195" t="s">
        <v>131</v>
      </c>
      <c r="E367" s="39"/>
      <c r="F367" s="196" t="s">
        <v>441</v>
      </c>
      <c r="G367" s="39"/>
      <c r="H367" s="39"/>
      <c r="I367" s="197"/>
      <c r="J367" s="39"/>
      <c r="K367" s="39"/>
      <c r="L367" s="42"/>
      <c r="M367" s="198"/>
      <c r="N367" s="199"/>
      <c r="O367" s="68"/>
      <c r="P367" s="68"/>
      <c r="Q367" s="68"/>
      <c r="R367" s="68"/>
      <c r="S367" s="68"/>
      <c r="T367" s="69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131</v>
      </c>
      <c r="AU367" s="20" t="s">
        <v>85</v>
      </c>
    </row>
    <row r="368" spans="1:47" s="2" customFormat="1" ht="12">
      <c r="A368" s="37"/>
      <c r="B368" s="38"/>
      <c r="C368" s="39"/>
      <c r="D368" s="200" t="s">
        <v>133</v>
      </c>
      <c r="E368" s="39"/>
      <c r="F368" s="201" t="s">
        <v>442</v>
      </c>
      <c r="G368" s="39"/>
      <c r="H368" s="39"/>
      <c r="I368" s="197"/>
      <c r="J368" s="39"/>
      <c r="K368" s="39"/>
      <c r="L368" s="42"/>
      <c r="M368" s="198"/>
      <c r="N368" s="199"/>
      <c r="O368" s="68"/>
      <c r="P368" s="68"/>
      <c r="Q368" s="68"/>
      <c r="R368" s="68"/>
      <c r="S368" s="68"/>
      <c r="T368" s="69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20" t="s">
        <v>133</v>
      </c>
      <c r="AU368" s="20" t="s">
        <v>85</v>
      </c>
    </row>
    <row r="369" spans="2:51" s="13" customFormat="1" ht="12">
      <c r="B369" s="202"/>
      <c r="C369" s="203"/>
      <c r="D369" s="195" t="s">
        <v>135</v>
      </c>
      <c r="E369" s="204" t="s">
        <v>38</v>
      </c>
      <c r="F369" s="205" t="s">
        <v>443</v>
      </c>
      <c r="G369" s="203"/>
      <c r="H369" s="204" t="s">
        <v>38</v>
      </c>
      <c r="I369" s="206"/>
      <c r="J369" s="203"/>
      <c r="K369" s="203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135</v>
      </c>
      <c r="AU369" s="211" t="s">
        <v>85</v>
      </c>
      <c r="AV369" s="13" t="s">
        <v>83</v>
      </c>
      <c r="AW369" s="13" t="s">
        <v>36</v>
      </c>
      <c r="AX369" s="13" t="s">
        <v>76</v>
      </c>
      <c r="AY369" s="211" t="s">
        <v>122</v>
      </c>
    </row>
    <row r="370" spans="2:51" s="13" customFormat="1" ht="12">
      <c r="B370" s="202"/>
      <c r="C370" s="203"/>
      <c r="D370" s="195" t="s">
        <v>135</v>
      </c>
      <c r="E370" s="204" t="s">
        <v>38</v>
      </c>
      <c r="F370" s="205" t="s">
        <v>444</v>
      </c>
      <c r="G370" s="203"/>
      <c r="H370" s="204" t="s">
        <v>38</v>
      </c>
      <c r="I370" s="206"/>
      <c r="J370" s="203"/>
      <c r="K370" s="203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135</v>
      </c>
      <c r="AU370" s="211" t="s">
        <v>85</v>
      </c>
      <c r="AV370" s="13" t="s">
        <v>83</v>
      </c>
      <c r="AW370" s="13" t="s">
        <v>36</v>
      </c>
      <c r="AX370" s="13" t="s">
        <v>76</v>
      </c>
      <c r="AY370" s="211" t="s">
        <v>122</v>
      </c>
    </row>
    <row r="371" spans="2:51" s="13" customFormat="1" ht="12">
      <c r="B371" s="202"/>
      <c r="C371" s="203"/>
      <c r="D371" s="195" t="s">
        <v>135</v>
      </c>
      <c r="E371" s="204" t="s">
        <v>38</v>
      </c>
      <c r="F371" s="205" t="s">
        <v>445</v>
      </c>
      <c r="G371" s="203"/>
      <c r="H371" s="204" t="s">
        <v>38</v>
      </c>
      <c r="I371" s="206"/>
      <c r="J371" s="203"/>
      <c r="K371" s="203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135</v>
      </c>
      <c r="AU371" s="211" t="s">
        <v>85</v>
      </c>
      <c r="AV371" s="13" t="s">
        <v>83</v>
      </c>
      <c r="AW371" s="13" t="s">
        <v>36</v>
      </c>
      <c r="AX371" s="13" t="s">
        <v>76</v>
      </c>
      <c r="AY371" s="211" t="s">
        <v>122</v>
      </c>
    </row>
    <row r="372" spans="2:51" s="14" customFormat="1" ht="12">
      <c r="B372" s="212"/>
      <c r="C372" s="213"/>
      <c r="D372" s="195" t="s">
        <v>135</v>
      </c>
      <c r="E372" s="214" t="s">
        <v>38</v>
      </c>
      <c r="F372" s="215" t="s">
        <v>446</v>
      </c>
      <c r="G372" s="213"/>
      <c r="H372" s="216">
        <v>0.03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135</v>
      </c>
      <c r="AU372" s="222" t="s">
        <v>85</v>
      </c>
      <c r="AV372" s="14" t="s">
        <v>85</v>
      </c>
      <c r="AW372" s="14" t="s">
        <v>36</v>
      </c>
      <c r="AX372" s="14" t="s">
        <v>76</v>
      </c>
      <c r="AY372" s="222" t="s">
        <v>122</v>
      </c>
    </row>
    <row r="373" spans="2:51" s="13" customFormat="1" ht="12">
      <c r="B373" s="202"/>
      <c r="C373" s="203"/>
      <c r="D373" s="195" t="s">
        <v>135</v>
      </c>
      <c r="E373" s="204" t="s">
        <v>38</v>
      </c>
      <c r="F373" s="205" t="s">
        <v>447</v>
      </c>
      <c r="G373" s="203"/>
      <c r="H373" s="204" t="s">
        <v>38</v>
      </c>
      <c r="I373" s="206"/>
      <c r="J373" s="203"/>
      <c r="K373" s="203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135</v>
      </c>
      <c r="AU373" s="211" t="s">
        <v>85</v>
      </c>
      <c r="AV373" s="13" t="s">
        <v>83</v>
      </c>
      <c r="AW373" s="13" t="s">
        <v>36</v>
      </c>
      <c r="AX373" s="13" t="s">
        <v>76</v>
      </c>
      <c r="AY373" s="211" t="s">
        <v>122</v>
      </c>
    </row>
    <row r="374" spans="2:51" s="14" customFormat="1" ht="12">
      <c r="B374" s="212"/>
      <c r="C374" s="213"/>
      <c r="D374" s="195" t="s">
        <v>135</v>
      </c>
      <c r="E374" s="214" t="s">
        <v>38</v>
      </c>
      <c r="F374" s="215" t="s">
        <v>448</v>
      </c>
      <c r="G374" s="213"/>
      <c r="H374" s="216">
        <v>0.185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135</v>
      </c>
      <c r="AU374" s="222" t="s">
        <v>85</v>
      </c>
      <c r="AV374" s="14" t="s">
        <v>85</v>
      </c>
      <c r="AW374" s="14" t="s">
        <v>36</v>
      </c>
      <c r="AX374" s="14" t="s">
        <v>76</v>
      </c>
      <c r="AY374" s="222" t="s">
        <v>122</v>
      </c>
    </row>
    <row r="375" spans="2:51" s="15" customFormat="1" ht="12">
      <c r="B375" s="223"/>
      <c r="C375" s="224"/>
      <c r="D375" s="195" t="s">
        <v>135</v>
      </c>
      <c r="E375" s="225" t="s">
        <v>38</v>
      </c>
      <c r="F375" s="226" t="s">
        <v>149</v>
      </c>
      <c r="G375" s="224"/>
      <c r="H375" s="227">
        <v>0.215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AT375" s="233" t="s">
        <v>135</v>
      </c>
      <c r="AU375" s="233" t="s">
        <v>85</v>
      </c>
      <c r="AV375" s="15" t="s">
        <v>129</v>
      </c>
      <c r="AW375" s="15" t="s">
        <v>36</v>
      </c>
      <c r="AX375" s="15" t="s">
        <v>83</v>
      </c>
      <c r="AY375" s="233" t="s">
        <v>122</v>
      </c>
    </row>
    <row r="376" spans="1:65" s="2" customFormat="1" ht="16.5" customHeight="1">
      <c r="A376" s="37"/>
      <c r="B376" s="38"/>
      <c r="C376" s="182" t="s">
        <v>449</v>
      </c>
      <c r="D376" s="182" t="s">
        <v>124</v>
      </c>
      <c r="E376" s="183" t="s">
        <v>450</v>
      </c>
      <c r="F376" s="184" t="s">
        <v>451</v>
      </c>
      <c r="G376" s="185" t="s">
        <v>254</v>
      </c>
      <c r="H376" s="186">
        <v>870</v>
      </c>
      <c r="I376" s="187"/>
      <c r="J376" s="188">
        <f>ROUND(I376*H376,2)</f>
        <v>0</v>
      </c>
      <c r="K376" s="184" t="s">
        <v>38</v>
      </c>
      <c r="L376" s="42"/>
      <c r="M376" s="189" t="s">
        <v>38</v>
      </c>
      <c r="N376" s="190" t="s">
        <v>49</v>
      </c>
      <c r="O376" s="68"/>
      <c r="P376" s="191">
        <f>O376*H376</f>
        <v>0</v>
      </c>
      <c r="Q376" s="191">
        <v>0</v>
      </c>
      <c r="R376" s="191">
        <f>Q376*H376</f>
        <v>0</v>
      </c>
      <c r="S376" s="191">
        <v>0</v>
      </c>
      <c r="T376" s="192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3" t="s">
        <v>129</v>
      </c>
      <c r="AT376" s="193" t="s">
        <v>124</v>
      </c>
      <c r="AU376" s="193" t="s">
        <v>85</v>
      </c>
      <c r="AY376" s="20" t="s">
        <v>122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20" t="s">
        <v>129</v>
      </c>
      <c r="BK376" s="194">
        <f>ROUND(I376*H376,2)</f>
        <v>0</v>
      </c>
      <c r="BL376" s="20" t="s">
        <v>129</v>
      </c>
      <c r="BM376" s="193" t="s">
        <v>452</v>
      </c>
    </row>
    <row r="377" spans="1:47" s="2" customFormat="1" ht="12">
      <c r="A377" s="37"/>
      <c r="B377" s="38"/>
      <c r="C377" s="39"/>
      <c r="D377" s="195" t="s">
        <v>131</v>
      </c>
      <c r="E377" s="39"/>
      <c r="F377" s="196" t="s">
        <v>453</v>
      </c>
      <c r="G377" s="39"/>
      <c r="H377" s="39"/>
      <c r="I377" s="197"/>
      <c r="J377" s="39"/>
      <c r="K377" s="39"/>
      <c r="L377" s="42"/>
      <c r="M377" s="198"/>
      <c r="N377" s="199"/>
      <c r="O377" s="68"/>
      <c r="P377" s="68"/>
      <c r="Q377" s="68"/>
      <c r="R377" s="68"/>
      <c r="S377" s="68"/>
      <c r="T377" s="69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20" t="s">
        <v>131</v>
      </c>
      <c r="AU377" s="20" t="s">
        <v>85</v>
      </c>
    </row>
    <row r="378" spans="2:51" s="13" customFormat="1" ht="12">
      <c r="B378" s="202"/>
      <c r="C378" s="203"/>
      <c r="D378" s="195" t="s">
        <v>135</v>
      </c>
      <c r="E378" s="204" t="s">
        <v>38</v>
      </c>
      <c r="F378" s="205" t="s">
        <v>454</v>
      </c>
      <c r="G378" s="203"/>
      <c r="H378" s="204" t="s">
        <v>38</v>
      </c>
      <c r="I378" s="206"/>
      <c r="J378" s="203"/>
      <c r="K378" s="203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135</v>
      </c>
      <c r="AU378" s="211" t="s">
        <v>85</v>
      </c>
      <c r="AV378" s="13" t="s">
        <v>83</v>
      </c>
      <c r="AW378" s="13" t="s">
        <v>36</v>
      </c>
      <c r="AX378" s="13" t="s">
        <v>76</v>
      </c>
      <c r="AY378" s="211" t="s">
        <v>122</v>
      </c>
    </row>
    <row r="379" spans="2:51" s="14" customFormat="1" ht="12">
      <c r="B379" s="212"/>
      <c r="C379" s="213"/>
      <c r="D379" s="195" t="s">
        <v>135</v>
      </c>
      <c r="E379" s="214" t="s">
        <v>38</v>
      </c>
      <c r="F379" s="215" t="s">
        <v>273</v>
      </c>
      <c r="G379" s="213"/>
      <c r="H379" s="216">
        <v>870</v>
      </c>
      <c r="I379" s="217"/>
      <c r="J379" s="213"/>
      <c r="K379" s="213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135</v>
      </c>
      <c r="AU379" s="222" t="s">
        <v>85</v>
      </c>
      <c r="AV379" s="14" t="s">
        <v>85</v>
      </c>
      <c r="AW379" s="14" t="s">
        <v>36</v>
      </c>
      <c r="AX379" s="14" t="s">
        <v>83</v>
      </c>
      <c r="AY379" s="222" t="s">
        <v>122</v>
      </c>
    </row>
    <row r="380" spans="1:65" s="2" customFormat="1" ht="16.5" customHeight="1">
      <c r="A380" s="37"/>
      <c r="B380" s="38"/>
      <c r="C380" s="182" t="s">
        <v>455</v>
      </c>
      <c r="D380" s="182" t="s">
        <v>124</v>
      </c>
      <c r="E380" s="183" t="s">
        <v>456</v>
      </c>
      <c r="F380" s="184" t="s">
        <v>457</v>
      </c>
      <c r="G380" s="185" t="s">
        <v>458</v>
      </c>
      <c r="H380" s="186">
        <v>7.14</v>
      </c>
      <c r="I380" s="187"/>
      <c r="J380" s="188">
        <f>ROUND(I380*H380,2)</f>
        <v>0</v>
      </c>
      <c r="K380" s="184" t="s">
        <v>38</v>
      </c>
      <c r="L380" s="42"/>
      <c r="M380" s="189" t="s">
        <v>38</v>
      </c>
      <c r="N380" s="190" t="s">
        <v>49</v>
      </c>
      <c r="O380" s="68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3" t="s">
        <v>129</v>
      </c>
      <c r="AT380" s="193" t="s">
        <v>124</v>
      </c>
      <c r="AU380" s="193" t="s">
        <v>85</v>
      </c>
      <c r="AY380" s="20" t="s">
        <v>122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20" t="s">
        <v>129</v>
      </c>
      <c r="BK380" s="194">
        <f>ROUND(I380*H380,2)</f>
        <v>0</v>
      </c>
      <c r="BL380" s="20" t="s">
        <v>129</v>
      </c>
      <c r="BM380" s="193" t="s">
        <v>459</v>
      </c>
    </row>
    <row r="381" spans="1:47" s="2" customFormat="1" ht="12">
      <c r="A381" s="37"/>
      <c r="B381" s="38"/>
      <c r="C381" s="39"/>
      <c r="D381" s="195" t="s">
        <v>131</v>
      </c>
      <c r="E381" s="39"/>
      <c r="F381" s="196" t="s">
        <v>457</v>
      </c>
      <c r="G381" s="39"/>
      <c r="H381" s="39"/>
      <c r="I381" s="197"/>
      <c r="J381" s="39"/>
      <c r="K381" s="39"/>
      <c r="L381" s="42"/>
      <c r="M381" s="198"/>
      <c r="N381" s="199"/>
      <c r="O381" s="68"/>
      <c r="P381" s="68"/>
      <c r="Q381" s="68"/>
      <c r="R381" s="68"/>
      <c r="S381" s="68"/>
      <c r="T381" s="69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131</v>
      </c>
      <c r="AU381" s="20" t="s">
        <v>85</v>
      </c>
    </row>
    <row r="382" spans="2:51" s="13" customFormat="1" ht="12">
      <c r="B382" s="202"/>
      <c r="C382" s="203"/>
      <c r="D382" s="195" t="s">
        <v>135</v>
      </c>
      <c r="E382" s="204" t="s">
        <v>38</v>
      </c>
      <c r="F382" s="205" t="s">
        <v>460</v>
      </c>
      <c r="G382" s="203"/>
      <c r="H382" s="204" t="s">
        <v>38</v>
      </c>
      <c r="I382" s="206"/>
      <c r="J382" s="203"/>
      <c r="K382" s="203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135</v>
      </c>
      <c r="AU382" s="211" t="s">
        <v>85</v>
      </c>
      <c r="AV382" s="13" t="s">
        <v>83</v>
      </c>
      <c r="AW382" s="13" t="s">
        <v>36</v>
      </c>
      <c r="AX382" s="13" t="s">
        <v>76</v>
      </c>
      <c r="AY382" s="211" t="s">
        <v>122</v>
      </c>
    </row>
    <row r="383" spans="2:51" s="13" customFormat="1" ht="12">
      <c r="B383" s="202"/>
      <c r="C383" s="203"/>
      <c r="D383" s="195" t="s">
        <v>135</v>
      </c>
      <c r="E383" s="204" t="s">
        <v>38</v>
      </c>
      <c r="F383" s="205" t="s">
        <v>461</v>
      </c>
      <c r="G383" s="203"/>
      <c r="H383" s="204" t="s">
        <v>38</v>
      </c>
      <c r="I383" s="206"/>
      <c r="J383" s="203"/>
      <c r="K383" s="203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135</v>
      </c>
      <c r="AU383" s="211" t="s">
        <v>85</v>
      </c>
      <c r="AV383" s="13" t="s">
        <v>83</v>
      </c>
      <c r="AW383" s="13" t="s">
        <v>36</v>
      </c>
      <c r="AX383" s="13" t="s">
        <v>76</v>
      </c>
      <c r="AY383" s="211" t="s">
        <v>122</v>
      </c>
    </row>
    <row r="384" spans="2:51" s="14" customFormat="1" ht="12">
      <c r="B384" s="212"/>
      <c r="C384" s="213"/>
      <c r="D384" s="195" t="s">
        <v>135</v>
      </c>
      <c r="E384" s="214" t="s">
        <v>38</v>
      </c>
      <c r="F384" s="215" t="s">
        <v>462</v>
      </c>
      <c r="G384" s="213"/>
      <c r="H384" s="216">
        <v>14</v>
      </c>
      <c r="I384" s="217"/>
      <c r="J384" s="213"/>
      <c r="K384" s="213"/>
      <c r="L384" s="218"/>
      <c r="M384" s="219"/>
      <c r="N384" s="220"/>
      <c r="O384" s="220"/>
      <c r="P384" s="220"/>
      <c r="Q384" s="220"/>
      <c r="R384" s="220"/>
      <c r="S384" s="220"/>
      <c r="T384" s="221"/>
      <c r="AT384" s="222" t="s">
        <v>135</v>
      </c>
      <c r="AU384" s="222" t="s">
        <v>85</v>
      </c>
      <c r="AV384" s="14" t="s">
        <v>85</v>
      </c>
      <c r="AW384" s="14" t="s">
        <v>36</v>
      </c>
      <c r="AX384" s="14" t="s">
        <v>76</v>
      </c>
      <c r="AY384" s="222" t="s">
        <v>122</v>
      </c>
    </row>
    <row r="385" spans="2:51" s="13" customFormat="1" ht="12">
      <c r="B385" s="202"/>
      <c r="C385" s="203"/>
      <c r="D385" s="195" t="s">
        <v>135</v>
      </c>
      <c r="E385" s="204" t="s">
        <v>38</v>
      </c>
      <c r="F385" s="205" t="s">
        <v>463</v>
      </c>
      <c r="G385" s="203"/>
      <c r="H385" s="204" t="s">
        <v>38</v>
      </c>
      <c r="I385" s="206"/>
      <c r="J385" s="203"/>
      <c r="K385" s="203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135</v>
      </c>
      <c r="AU385" s="211" t="s">
        <v>85</v>
      </c>
      <c r="AV385" s="13" t="s">
        <v>83</v>
      </c>
      <c r="AW385" s="13" t="s">
        <v>36</v>
      </c>
      <c r="AX385" s="13" t="s">
        <v>76</v>
      </c>
      <c r="AY385" s="211" t="s">
        <v>122</v>
      </c>
    </row>
    <row r="386" spans="2:51" s="14" customFormat="1" ht="12">
      <c r="B386" s="212"/>
      <c r="C386" s="213"/>
      <c r="D386" s="195" t="s">
        <v>135</v>
      </c>
      <c r="E386" s="214" t="s">
        <v>38</v>
      </c>
      <c r="F386" s="215" t="s">
        <v>464</v>
      </c>
      <c r="G386" s="213"/>
      <c r="H386" s="216">
        <v>5.565</v>
      </c>
      <c r="I386" s="217"/>
      <c r="J386" s="213"/>
      <c r="K386" s="213"/>
      <c r="L386" s="218"/>
      <c r="M386" s="219"/>
      <c r="N386" s="220"/>
      <c r="O386" s="220"/>
      <c r="P386" s="220"/>
      <c r="Q386" s="220"/>
      <c r="R386" s="220"/>
      <c r="S386" s="220"/>
      <c r="T386" s="221"/>
      <c r="AT386" s="222" t="s">
        <v>135</v>
      </c>
      <c r="AU386" s="222" t="s">
        <v>85</v>
      </c>
      <c r="AV386" s="14" t="s">
        <v>85</v>
      </c>
      <c r="AW386" s="14" t="s">
        <v>36</v>
      </c>
      <c r="AX386" s="14" t="s">
        <v>76</v>
      </c>
      <c r="AY386" s="222" t="s">
        <v>122</v>
      </c>
    </row>
    <row r="387" spans="2:51" s="14" customFormat="1" ht="12">
      <c r="B387" s="212"/>
      <c r="C387" s="213"/>
      <c r="D387" s="195" t="s">
        <v>135</v>
      </c>
      <c r="E387" s="214" t="s">
        <v>38</v>
      </c>
      <c r="F387" s="215" t="s">
        <v>465</v>
      </c>
      <c r="G387" s="213"/>
      <c r="H387" s="216">
        <v>0.63</v>
      </c>
      <c r="I387" s="217"/>
      <c r="J387" s="213"/>
      <c r="K387" s="213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135</v>
      </c>
      <c r="AU387" s="222" t="s">
        <v>85</v>
      </c>
      <c r="AV387" s="14" t="s">
        <v>85</v>
      </c>
      <c r="AW387" s="14" t="s">
        <v>36</v>
      </c>
      <c r="AX387" s="14" t="s">
        <v>76</v>
      </c>
      <c r="AY387" s="222" t="s">
        <v>122</v>
      </c>
    </row>
    <row r="388" spans="2:51" s="14" customFormat="1" ht="12">
      <c r="B388" s="212"/>
      <c r="C388" s="213"/>
      <c r="D388" s="195" t="s">
        <v>135</v>
      </c>
      <c r="E388" s="214" t="s">
        <v>38</v>
      </c>
      <c r="F388" s="215" t="s">
        <v>466</v>
      </c>
      <c r="G388" s="213"/>
      <c r="H388" s="216">
        <v>0.7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135</v>
      </c>
      <c r="AU388" s="222" t="s">
        <v>85</v>
      </c>
      <c r="AV388" s="14" t="s">
        <v>85</v>
      </c>
      <c r="AW388" s="14" t="s">
        <v>36</v>
      </c>
      <c r="AX388" s="14" t="s">
        <v>76</v>
      </c>
      <c r="AY388" s="222" t="s">
        <v>122</v>
      </c>
    </row>
    <row r="389" spans="2:51" s="14" customFormat="1" ht="12">
      <c r="B389" s="212"/>
      <c r="C389" s="213"/>
      <c r="D389" s="195" t="s">
        <v>135</v>
      </c>
      <c r="E389" s="214" t="s">
        <v>38</v>
      </c>
      <c r="F389" s="215" t="s">
        <v>467</v>
      </c>
      <c r="G389" s="213"/>
      <c r="H389" s="216">
        <v>0.42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135</v>
      </c>
      <c r="AU389" s="222" t="s">
        <v>85</v>
      </c>
      <c r="AV389" s="14" t="s">
        <v>85</v>
      </c>
      <c r="AW389" s="14" t="s">
        <v>36</v>
      </c>
      <c r="AX389" s="14" t="s">
        <v>76</v>
      </c>
      <c r="AY389" s="222" t="s">
        <v>122</v>
      </c>
    </row>
    <row r="390" spans="2:51" s="13" customFormat="1" ht="12">
      <c r="B390" s="202"/>
      <c r="C390" s="203"/>
      <c r="D390" s="195" t="s">
        <v>135</v>
      </c>
      <c r="E390" s="204" t="s">
        <v>38</v>
      </c>
      <c r="F390" s="205" t="s">
        <v>468</v>
      </c>
      <c r="G390" s="203"/>
      <c r="H390" s="204" t="s">
        <v>38</v>
      </c>
      <c r="I390" s="206"/>
      <c r="J390" s="203"/>
      <c r="K390" s="203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135</v>
      </c>
      <c r="AU390" s="211" t="s">
        <v>85</v>
      </c>
      <c r="AV390" s="13" t="s">
        <v>83</v>
      </c>
      <c r="AW390" s="13" t="s">
        <v>36</v>
      </c>
      <c r="AX390" s="13" t="s">
        <v>76</v>
      </c>
      <c r="AY390" s="211" t="s">
        <v>122</v>
      </c>
    </row>
    <row r="391" spans="2:51" s="14" customFormat="1" ht="12">
      <c r="B391" s="212"/>
      <c r="C391" s="213"/>
      <c r="D391" s="195" t="s">
        <v>135</v>
      </c>
      <c r="E391" s="214" t="s">
        <v>38</v>
      </c>
      <c r="F391" s="215" t="s">
        <v>469</v>
      </c>
      <c r="G391" s="213"/>
      <c r="H391" s="216">
        <v>1.575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135</v>
      </c>
      <c r="AU391" s="222" t="s">
        <v>85</v>
      </c>
      <c r="AV391" s="14" t="s">
        <v>85</v>
      </c>
      <c r="AW391" s="14" t="s">
        <v>36</v>
      </c>
      <c r="AX391" s="14" t="s">
        <v>76</v>
      </c>
      <c r="AY391" s="222" t="s">
        <v>122</v>
      </c>
    </row>
    <row r="392" spans="2:51" s="16" customFormat="1" ht="12">
      <c r="B392" s="244"/>
      <c r="C392" s="245"/>
      <c r="D392" s="195" t="s">
        <v>135</v>
      </c>
      <c r="E392" s="246" t="s">
        <v>38</v>
      </c>
      <c r="F392" s="247" t="s">
        <v>470</v>
      </c>
      <c r="G392" s="245"/>
      <c r="H392" s="248">
        <v>22.89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135</v>
      </c>
      <c r="AU392" s="254" t="s">
        <v>85</v>
      </c>
      <c r="AV392" s="16" t="s">
        <v>162</v>
      </c>
      <c r="AW392" s="16" t="s">
        <v>36</v>
      </c>
      <c r="AX392" s="16" t="s">
        <v>76</v>
      </c>
      <c r="AY392" s="254" t="s">
        <v>122</v>
      </c>
    </row>
    <row r="393" spans="2:51" s="13" customFormat="1" ht="12">
      <c r="B393" s="202"/>
      <c r="C393" s="203"/>
      <c r="D393" s="195" t="s">
        <v>135</v>
      </c>
      <c r="E393" s="204" t="s">
        <v>38</v>
      </c>
      <c r="F393" s="205" t="s">
        <v>471</v>
      </c>
      <c r="G393" s="203"/>
      <c r="H393" s="204" t="s">
        <v>38</v>
      </c>
      <c r="I393" s="206"/>
      <c r="J393" s="203"/>
      <c r="K393" s="203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135</v>
      </c>
      <c r="AU393" s="211" t="s">
        <v>85</v>
      </c>
      <c r="AV393" s="13" t="s">
        <v>83</v>
      </c>
      <c r="AW393" s="13" t="s">
        <v>36</v>
      </c>
      <c r="AX393" s="13" t="s">
        <v>76</v>
      </c>
      <c r="AY393" s="211" t="s">
        <v>122</v>
      </c>
    </row>
    <row r="394" spans="2:51" s="14" customFormat="1" ht="12">
      <c r="B394" s="212"/>
      <c r="C394" s="213"/>
      <c r="D394" s="195" t="s">
        <v>135</v>
      </c>
      <c r="E394" s="214" t="s">
        <v>38</v>
      </c>
      <c r="F394" s="215" t="s">
        <v>472</v>
      </c>
      <c r="G394" s="213"/>
      <c r="H394" s="216">
        <v>-15.75</v>
      </c>
      <c r="I394" s="217"/>
      <c r="J394" s="213"/>
      <c r="K394" s="213"/>
      <c r="L394" s="218"/>
      <c r="M394" s="219"/>
      <c r="N394" s="220"/>
      <c r="O394" s="220"/>
      <c r="P394" s="220"/>
      <c r="Q394" s="220"/>
      <c r="R394" s="220"/>
      <c r="S394" s="220"/>
      <c r="T394" s="221"/>
      <c r="AT394" s="222" t="s">
        <v>135</v>
      </c>
      <c r="AU394" s="222" t="s">
        <v>85</v>
      </c>
      <c r="AV394" s="14" t="s">
        <v>85</v>
      </c>
      <c r="AW394" s="14" t="s">
        <v>36</v>
      </c>
      <c r="AX394" s="14" t="s">
        <v>76</v>
      </c>
      <c r="AY394" s="222" t="s">
        <v>122</v>
      </c>
    </row>
    <row r="395" spans="2:51" s="15" customFormat="1" ht="12">
      <c r="B395" s="223"/>
      <c r="C395" s="224"/>
      <c r="D395" s="195" t="s">
        <v>135</v>
      </c>
      <c r="E395" s="225" t="s">
        <v>38</v>
      </c>
      <c r="F395" s="226" t="s">
        <v>149</v>
      </c>
      <c r="G395" s="224"/>
      <c r="H395" s="227">
        <v>7.140000000000001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135</v>
      </c>
      <c r="AU395" s="233" t="s">
        <v>85</v>
      </c>
      <c r="AV395" s="15" t="s">
        <v>129</v>
      </c>
      <c r="AW395" s="15" t="s">
        <v>36</v>
      </c>
      <c r="AX395" s="15" t="s">
        <v>83</v>
      </c>
      <c r="AY395" s="233" t="s">
        <v>122</v>
      </c>
    </row>
    <row r="396" spans="1:65" s="2" customFormat="1" ht="16.5" customHeight="1">
      <c r="A396" s="37"/>
      <c r="B396" s="38"/>
      <c r="C396" s="182" t="s">
        <v>396</v>
      </c>
      <c r="D396" s="182" t="s">
        <v>124</v>
      </c>
      <c r="E396" s="183" t="s">
        <v>473</v>
      </c>
      <c r="F396" s="184" t="s">
        <v>474</v>
      </c>
      <c r="G396" s="185" t="s">
        <v>458</v>
      </c>
      <c r="H396" s="186">
        <v>5.063</v>
      </c>
      <c r="I396" s="187"/>
      <c r="J396" s="188">
        <f>ROUND(I396*H396,2)</f>
        <v>0</v>
      </c>
      <c r="K396" s="184" t="s">
        <v>38</v>
      </c>
      <c r="L396" s="42"/>
      <c r="M396" s="189" t="s">
        <v>38</v>
      </c>
      <c r="N396" s="190" t="s">
        <v>49</v>
      </c>
      <c r="O396" s="68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93" t="s">
        <v>129</v>
      </c>
      <c r="AT396" s="193" t="s">
        <v>124</v>
      </c>
      <c r="AU396" s="193" t="s">
        <v>85</v>
      </c>
      <c r="AY396" s="20" t="s">
        <v>122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20" t="s">
        <v>129</v>
      </c>
      <c r="BK396" s="194">
        <f>ROUND(I396*H396,2)</f>
        <v>0</v>
      </c>
      <c r="BL396" s="20" t="s">
        <v>129</v>
      </c>
      <c r="BM396" s="193" t="s">
        <v>475</v>
      </c>
    </row>
    <row r="397" spans="1:47" s="2" customFormat="1" ht="12">
      <c r="A397" s="37"/>
      <c r="B397" s="38"/>
      <c r="C397" s="39"/>
      <c r="D397" s="195" t="s">
        <v>131</v>
      </c>
      <c r="E397" s="39"/>
      <c r="F397" s="196" t="s">
        <v>474</v>
      </c>
      <c r="G397" s="39"/>
      <c r="H397" s="39"/>
      <c r="I397" s="197"/>
      <c r="J397" s="39"/>
      <c r="K397" s="39"/>
      <c r="L397" s="42"/>
      <c r="M397" s="198"/>
      <c r="N397" s="199"/>
      <c r="O397" s="68"/>
      <c r="P397" s="68"/>
      <c r="Q397" s="68"/>
      <c r="R397" s="68"/>
      <c r="S397" s="68"/>
      <c r="T397" s="69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20" t="s">
        <v>131</v>
      </c>
      <c r="AU397" s="20" t="s">
        <v>85</v>
      </c>
    </row>
    <row r="398" spans="2:51" s="13" customFormat="1" ht="12">
      <c r="B398" s="202"/>
      <c r="C398" s="203"/>
      <c r="D398" s="195" t="s">
        <v>135</v>
      </c>
      <c r="E398" s="204" t="s">
        <v>38</v>
      </c>
      <c r="F398" s="205" t="s">
        <v>316</v>
      </c>
      <c r="G398" s="203"/>
      <c r="H398" s="204" t="s">
        <v>38</v>
      </c>
      <c r="I398" s="206"/>
      <c r="J398" s="203"/>
      <c r="K398" s="203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135</v>
      </c>
      <c r="AU398" s="211" t="s">
        <v>85</v>
      </c>
      <c r="AV398" s="13" t="s">
        <v>83</v>
      </c>
      <c r="AW398" s="13" t="s">
        <v>36</v>
      </c>
      <c r="AX398" s="13" t="s">
        <v>76</v>
      </c>
      <c r="AY398" s="211" t="s">
        <v>122</v>
      </c>
    </row>
    <row r="399" spans="2:51" s="13" customFormat="1" ht="12">
      <c r="B399" s="202"/>
      <c r="C399" s="203"/>
      <c r="D399" s="195" t="s">
        <v>135</v>
      </c>
      <c r="E399" s="204" t="s">
        <v>38</v>
      </c>
      <c r="F399" s="205" t="s">
        <v>476</v>
      </c>
      <c r="G399" s="203"/>
      <c r="H399" s="204" t="s">
        <v>38</v>
      </c>
      <c r="I399" s="206"/>
      <c r="J399" s="203"/>
      <c r="K399" s="203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135</v>
      </c>
      <c r="AU399" s="211" t="s">
        <v>85</v>
      </c>
      <c r="AV399" s="13" t="s">
        <v>83</v>
      </c>
      <c r="AW399" s="13" t="s">
        <v>36</v>
      </c>
      <c r="AX399" s="13" t="s">
        <v>76</v>
      </c>
      <c r="AY399" s="211" t="s">
        <v>122</v>
      </c>
    </row>
    <row r="400" spans="2:51" s="14" customFormat="1" ht="12">
      <c r="B400" s="212"/>
      <c r="C400" s="213"/>
      <c r="D400" s="195" t="s">
        <v>135</v>
      </c>
      <c r="E400" s="214" t="s">
        <v>38</v>
      </c>
      <c r="F400" s="215" t="s">
        <v>477</v>
      </c>
      <c r="G400" s="213"/>
      <c r="H400" s="216">
        <v>0.948</v>
      </c>
      <c r="I400" s="217"/>
      <c r="J400" s="213"/>
      <c r="K400" s="213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135</v>
      </c>
      <c r="AU400" s="222" t="s">
        <v>85</v>
      </c>
      <c r="AV400" s="14" t="s">
        <v>85</v>
      </c>
      <c r="AW400" s="14" t="s">
        <v>36</v>
      </c>
      <c r="AX400" s="14" t="s">
        <v>76</v>
      </c>
      <c r="AY400" s="222" t="s">
        <v>122</v>
      </c>
    </row>
    <row r="401" spans="2:51" s="14" customFormat="1" ht="12">
      <c r="B401" s="212"/>
      <c r="C401" s="213"/>
      <c r="D401" s="195" t="s">
        <v>135</v>
      </c>
      <c r="E401" s="214" t="s">
        <v>38</v>
      </c>
      <c r="F401" s="215" t="s">
        <v>478</v>
      </c>
      <c r="G401" s="213"/>
      <c r="H401" s="216">
        <v>3.01</v>
      </c>
      <c r="I401" s="217"/>
      <c r="J401" s="213"/>
      <c r="K401" s="213"/>
      <c r="L401" s="218"/>
      <c r="M401" s="219"/>
      <c r="N401" s="220"/>
      <c r="O401" s="220"/>
      <c r="P401" s="220"/>
      <c r="Q401" s="220"/>
      <c r="R401" s="220"/>
      <c r="S401" s="220"/>
      <c r="T401" s="221"/>
      <c r="AT401" s="222" t="s">
        <v>135</v>
      </c>
      <c r="AU401" s="222" t="s">
        <v>85</v>
      </c>
      <c r="AV401" s="14" t="s">
        <v>85</v>
      </c>
      <c r="AW401" s="14" t="s">
        <v>36</v>
      </c>
      <c r="AX401" s="14" t="s">
        <v>76</v>
      </c>
      <c r="AY401" s="222" t="s">
        <v>122</v>
      </c>
    </row>
    <row r="402" spans="2:51" s="13" customFormat="1" ht="12">
      <c r="B402" s="202"/>
      <c r="C402" s="203"/>
      <c r="D402" s="195" t="s">
        <v>135</v>
      </c>
      <c r="E402" s="204" t="s">
        <v>38</v>
      </c>
      <c r="F402" s="205" t="s">
        <v>479</v>
      </c>
      <c r="G402" s="203"/>
      <c r="H402" s="204" t="s">
        <v>38</v>
      </c>
      <c r="I402" s="206"/>
      <c r="J402" s="203"/>
      <c r="K402" s="203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135</v>
      </c>
      <c r="AU402" s="211" t="s">
        <v>85</v>
      </c>
      <c r="AV402" s="13" t="s">
        <v>83</v>
      </c>
      <c r="AW402" s="13" t="s">
        <v>36</v>
      </c>
      <c r="AX402" s="13" t="s">
        <v>76</v>
      </c>
      <c r="AY402" s="211" t="s">
        <v>122</v>
      </c>
    </row>
    <row r="403" spans="2:51" s="14" customFormat="1" ht="12">
      <c r="B403" s="212"/>
      <c r="C403" s="213"/>
      <c r="D403" s="195" t="s">
        <v>135</v>
      </c>
      <c r="E403" s="214" t="s">
        <v>38</v>
      </c>
      <c r="F403" s="215" t="s">
        <v>480</v>
      </c>
      <c r="G403" s="213"/>
      <c r="H403" s="216">
        <v>0.18</v>
      </c>
      <c r="I403" s="217"/>
      <c r="J403" s="213"/>
      <c r="K403" s="213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135</v>
      </c>
      <c r="AU403" s="222" t="s">
        <v>85</v>
      </c>
      <c r="AV403" s="14" t="s">
        <v>85</v>
      </c>
      <c r="AW403" s="14" t="s">
        <v>36</v>
      </c>
      <c r="AX403" s="14" t="s">
        <v>76</v>
      </c>
      <c r="AY403" s="222" t="s">
        <v>122</v>
      </c>
    </row>
    <row r="404" spans="2:51" s="14" customFormat="1" ht="12">
      <c r="B404" s="212"/>
      <c r="C404" s="213"/>
      <c r="D404" s="195" t="s">
        <v>135</v>
      </c>
      <c r="E404" s="214" t="s">
        <v>38</v>
      </c>
      <c r="F404" s="215" t="s">
        <v>481</v>
      </c>
      <c r="G404" s="213"/>
      <c r="H404" s="216">
        <v>0.925</v>
      </c>
      <c r="I404" s="217"/>
      <c r="J404" s="213"/>
      <c r="K404" s="213"/>
      <c r="L404" s="218"/>
      <c r="M404" s="219"/>
      <c r="N404" s="220"/>
      <c r="O404" s="220"/>
      <c r="P404" s="220"/>
      <c r="Q404" s="220"/>
      <c r="R404" s="220"/>
      <c r="S404" s="220"/>
      <c r="T404" s="221"/>
      <c r="AT404" s="222" t="s">
        <v>135</v>
      </c>
      <c r="AU404" s="222" t="s">
        <v>85</v>
      </c>
      <c r="AV404" s="14" t="s">
        <v>85</v>
      </c>
      <c r="AW404" s="14" t="s">
        <v>36</v>
      </c>
      <c r="AX404" s="14" t="s">
        <v>76</v>
      </c>
      <c r="AY404" s="222" t="s">
        <v>122</v>
      </c>
    </row>
    <row r="405" spans="2:51" s="15" customFormat="1" ht="12">
      <c r="B405" s="223"/>
      <c r="C405" s="224"/>
      <c r="D405" s="195" t="s">
        <v>135</v>
      </c>
      <c r="E405" s="225" t="s">
        <v>38</v>
      </c>
      <c r="F405" s="226" t="s">
        <v>149</v>
      </c>
      <c r="G405" s="224"/>
      <c r="H405" s="227">
        <v>5.063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135</v>
      </c>
      <c r="AU405" s="233" t="s">
        <v>85</v>
      </c>
      <c r="AV405" s="15" t="s">
        <v>129</v>
      </c>
      <c r="AW405" s="15" t="s">
        <v>36</v>
      </c>
      <c r="AX405" s="15" t="s">
        <v>83</v>
      </c>
      <c r="AY405" s="233" t="s">
        <v>122</v>
      </c>
    </row>
    <row r="406" spans="2:63" s="12" customFormat="1" ht="22.9" customHeight="1">
      <c r="B406" s="166"/>
      <c r="C406" s="167"/>
      <c r="D406" s="168" t="s">
        <v>75</v>
      </c>
      <c r="E406" s="180" t="s">
        <v>212</v>
      </c>
      <c r="F406" s="180" t="s">
        <v>482</v>
      </c>
      <c r="G406" s="167"/>
      <c r="H406" s="167"/>
      <c r="I406" s="170"/>
      <c r="J406" s="181">
        <f>BK406</f>
        <v>0</v>
      </c>
      <c r="K406" s="167"/>
      <c r="L406" s="172"/>
      <c r="M406" s="173"/>
      <c r="N406" s="174"/>
      <c r="O406" s="174"/>
      <c r="P406" s="175">
        <f>SUM(P407:P416)</f>
        <v>0</v>
      </c>
      <c r="Q406" s="174"/>
      <c r="R406" s="175">
        <f>SUM(R407:R416)</f>
        <v>0</v>
      </c>
      <c r="S406" s="174"/>
      <c r="T406" s="176">
        <f>SUM(T407:T416)</f>
        <v>0</v>
      </c>
      <c r="AR406" s="177" t="s">
        <v>83</v>
      </c>
      <c r="AT406" s="178" t="s">
        <v>75</v>
      </c>
      <c r="AU406" s="178" t="s">
        <v>83</v>
      </c>
      <c r="AY406" s="177" t="s">
        <v>122</v>
      </c>
      <c r="BK406" s="179">
        <f>SUM(BK407:BK416)</f>
        <v>0</v>
      </c>
    </row>
    <row r="407" spans="1:65" s="2" customFormat="1" ht="16.5" customHeight="1">
      <c r="A407" s="37"/>
      <c r="B407" s="38"/>
      <c r="C407" s="182" t="s">
        <v>483</v>
      </c>
      <c r="D407" s="182" t="s">
        <v>124</v>
      </c>
      <c r="E407" s="183" t="s">
        <v>484</v>
      </c>
      <c r="F407" s="184" t="s">
        <v>485</v>
      </c>
      <c r="G407" s="185" t="s">
        <v>192</v>
      </c>
      <c r="H407" s="186">
        <v>800</v>
      </c>
      <c r="I407" s="187"/>
      <c r="J407" s="188">
        <f>ROUND(I407*H407,2)</f>
        <v>0</v>
      </c>
      <c r="K407" s="184" t="s">
        <v>128</v>
      </c>
      <c r="L407" s="42"/>
      <c r="M407" s="189" t="s">
        <v>38</v>
      </c>
      <c r="N407" s="190" t="s">
        <v>49</v>
      </c>
      <c r="O407" s="68"/>
      <c r="P407" s="191">
        <f>O407*H407</f>
        <v>0</v>
      </c>
      <c r="Q407" s="191">
        <v>0</v>
      </c>
      <c r="R407" s="191">
        <f>Q407*H407</f>
        <v>0</v>
      </c>
      <c r="S407" s="191">
        <v>0</v>
      </c>
      <c r="T407" s="192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3" t="s">
        <v>129</v>
      </c>
      <c r="AT407" s="193" t="s">
        <v>124</v>
      </c>
      <c r="AU407" s="193" t="s">
        <v>85</v>
      </c>
      <c r="AY407" s="20" t="s">
        <v>122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20" t="s">
        <v>129</v>
      </c>
      <c r="BK407" s="194">
        <f>ROUND(I407*H407,2)</f>
        <v>0</v>
      </c>
      <c r="BL407" s="20" t="s">
        <v>129</v>
      </c>
      <c r="BM407" s="193" t="s">
        <v>486</v>
      </c>
    </row>
    <row r="408" spans="1:47" s="2" customFormat="1" ht="12">
      <c r="A408" s="37"/>
      <c r="B408" s="38"/>
      <c r="C408" s="39"/>
      <c r="D408" s="195" t="s">
        <v>131</v>
      </c>
      <c r="E408" s="39"/>
      <c r="F408" s="196" t="s">
        <v>487</v>
      </c>
      <c r="G408" s="39"/>
      <c r="H408" s="39"/>
      <c r="I408" s="197"/>
      <c r="J408" s="39"/>
      <c r="K408" s="39"/>
      <c r="L408" s="42"/>
      <c r="M408" s="198"/>
      <c r="N408" s="199"/>
      <c r="O408" s="68"/>
      <c r="P408" s="68"/>
      <c r="Q408" s="68"/>
      <c r="R408" s="68"/>
      <c r="S408" s="68"/>
      <c r="T408" s="69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131</v>
      </c>
      <c r="AU408" s="20" t="s">
        <v>85</v>
      </c>
    </row>
    <row r="409" spans="1:47" s="2" customFormat="1" ht="12">
      <c r="A409" s="37"/>
      <c r="B409" s="38"/>
      <c r="C409" s="39"/>
      <c r="D409" s="200" t="s">
        <v>133</v>
      </c>
      <c r="E409" s="39"/>
      <c r="F409" s="201" t="s">
        <v>488</v>
      </c>
      <c r="G409" s="39"/>
      <c r="H409" s="39"/>
      <c r="I409" s="197"/>
      <c r="J409" s="39"/>
      <c r="K409" s="39"/>
      <c r="L409" s="42"/>
      <c r="M409" s="198"/>
      <c r="N409" s="199"/>
      <c r="O409" s="68"/>
      <c r="P409" s="68"/>
      <c r="Q409" s="68"/>
      <c r="R409" s="68"/>
      <c r="S409" s="68"/>
      <c r="T409" s="69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20" t="s">
        <v>133</v>
      </c>
      <c r="AU409" s="20" t="s">
        <v>85</v>
      </c>
    </row>
    <row r="410" spans="2:51" s="13" customFormat="1" ht="12">
      <c r="B410" s="202"/>
      <c r="C410" s="203"/>
      <c r="D410" s="195" t="s">
        <v>135</v>
      </c>
      <c r="E410" s="204" t="s">
        <v>38</v>
      </c>
      <c r="F410" s="205" t="s">
        <v>489</v>
      </c>
      <c r="G410" s="203"/>
      <c r="H410" s="204" t="s">
        <v>38</v>
      </c>
      <c r="I410" s="206"/>
      <c r="J410" s="203"/>
      <c r="K410" s="203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135</v>
      </c>
      <c r="AU410" s="211" t="s">
        <v>85</v>
      </c>
      <c r="AV410" s="13" t="s">
        <v>83</v>
      </c>
      <c r="AW410" s="13" t="s">
        <v>36</v>
      </c>
      <c r="AX410" s="13" t="s">
        <v>76</v>
      </c>
      <c r="AY410" s="211" t="s">
        <v>122</v>
      </c>
    </row>
    <row r="411" spans="2:51" s="14" customFormat="1" ht="12">
      <c r="B411" s="212"/>
      <c r="C411" s="213"/>
      <c r="D411" s="195" t="s">
        <v>135</v>
      </c>
      <c r="E411" s="214" t="s">
        <v>38</v>
      </c>
      <c r="F411" s="215" t="s">
        <v>490</v>
      </c>
      <c r="G411" s="213"/>
      <c r="H411" s="216">
        <v>800</v>
      </c>
      <c r="I411" s="217"/>
      <c r="J411" s="213"/>
      <c r="K411" s="213"/>
      <c r="L411" s="218"/>
      <c r="M411" s="219"/>
      <c r="N411" s="220"/>
      <c r="O411" s="220"/>
      <c r="P411" s="220"/>
      <c r="Q411" s="220"/>
      <c r="R411" s="220"/>
      <c r="S411" s="220"/>
      <c r="T411" s="221"/>
      <c r="AT411" s="222" t="s">
        <v>135</v>
      </c>
      <c r="AU411" s="222" t="s">
        <v>85</v>
      </c>
      <c r="AV411" s="14" t="s">
        <v>85</v>
      </c>
      <c r="AW411" s="14" t="s">
        <v>36</v>
      </c>
      <c r="AX411" s="14" t="s">
        <v>83</v>
      </c>
      <c r="AY411" s="222" t="s">
        <v>122</v>
      </c>
    </row>
    <row r="412" spans="1:65" s="2" customFormat="1" ht="16.5" customHeight="1">
      <c r="A412" s="37"/>
      <c r="B412" s="38"/>
      <c r="C412" s="182" t="s">
        <v>491</v>
      </c>
      <c r="D412" s="182" t="s">
        <v>124</v>
      </c>
      <c r="E412" s="183" t="s">
        <v>492</v>
      </c>
      <c r="F412" s="184" t="s">
        <v>493</v>
      </c>
      <c r="G412" s="185" t="s">
        <v>192</v>
      </c>
      <c r="H412" s="186">
        <v>62</v>
      </c>
      <c r="I412" s="187"/>
      <c r="J412" s="188">
        <f>ROUND(I412*H412,2)</f>
        <v>0</v>
      </c>
      <c r="K412" s="184" t="s">
        <v>128</v>
      </c>
      <c r="L412" s="42"/>
      <c r="M412" s="189" t="s">
        <v>38</v>
      </c>
      <c r="N412" s="190" t="s">
        <v>49</v>
      </c>
      <c r="O412" s="68"/>
      <c r="P412" s="191">
        <f>O412*H412</f>
        <v>0</v>
      </c>
      <c r="Q412" s="191">
        <v>0</v>
      </c>
      <c r="R412" s="191">
        <f>Q412*H412</f>
        <v>0</v>
      </c>
      <c r="S412" s="191">
        <v>0</v>
      </c>
      <c r="T412" s="192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93" t="s">
        <v>129</v>
      </c>
      <c r="AT412" s="193" t="s">
        <v>124</v>
      </c>
      <c r="AU412" s="193" t="s">
        <v>85</v>
      </c>
      <c r="AY412" s="20" t="s">
        <v>122</v>
      </c>
      <c r="BE412" s="194">
        <f>IF(N412="základní",J412,0)</f>
        <v>0</v>
      </c>
      <c r="BF412" s="194">
        <f>IF(N412="snížená",J412,0)</f>
        <v>0</v>
      </c>
      <c r="BG412" s="194">
        <f>IF(N412="zákl. přenesená",J412,0)</f>
        <v>0</v>
      </c>
      <c r="BH412" s="194">
        <f>IF(N412="sníž. přenesená",J412,0)</f>
        <v>0</v>
      </c>
      <c r="BI412" s="194">
        <f>IF(N412="nulová",J412,0)</f>
        <v>0</v>
      </c>
      <c r="BJ412" s="20" t="s">
        <v>129</v>
      </c>
      <c r="BK412" s="194">
        <f>ROUND(I412*H412,2)</f>
        <v>0</v>
      </c>
      <c r="BL412" s="20" t="s">
        <v>129</v>
      </c>
      <c r="BM412" s="193" t="s">
        <v>494</v>
      </c>
    </row>
    <row r="413" spans="1:47" s="2" customFormat="1" ht="12">
      <c r="A413" s="37"/>
      <c r="B413" s="38"/>
      <c r="C413" s="39"/>
      <c r="D413" s="195" t="s">
        <v>131</v>
      </c>
      <c r="E413" s="39"/>
      <c r="F413" s="196" t="s">
        <v>495</v>
      </c>
      <c r="G413" s="39"/>
      <c r="H413" s="39"/>
      <c r="I413" s="197"/>
      <c r="J413" s="39"/>
      <c r="K413" s="39"/>
      <c r="L413" s="42"/>
      <c r="M413" s="198"/>
      <c r="N413" s="199"/>
      <c r="O413" s="68"/>
      <c r="P413" s="68"/>
      <c r="Q413" s="68"/>
      <c r="R413" s="68"/>
      <c r="S413" s="68"/>
      <c r="T413" s="69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20" t="s">
        <v>131</v>
      </c>
      <c r="AU413" s="20" t="s">
        <v>85</v>
      </c>
    </row>
    <row r="414" spans="1:47" s="2" customFormat="1" ht="12">
      <c r="A414" s="37"/>
      <c r="B414" s="38"/>
      <c r="C414" s="39"/>
      <c r="D414" s="200" t="s">
        <v>133</v>
      </c>
      <c r="E414" s="39"/>
      <c r="F414" s="201" t="s">
        <v>496</v>
      </c>
      <c r="G414" s="39"/>
      <c r="H414" s="39"/>
      <c r="I414" s="197"/>
      <c r="J414" s="39"/>
      <c r="K414" s="39"/>
      <c r="L414" s="42"/>
      <c r="M414" s="198"/>
      <c r="N414" s="199"/>
      <c r="O414" s="68"/>
      <c r="P414" s="68"/>
      <c r="Q414" s="68"/>
      <c r="R414" s="68"/>
      <c r="S414" s="68"/>
      <c r="T414" s="69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20" t="s">
        <v>133</v>
      </c>
      <c r="AU414" s="20" t="s">
        <v>85</v>
      </c>
    </row>
    <row r="415" spans="2:51" s="13" customFormat="1" ht="12">
      <c r="B415" s="202"/>
      <c r="C415" s="203"/>
      <c r="D415" s="195" t="s">
        <v>135</v>
      </c>
      <c r="E415" s="204" t="s">
        <v>38</v>
      </c>
      <c r="F415" s="205" t="s">
        <v>497</v>
      </c>
      <c r="G415" s="203"/>
      <c r="H415" s="204" t="s">
        <v>38</v>
      </c>
      <c r="I415" s="206"/>
      <c r="J415" s="203"/>
      <c r="K415" s="203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135</v>
      </c>
      <c r="AU415" s="211" t="s">
        <v>85</v>
      </c>
      <c r="AV415" s="13" t="s">
        <v>83</v>
      </c>
      <c r="AW415" s="13" t="s">
        <v>36</v>
      </c>
      <c r="AX415" s="13" t="s">
        <v>76</v>
      </c>
      <c r="AY415" s="211" t="s">
        <v>122</v>
      </c>
    </row>
    <row r="416" spans="2:51" s="14" customFormat="1" ht="12">
      <c r="B416" s="212"/>
      <c r="C416" s="213"/>
      <c r="D416" s="195" t="s">
        <v>135</v>
      </c>
      <c r="E416" s="214" t="s">
        <v>38</v>
      </c>
      <c r="F416" s="215" t="s">
        <v>498</v>
      </c>
      <c r="G416" s="213"/>
      <c r="H416" s="216">
        <v>62</v>
      </c>
      <c r="I416" s="217"/>
      <c r="J416" s="213"/>
      <c r="K416" s="213"/>
      <c r="L416" s="218"/>
      <c r="M416" s="219"/>
      <c r="N416" s="220"/>
      <c r="O416" s="220"/>
      <c r="P416" s="220"/>
      <c r="Q416" s="220"/>
      <c r="R416" s="220"/>
      <c r="S416" s="220"/>
      <c r="T416" s="221"/>
      <c r="AT416" s="222" t="s">
        <v>135</v>
      </c>
      <c r="AU416" s="222" t="s">
        <v>85</v>
      </c>
      <c r="AV416" s="14" t="s">
        <v>85</v>
      </c>
      <c r="AW416" s="14" t="s">
        <v>36</v>
      </c>
      <c r="AX416" s="14" t="s">
        <v>83</v>
      </c>
      <c r="AY416" s="222" t="s">
        <v>122</v>
      </c>
    </row>
    <row r="417" spans="2:63" s="12" customFormat="1" ht="22.9" customHeight="1">
      <c r="B417" s="166"/>
      <c r="C417" s="167"/>
      <c r="D417" s="168" t="s">
        <v>75</v>
      </c>
      <c r="E417" s="180" t="s">
        <v>499</v>
      </c>
      <c r="F417" s="180" t="s">
        <v>500</v>
      </c>
      <c r="G417" s="167"/>
      <c r="H417" s="167"/>
      <c r="I417" s="170"/>
      <c r="J417" s="181">
        <f>BK417</f>
        <v>0</v>
      </c>
      <c r="K417" s="167"/>
      <c r="L417" s="172"/>
      <c r="M417" s="173"/>
      <c r="N417" s="174"/>
      <c r="O417" s="174"/>
      <c r="P417" s="175">
        <f>SUM(P418:P421)</f>
        <v>0</v>
      </c>
      <c r="Q417" s="174"/>
      <c r="R417" s="175">
        <f>SUM(R418:R421)</f>
        <v>0</v>
      </c>
      <c r="S417" s="174"/>
      <c r="T417" s="176">
        <f>SUM(T418:T421)</f>
        <v>0</v>
      </c>
      <c r="AR417" s="177" t="s">
        <v>83</v>
      </c>
      <c r="AT417" s="178" t="s">
        <v>75</v>
      </c>
      <c r="AU417" s="178" t="s">
        <v>83</v>
      </c>
      <c r="AY417" s="177" t="s">
        <v>122</v>
      </c>
      <c r="BK417" s="179">
        <f>SUM(BK418:BK421)</f>
        <v>0</v>
      </c>
    </row>
    <row r="418" spans="1:65" s="2" customFormat="1" ht="16.5" customHeight="1">
      <c r="A418" s="37"/>
      <c r="B418" s="38"/>
      <c r="C418" s="182" t="s">
        <v>501</v>
      </c>
      <c r="D418" s="182" t="s">
        <v>124</v>
      </c>
      <c r="E418" s="183" t="s">
        <v>502</v>
      </c>
      <c r="F418" s="184" t="s">
        <v>503</v>
      </c>
      <c r="G418" s="185" t="s">
        <v>458</v>
      </c>
      <c r="H418" s="186">
        <v>0.624</v>
      </c>
      <c r="I418" s="187"/>
      <c r="J418" s="188">
        <f>ROUND(I418*H418,2)</f>
        <v>0</v>
      </c>
      <c r="K418" s="184" t="s">
        <v>38</v>
      </c>
      <c r="L418" s="42"/>
      <c r="M418" s="189" t="s">
        <v>38</v>
      </c>
      <c r="N418" s="190" t="s">
        <v>49</v>
      </c>
      <c r="O418" s="68"/>
      <c r="P418" s="191">
        <f>O418*H418</f>
        <v>0</v>
      </c>
      <c r="Q418" s="191">
        <v>0</v>
      </c>
      <c r="R418" s="191">
        <f>Q418*H418</f>
        <v>0</v>
      </c>
      <c r="S418" s="191">
        <v>0</v>
      </c>
      <c r="T418" s="192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93" t="s">
        <v>129</v>
      </c>
      <c r="AT418" s="193" t="s">
        <v>124</v>
      </c>
      <c r="AU418" s="193" t="s">
        <v>85</v>
      </c>
      <c r="AY418" s="20" t="s">
        <v>122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20" t="s">
        <v>129</v>
      </c>
      <c r="BK418" s="194">
        <f>ROUND(I418*H418,2)</f>
        <v>0</v>
      </c>
      <c r="BL418" s="20" t="s">
        <v>129</v>
      </c>
      <c r="BM418" s="193" t="s">
        <v>504</v>
      </c>
    </row>
    <row r="419" spans="1:47" s="2" customFormat="1" ht="12">
      <c r="A419" s="37"/>
      <c r="B419" s="38"/>
      <c r="C419" s="39"/>
      <c r="D419" s="195" t="s">
        <v>131</v>
      </c>
      <c r="E419" s="39"/>
      <c r="F419" s="196" t="s">
        <v>505</v>
      </c>
      <c r="G419" s="39"/>
      <c r="H419" s="39"/>
      <c r="I419" s="197"/>
      <c r="J419" s="39"/>
      <c r="K419" s="39"/>
      <c r="L419" s="42"/>
      <c r="M419" s="198"/>
      <c r="N419" s="199"/>
      <c r="O419" s="68"/>
      <c r="P419" s="68"/>
      <c r="Q419" s="68"/>
      <c r="R419" s="68"/>
      <c r="S419" s="68"/>
      <c r="T419" s="69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20" t="s">
        <v>131</v>
      </c>
      <c r="AU419" s="20" t="s">
        <v>85</v>
      </c>
    </row>
    <row r="420" spans="2:51" s="13" customFormat="1" ht="12">
      <c r="B420" s="202"/>
      <c r="C420" s="203"/>
      <c r="D420" s="195" t="s">
        <v>135</v>
      </c>
      <c r="E420" s="204" t="s">
        <v>38</v>
      </c>
      <c r="F420" s="205" t="s">
        <v>506</v>
      </c>
      <c r="G420" s="203"/>
      <c r="H420" s="204" t="s">
        <v>38</v>
      </c>
      <c r="I420" s="206"/>
      <c r="J420" s="203"/>
      <c r="K420" s="203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135</v>
      </c>
      <c r="AU420" s="211" t="s">
        <v>85</v>
      </c>
      <c r="AV420" s="13" t="s">
        <v>83</v>
      </c>
      <c r="AW420" s="13" t="s">
        <v>36</v>
      </c>
      <c r="AX420" s="13" t="s">
        <v>76</v>
      </c>
      <c r="AY420" s="211" t="s">
        <v>122</v>
      </c>
    </row>
    <row r="421" spans="2:51" s="14" customFormat="1" ht="12">
      <c r="B421" s="212"/>
      <c r="C421" s="213"/>
      <c r="D421" s="195" t="s">
        <v>135</v>
      </c>
      <c r="E421" s="214" t="s">
        <v>38</v>
      </c>
      <c r="F421" s="215" t="s">
        <v>507</v>
      </c>
      <c r="G421" s="213"/>
      <c r="H421" s="216">
        <v>0.624</v>
      </c>
      <c r="I421" s="217"/>
      <c r="J421" s="213"/>
      <c r="K421" s="213"/>
      <c r="L421" s="218"/>
      <c r="M421" s="219"/>
      <c r="N421" s="220"/>
      <c r="O421" s="220"/>
      <c r="P421" s="220"/>
      <c r="Q421" s="220"/>
      <c r="R421" s="220"/>
      <c r="S421" s="220"/>
      <c r="T421" s="221"/>
      <c r="AT421" s="222" t="s">
        <v>135</v>
      </c>
      <c r="AU421" s="222" t="s">
        <v>85</v>
      </c>
      <c r="AV421" s="14" t="s">
        <v>85</v>
      </c>
      <c r="AW421" s="14" t="s">
        <v>36</v>
      </c>
      <c r="AX421" s="14" t="s">
        <v>83</v>
      </c>
      <c r="AY421" s="222" t="s">
        <v>122</v>
      </c>
    </row>
    <row r="422" spans="2:63" s="12" customFormat="1" ht="22.9" customHeight="1">
      <c r="B422" s="166"/>
      <c r="C422" s="167"/>
      <c r="D422" s="168" t="s">
        <v>75</v>
      </c>
      <c r="E422" s="180" t="s">
        <v>508</v>
      </c>
      <c r="F422" s="180" t="s">
        <v>509</v>
      </c>
      <c r="G422" s="167"/>
      <c r="H422" s="167"/>
      <c r="I422" s="170"/>
      <c r="J422" s="181">
        <f>BK422</f>
        <v>0</v>
      </c>
      <c r="K422" s="167"/>
      <c r="L422" s="172"/>
      <c r="M422" s="173"/>
      <c r="N422" s="174"/>
      <c r="O422" s="174"/>
      <c r="P422" s="175">
        <f>SUM(P423:P425)</f>
        <v>0</v>
      </c>
      <c r="Q422" s="174"/>
      <c r="R422" s="175">
        <f>SUM(R423:R425)</f>
        <v>0</v>
      </c>
      <c r="S422" s="174"/>
      <c r="T422" s="176">
        <f>SUM(T423:T425)</f>
        <v>0</v>
      </c>
      <c r="AR422" s="177" t="s">
        <v>83</v>
      </c>
      <c r="AT422" s="178" t="s">
        <v>75</v>
      </c>
      <c r="AU422" s="178" t="s">
        <v>83</v>
      </c>
      <c r="AY422" s="177" t="s">
        <v>122</v>
      </c>
      <c r="BK422" s="179">
        <f>SUM(BK423:BK425)</f>
        <v>0</v>
      </c>
    </row>
    <row r="423" spans="1:65" s="2" customFormat="1" ht="16.5" customHeight="1">
      <c r="A423" s="37"/>
      <c r="B423" s="38"/>
      <c r="C423" s="182" t="s">
        <v>510</v>
      </c>
      <c r="D423" s="182" t="s">
        <v>124</v>
      </c>
      <c r="E423" s="183" t="s">
        <v>511</v>
      </c>
      <c r="F423" s="184" t="s">
        <v>512</v>
      </c>
      <c r="G423" s="185" t="s">
        <v>458</v>
      </c>
      <c r="H423" s="186">
        <v>1.913</v>
      </c>
      <c r="I423" s="187"/>
      <c r="J423" s="188">
        <f>ROUND(I423*H423,2)</f>
        <v>0</v>
      </c>
      <c r="K423" s="184" t="s">
        <v>128</v>
      </c>
      <c r="L423" s="42"/>
      <c r="M423" s="189" t="s">
        <v>38</v>
      </c>
      <c r="N423" s="190" t="s">
        <v>49</v>
      </c>
      <c r="O423" s="68"/>
      <c r="P423" s="191">
        <f>O423*H423</f>
        <v>0</v>
      </c>
      <c r="Q423" s="191">
        <v>0</v>
      </c>
      <c r="R423" s="191">
        <f>Q423*H423</f>
        <v>0</v>
      </c>
      <c r="S423" s="191">
        <v>0</v>
      </c>
      <c r="T423" s="192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93" t="s">
        <v>129</v>
      </c>
      <c r="AT423" s="193" t="s">
        <v>124</v>
      </c>
      <c r="AU423" s="193" t="s">
        <v>85</v>
      </c>
      <c r="AY423" s="20" t="s">
        <v>122</v>
      </c>
      <c r="BE423" s="194">
        <f>IF(N423="základní",J423,0)</f>
        <v>0</v>
      </c>
      <c r="BF423" s="194">
        <f>IF(N423="snížená",J423,0)</f>
        <v>0</v>
      </c>
      <c r="BG423" s="194">
        <f>IF(N423="zákl. přenesená",J423,0)</f>
        <v>0</v>
      </c>
      <c r="BH423" s="194">
        <f>IF(N423="sníž. přenesená",J423,0)</f>
        <v>0</v>
      </c>
      <c r="BI423" s="194">
        <f>IF(N423="nulová",J423,0)</f>
        <v>0</v>
      </c>
      <c r="BJ423" s="20" t="s">
        <v>129</v>
      </c>
      <c r="BK423" s="194">
        <f>ROUND(I423*H423,2)</f>
        <v>0</v>
      </c>
      <c r="BL423" s="20" t="s">
        <v>129</v>
      </c>
      <c r="BM423" s="193" t="s">
        <v>513</v>
      </c>
    </row>
    <row r="424" spans="1:47" s="2" customFormat="1" ht="12">
      <c r="A424" s="37"/>
      <c r="B424" s="38"/>
      <c r="C424" s="39"/>
      <c r="D424" s="195" t="s">
        <v>131</v>
      </c>
      <c r="E424" s="39"/>
      <c r="F424" s="196" t="s">
        <v>514</v>
      </c>
      <c r="G424" s="39"/>
      <c r="H424" s="39"/>
      <c r="I424" s="197"/>
      <c r="J424" s="39"/>
      <c r="K424" s="39"/>
      <c r="L424" s="42"/>
      <c r="M424" s="198"/>
      <c r="N424" s="199"/>
      <c r="O424" s="68"/>
      <c r="P424" s="68"/>
      <c r="Q424" s="68"/>
      <c r="R424" s="68"/>
      <c r="S424" s="68"/>
      <c r="T424" s="69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20" t="s">
        <v>131</v>
      </c>
      <c r="AU424" s="20" t="s">
        <v>85</v>
      </c>
    </row>
    <row r="425" spans="1:47" s="2" customFormat="1" ht="12">
      <c r="A425" s="37"/>
      <c r="B425" s="38"/>
      <c r="C425" s="39"/>
      <c r="D425" s="200" t="s">
        <v>133</v>
      </c>
      <c r="E425" s="39"/>
      <c r="F425" s="201" t="s">
        <v>515</v>
      </c>
      <c r="G425" s="39"/>
      <c r="H425" s="39"/>
      <c r="I425" s="197"/>
      <c r="J425" s="39"/>
      <c r="K425" s="39"/>
      <c r="L425" s="42"/>
      <c r="M425" s="255"/>
      <c r="N425" s="256"/>
      <c r="O425" s="257"/>
      <c r="P425" s="257"/>
      <c r="Q425" s="257"/>
      <c r="R425" s="257"/>
      <c r="S425" s="257"/>
      <c r="T425" s="25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133</v>
      </c>
      <c r="AU425" s="20" t="s">
        <v>85</v>
      </c>
    </row>
    <row r="426" spans="1:31" s="2" customFormat="1" ht="6.95" customHeight="1">
      <c r="A426" s="37"/>
      <c r="B426" s="51"/>
      <c r="C426" s="52"/>
      <c r="D426" s="52"/>
      <c r="E426" s="52"/>
      <c r="F426" s="52"/>
      <c r="G426" s="52"/>
      <c r="H426" s="52"/>
      <c r="I426" s="52"/>
      <c r="J426" s="52"/>
      <c r="K426" s="52"/>
      <c r="L426" s="42"/>
      <c r="M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</sheetData>
  <sheetProtection algorithmName="SHA-512" hashValue="Ma32MQtR0sn92zEvu2kh2W060gSgePN807MTOWkttCaKJAqQcYrZ2SoocDoorbRjErN11kQf5SWDpFwrUeHunQ==" saltValue="BXmtMOlwtNFfO06pr07MZKfQLRkfx23bumo/SvQen2ZC19dLEpJxkUGO6Pust30KlNCdPqOnbLvvMy15LcPIJw==" spinCount="100000" sheet="1" objects="1" scenarios="1" formatColumns="0" formatRows="0" autoFilter="0"/>
  <autoFilter ref="C83:K42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11103312"/>
    <hyperlink ref="F106" r:id="rId2" display="https://podminky.urs.cz/item/CS_URS_2024_01/111103313"/>
    <hyperlink ref="F121" r:id="rId3" display="https://podminky.urs.cz/item/CS_URS_2024_01/111103322"/>
    <hyperlink ref="F130" r:id="rId4" display="https://podminky.urs.cz/item/CS_URS_2024_01/111111104"/>
    <hyperlink ref="F135" r:id="rId5" display="https://podminky.urs.cz/item/CS_URS_2024_01/111203201"/>
    <hyperlink ref="F143" r:id="rId6" display="https://podminky.urs.cz/item/CS_URS_2024_01/112101101"/>
    <hyperlink ref="F152" r:id="rId7" display="https://podminky.urs.cz/item/CS_URS_2024_01/112101102"/>
    <hyperlink ref="F158" r:id="rId8" display="https://podminky.urs.cz/item/CS_URS_2024_01/112101104"/>
    <hyperlink ref="F164" r:id="rId9" display="https://podminky.urs.cz/item/CS_URS_2024_01/112101121"/>
    <hyperlink ref="F170" r:id="rId10" display="https://podminky.urs.cz/item/CS_URS_2024_01/112155115"/>
    <hyperlink ref="F179" r:id="rId11" display="https://podminky.urs.cz/item/CS_URS_2024_01/112155121"/>
    <hyperlink ref="F188" r:id="rId12" display="https://podminky.urs.cz/item/CS_URS_2024_01/112155311"/>
    <hyperlink ref="F193" r:id="rId13" display="https://podminky.urs.cz/item/CS_URS_2024_01/114253301"/>
    <hyperlink ref="F202" r:id="rId14" display="https://podminky.urs.cz/item/CS_URS_2024_01/129353101"/>
    <hyperlink ref="F207" r:id="rId15" display="https://podminky.urs.cz/item/CS_URS_2024_01/129001101"/>
    <hyperlink ref="F213" r:id="rId16" display="https://podminky.urs.cz/item/CS_URS_2024_01/162201411"/>
    <hyperlink ref="F222" r:id="rId17" display="https://podminky.urs.cz/item/CS_URS_2024_01/162201412"/>
    <hyperlink ref="F228" r:id="rId18" display="https://podminky.urs.cz/item/CS_URS_2024_01/162201414"/>
    <hyperlink ref="F234" r:id="rId19" display="https://podminky.urs.cz/item/CS_URS_2024_01/162201415"/>
    <hyperlink ref="F240" r:id="rId20" display="https://podminky.urs.cz/item/CS_URS_2024_01/162301951"/>
    <hyperlink ref="F250" r:id="rId21" display="https://podminky.urs.cz/item/CS_URS_2024_01/181151311"/>
    <hyperlink ref="F271" r:id="rId22" display="https://podminky.urs.cz/item/CS_URS_2024_01/181451121"/>
    <hyperlink ref="F292" r:id="rId23" display="https://podminky.urs.cz/item/CS_URS_2024_01/181451123"/>
    <hyperlink ref="F303" r:id="rId24" display="https://podminky.urs.cz/item/CS_URS_2022_02/182151111"/>
    <hyperlink ref="F309" r:id="rId25" display="https://podminky.urs.cz/item/CS_URS_2024_01/184818235"/>
    <hyperlink ref="F315" r:id="rId26" display="https://podminky.urs.cz/item/CS_URS_2024_01/184818241"/>
    <hyperlink ref="F332" r:id="rId27" display="https://podminky.urs.cz/item/CS_URS_2024_01/184818242"/>
    <hyperlink ref="F343" r:id="rId28" display="https://podminky.urs.cz/item/CS_URS_2024_01/184818243"/>
    <hyperlink ref="F348" r:id="rId29" display="https://podminky.urs.cz/item/CS_URS_2024_01/184818245"/>
    <hyperlink ref="F357" r:id="rId30" display="https://podminky.urs.cz/item/CS_URS_2024_01/184818249"/>
    <hyperlink ref="F362" r:id="rId31" display="https://podminky.urs.cz/item/CS_URS_2024_01/185803106"/>
    <hyperlink ref="F368" r:id="rId32" display="https://podminky.urs.cz/item/CS_URS_2024_01/185803107"/>
    <hyperlink ref="F409" r:id="rId33" display="https://podminky.urs.cz/item/CS_URS_2024_01/938122111"/>
    <hyperlink ref="F414" r:id="rId34" display="https://podminky.urs.cz/item/CS_URS_2024_01/938122112"/>
    <hyperlink ref="F425" r:id="rId35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06">
      <selection activeCell="Z102" sqref="Z1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0" t="s">
        <v>91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85</v>
      </c>
    </row>
    <row r="4" spans="2:46" s="1" customFormat="1" ht="24.95" customHeight="1">
      <c r="B4" s="23"/>
      <c r="D4" s="114" t="s">
        <v>95</v>
      </c>
      <c r="L4" s="23"/>
      <c r="M4" s="115" t="s">
        <v>10</v>
      </c>
      <c r="AT4" s="20" t="s">
        <v>36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396" t="str">
        <f>'Rekapitulace stavby'!K6</f>
        <v>Mateřovský potok, Starý Mateřov, odstranění nánosů, ř. km 0,400 - 1,530</v>
      </c>
      <c r="F7" s="397"/>
      <c r="G7" s="397"/>
      <c r="H7" s="397"/>
      <c r="L7" s="23"/>
    </row>
    <row r="8" spans="2:12" s="1" customFormat="1" ht="12" customHeight="1">
      <c r="B8" s="23"/>
      <c r="D8" s="116" t="s">
        <v>96</v>
      </c>
      <c r="L8" s="23"/>
    </row>
    <row r="9" spans="1:31" s="2" customFormat="1" ht="16.5" customHeight="1">
      <c r="A9" s="37"/>
      <c r="B9" s="42"/>
      <c r="C9" s="37"/>
      <c r="D9" s="37"/>
      <c r="E9" s="396" t="s">
        <v>97</v>
      </c>
      <c r="F9" s="399"/>
      <c r="G9" s="399"/>
      <c r="H9" s="399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6" t="s">
        <v>516</v>
      </c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8" t="s">
        <v>517</v>
      </c>
      <c r="F11" s="399"/>
      <c r="G11" s="399"/>
      <c r="H11" s="399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6" t="s">
        <v>18</v>
      </c>
      <c r="E13" s="37"/>
      <c r="F13" s="107" t="s">
        <v>19</v>
      </c>
      <c r="G13" s="37"/>
      <c r="H13" s="37"/>
      <c r="I13" s="116" t="s">
        <v>20</v>
      </c>
      <c r="J13" s="107" t="s">
        <v>38</v>
      </c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22</v>
      </c>
      <c r="E14" s="37"/>
      <c r="F14" s="107" t="s">
        <v>23</v>
      </c>
      <c r="G14" s="37"/>
      <c r="H14" s="37"/>
      <c r="I14" s="116" t="s">
        <v>24</v>
      </c>
      <c r="J14" s="118" t="str">
        <f>'Rekapitulace stavby'!AN8</f>
        <v>26. 1. 2024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6" t="s">
        <v>26</v>
      </c>
      <c r="E16" s="37"/>
      <c r="F16" s="37"/>
      <c r="G16" s="37"/>
      <c r="H16" s="37"/>
      <c r="I16" s="116" t="s">
        <v>27</v>
      </c>
      <c r="J16" s="107" t="s">
        <v>28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7" t="s">
        <v>29</v>
      </c>
      <c r="F17" s="37"/>
      <c r="G17" s="37"/>
      <c r="H17" s="37"/>
      <c r="I17" s="116" t="s">
        <v>30</v>
      </c>
      <c r="J17" s="107" t="s">
        <v>31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6" t="s">
        <v>32</v>
      </c>
      <c r="E19" s="37"/>
      <c r="F19" s="37"/>
      <c r="G19" s="37"/>
      <c r="H19" s="37"/>
      <c r="I19" s="116" t="s">
        <v>27</v>
      </c>
      <c r="J19" s="33" t="str">
        <f>'Rekapitulace stavby'!AN13</f>
        <v>Vyplň údaj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0" t="str">
        <f>'Rekapitulace stavby'!E14</f>
        <v>Vyplň údaj</v>
      </c>
      <c r="F20" s="401"/>
      <c r="G20" s="401"/>
      <c r="H20" s="401"/>
      <c r="I20" s="116" t="s">
        <v>30</v>
      </c>
      <c r="J20" s="33" t="str">
        <f>'Rekapitulace stavby'!AN14</f>
        <v>Vyplň údaj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6" t="s">
        <v>34</v>
      </c>
      <c r="E22" s="37"/>
      <c r="F22" s="37"/>
      <c r="G22" s="37"/>
      <c r="H22" s="37"/>
      <c r="I22" s="116" t="s">
        <v>27</v>
      </c>
      <c r="J22" s="107" t="s">
        <v>28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7" t="s">
        <v>35</v>
      </c>
      <c r="F23" s="37"/>
      <c r="G23" s="37"/>
      <c r="H23" s="37"/>
      <c r="I23" s="116" t="s">
        <v>30</v>
      </c>
      <c r="J23" s="107" t="s">
        <v>31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6" t="s">
        <v>37</v>
      </c>
      <c r="E25" s="37"/>
      <c r="F25" s="37"/>
      <c r="G25" s="37"/>
      <c r="H25" s="37"/>
      <c r="I25" s="116" t="s">
        <v>27</v>
      </c>
      <c r="J25" s="107" t="s">
        <v>38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7" t="s">
        <v>39</v>
      </c>
      <c r="F26" s="37"/>
      <c r="G26" s="37"/>
      <c r="H26" s="37"/>
      <c r="I26" s="116" t="s">
        <v>30</v>
      </c>
      <c r="J26" s="107" t="s">
        <v>38</v>
      </c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6" t="s">
        <v>40</v>
      </c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9"/>
      <c r="B29" s="120"/>
      <c r="C29" s="119"/>
      <c r="D29" s="119"/>
      <c r="E29" s="402" t="s">
        <v>41</v>
      </c>
      <c r="F29" s="402"/>
      <c r="G29" s="402"/>
      <c r="H29" s="402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3" t="s">
        <v>42</v>
      </c>
      <c r="E32" s="37"/>
      <c r="F32" s="37"/>
      <c r="G32" s="37"/>
      <c r="H32" s="37"/>
      <c r="I32" s="37"/>
      <c r="J32" s="124">
        <f>ROUND(J88,2)</f>
        <v>0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5" t="s">
        <v>44</v>
      </c>
      <c r="G34" s="37"/>
      <c r="H34" s="37"/>
      <c r="I34" s="125" t="s">
        <v>43</v>
      </c>
      <c r="J34" s="125" t="s">
        <v>45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126" t="s">
        <v>46</v>
      </c>
      <c r="E35" s="116" t="s">
        <v>47</v>
      </c>
      <c r="F35" s="127">
        <f>ROUND((SUM(BE88:BE182)),2)</f>
        <v>0</v>
      </c>
      <c r="G35" s="37"/>
      <c r="H35" s="37"/>
      <c r="I35" s="128">
        <v>0.21</v>
      </c>
      <c r="J35" s="127">
        <f>ROUND(((SUM(BE88:BE182))*I35),2)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6" t="s">
        <v>48</v>
      </c>
      <c r="F36" s="127">
        <f>ROUND((SUM(BF88:BF182)),2)</f>
        <v>0</v>
      </c>
      <c r="G36" s="37"/>
      <c r="H36" s="37"/>
      <c r="I36" s="128">
        <v>0.12</v>
      </c>
      <c r="J36" s="127">
        <f>ROUND(((SUM(BF88:BF182))*I36),2)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46</v>
      </c>
      <c r="E37" s="116" t="s">
        <v>49</v>
      </c>
      <c r="F37" s="127">
        <f>ROUND((SUM(BG88:BG182)),2)</f>
        <v>0</v>
      </c>
      <c r="G37" s="37"/>
      <c r="H37" s="37"/>
      <c r="I37" s="128">
        <v>0.21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6" t="s">
        <v>50</v>
      </c>
      <c r="F38" s="127">
        <f>ROUND((SUM(BH88:BH182)),2)</f>
        <v>0</v>
      </c>
      <c r="G38" s="37"/>
      <c r="H38" s="37"/>
      <c r="I38" s="128">
        <v>0.12</v>
      </c>
      <c r="J38" s="127">
        <f>0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6" t="s">
        <v>51</v>
      </c>
      <c r="F39" s="127">
        <f>ROUND((SUM(BI88:BI182)),2)</f>
        <v>0</v>
      </c>
      <c r="G39" s="37"/>
      <c r="H39" s="37"/>
      <c r="I39" s="128">
        <v>0</v>
      </c>
      <c r="J39" s="127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9"/>
      <c r="D41" s="130" t="s">
        <v>52</v>
      </c>
      <c r="E41" s="131"/>
      <c r="F41" s="131"/>
      <c r="G41" s="132" t="s">
        <v>53</v>
      </c>
      <c r="H41" s="133" t="s">
        <v>54</v>
      </c>
      <c r="I41" s="131"/>
      <c r="J41" s="134">
        <f>SUM(J32:J39)</f>
        <v>0</v>
      </c>
      <c r="K41" s="135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98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4" t="str">
        <f>E7</f>
        <v>Mateřovský potok, Starý Mateřov, odstranění nánosů, ř. km 0,400 - 1,530</v>
      </c>
      <c r="F50" s="395"/>
      <c r="G50" s="395"/>
      <c r="H50" s="395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4" t="s">
        <v>97</v>
      </c>
      <c r="F52" s="393"/>
      <c r="G52" s="393"/>
      <c r="H52" s="393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516</v>
      </c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82" t="str">
        <f>E11</f>
        <v>SO 01.1 - Náhradní výsadba</v>
      </c>
      <c r="F54" s="393"/>
      <c r="G54" s="393"/>
      <c r="H54" s="393"/>
      <c r="I54" s="39"/>
      <c r="J54" s="39"/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22</v>
      </c>
      <c r="D56" s="39"/>
      <c r="E56" s="39"/>
      <c r="F56" s="30" t="str">
        <f>F14</f>
        <v>Starý Mateřov</v>
      </c>
      <c r="G56" s="39"/>
      <c r="H56" s="39"/>
      <c r="I56" s="32" t="s">
        <v>24</v>
      </c>
      <c r="J56" s="63" t="str">
        <f>IF(J14="","",J14)</f>
        <v>26. 1. 2024</v>
      </c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26</v>
      </c>
      <c r="D58" s="39"/>
      <c r="E58" s="39"/>
      <c r="F58" s="30" t="str">
        <f>E17</f>
        <v>Povodí Labe, státní podnik</v>
      </c>
      <c r="G58" s="39"/>
      <c r="H58" s="39"/>
      <c r="I58" s="32" t="s">
        <v>34</v>
      </c>
      <c r="J58" s="35" t="str">
        <f>E23</f>
        <v>Povodí Labe, státní podnik, OIČ, Hradec Králové</v>
      </c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32</v>
      </c>
      <c r="D59" s="39"/>
      <c r="E59" s="39"/>
      <c r="F59" s="30" t="str">
        <f>IF(E20="","",E20)</f>
        <v>Vyplň údaj</v>
      </c>
      <c r="G59" s="39"/>
      <c r="H59" s="39"/>
      <c r="I59" s="32" t="s">
        <v>37</v>
      </c>
      <c r="J59" s="35" t="str">
        <f>E26</f>
        <v>Ing. Eva Morkesová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0" t="s">
        <v>99</v>
      </c>
      <c r="D61" s="141"/>
      <c r="E61" s="141"/>
      <c r="F61" s="141"/>
      <c r="G61" s="141"/>
      <c r="H61" s="141"/>
      <c r="I61" s="141"/>
      <c r="J61" s="142" t="s">
        <v>100</v>
      </c>
      <c r="K61" s="141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3" t="s">
        <v>74</v>
      </c>
      <c r="D63" s="39"/>
      <c r="E63" s="39"/>
      <c r="F63" s="39"/>
      <c r="G63" s="39"/>
      <c r="H63" s="39"/>
      <c r="I63" s="39"/>
      <c r="J63" s="81">
        <f>J88</f>
        <v>0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101</v>
      </c>
    </row>
    <row r="64" spans="2:12" s="9" customFormat="1" ht="24.95" customHeight="1">
      <c r="B64" s="144"/>
      <c r="C64" s="145"/>
      <c r="D64" s="146" t="s">
        <v>102</v>
      </c>
      <c r="E64" s="147"/>
      <c r="F64" s="147"/>
      <c r="G64" s="147"/>
      <c r="H64" s="147"/>
      <c r="I64" s="147"/>
      <c r="J64" s="148">
        <f>J89</f>
        <v>0</v>
      </c>
      <c r="K64" s="145"/>
      <c r="L64" s="149"/>
    </row>
    <row r="65" spans="2:12" s="10" customFormat="1" ht="19.9" customHeight="1">
      <c r="B65" s="150"/>
      <c r="C65" s="101"/>
      <c r="D65" s="151" t="s">
        <v>103</v>
      </c>
      <c r="E65" s="152"/>
      <c r="F65" s="152"/>
      <c r="G65" s="152"/>
      <c r="H65" s="152"/>
      <c r="I65" s="152"/>
      <c r="J65" s="153">
        <f>J90</f>
        <v>0</v>
      </c>
      <c r="K65" s="101"/>
      <c r="L65" s="154"/>
    </row>
    <row r="66" spans="2:12" s="10" customFormat="1" ht="19.9" customHeight="1">
      <c r="B66" s="150"/>
      <c r="C66" s="101"/>
      <c r="D66" s="151" t="s">
        <v>518</v>
      </c>
      <c r="E66" s="152"/>
      <c r="F66" s="152"/>
      <c r="G66" s="152"/>
      <c r="H66" s="152"/>
      <c r="I66" s="152"/>
      <c r="J66" s="153">
        <f>J179</f>
        <v>0</v>
      </c>
      <c r="K66" s="101"/>
      <c r="L66" s="154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1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6" t="s">
        <v>107</v>
      </c>
      <c r="D73" s="39"/>
      <c r="E73" s="39"/>
      <c r="F73" s="39"/>
      <c r="G73" s="39"/>
      <c r="H73" s="39"/>
      <c r="I73" s="39"/>
      <c r="J73" s="39"/>
      <c r="K73" s="39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16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94" t="str">
        <f>E7</f>
        <v>Mateřovský potok, Starý Mateřov, odstranění nánosů, ř. km 0,400 - 1,530</v>
      </c>
      <c r="F76" s="395"/>
      <c r="G76" s="395"/>
      <c r="H76" s="395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12" s="1" customFormat="1" ht="12" customHeight="1">
      <c r="B77" s="24"/>
      <c r="C77" s="32" t="s">
        <v>96</v>
      </c>
      <c r="D77" s="25"/>
      <c r="E77" s="25"/>
      <c r="F77" s="25"/>
      <c r="G77" s="25"/>
      <c r="H77" s="25"/>
      <c r="I77" s="25"/>
      <c r="J77" s="25"/>
      <c r="K77" s="25"/>
      <c r="L77" s="23"/>
    </row>
    <row r="78" spans="1:31" s="2" customFormat="1" ht="16.5" customHeight="1">
      <c r="A78" s="37"/>
      <c r="B78" s="38"/>
      <c r="C78" s="39"/>
      <c r="D78" s="39"/>
      <c r="E78" s="394" t="s">
        <v>97</v>
      </c>
      <c r="F78" s="393"/>
      <c r="G78" s="393"/>
      <c r="H78" s="393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516</v>
      </c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2" t="str">
        <f>E11</f>
        <v>SO 01.1 - Náhradní výsadba</v>
      </c>
      <c r="F80" s="393"/>
      <c r="G80" s="393"/>
      <c r="H80" s="393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22</v>
      </c>
      <c r="D82" s="39"/>
      <c r="E82" s="39"/>
      <c r="F82" s="30" t="str">
        <f>F14</f>
        <v>Starý Mateřov</v>
      </c>
      <c r="G82" s="39"/>
      <c r="H82" s="39"/>
      <c r="I82" s="32" t="s">
        <v>24</v>
      </c>
      <c r="J82" s="63" t="str">
        <f>IF(J14="","",J14)</f>
        <v>26. 1. 2024</v>
      </c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40.15" customHeight="1">
      <c r="A84" s="37"/>
      <c r="B84" s="38"/>
      <c r="C84" s="32" t="s">
        <v>26</v>
      </c>
      <c r="D84" s="39"/>
      <c r="E84" s="39"/>
      <c r="F84" s="30" t="str">
        <f>E17</f>
        <v>Povodí Labe, státní podnik</v>
      </c>
      <c r="G84" s="39"/>
      <c r="H84" s="39"/>
      <c r="I84" s="32" t="s">
        <v>34</v>
      </c>
      <c r="J84" s="35" t="str">
        <f>E23</f>
        <v>Povodí Labe, státní podnik, OIČ, Hradec Králové</v>
      </c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2" t="s">
        <v>32</v>
      </c>
      <c r="D85" s="39"/>
      <c r="E85" s="39"/>
      <c r="F85" s="30" t="str">
        <f>IF(E20="","",E20)</f>
        <v>Vyplň údaj</v>
      </c>
      <c r="G85" s="39"/>
      <c r="H85" s="39"/>
      <c r="I85" s="32" t="s">
        <v>37</v>
      </c>
      <c r="J85" s="35" t="str">
        <f>E26</f>
        <v>Ing. Eva Morkesová</v>
      </c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55"/>
      <c r="B87" s="156"/>
      <c r="C87" s="157" t="s">
        <v>108</v>
      </c>
      <c r="D87" s="158" t="s">
        <v>61</v>
      </c>
      <c r="E87" s="158" t="s">
        <v>57</v>
      </c>
      <c r="F87" s="158" t="s">
        <v>58</v>
      </c>
      <c r="G87" s="158" t="s">
        <v>109</v>
      </c>
      <c r="H87" s="158" t="s">
        <v>110</v>
      </c>
      <c r="I87" s="158" t="s">
        <v>111</v>
      </c>
      <c r="J87" s="158" t="s">
        <v>100</v>
      </c>
      <c r="K87" s="159" t="s">
        <v>112</v>
      </c>
      <c r="L87" s="160"/>
      <c r="M87" s="72" t="s">
        <v>38</v>
      </c>
      <c r="N87" s="73" t="s">
        <v>46</v>
      </c>
      <c r="O87" s="73" t="s">
        <v>113</v>
      </c>
      <c r="P87" s="73" t="s">
        <v>114</v>
      </c>
      <c r="Q87" s="73" t="s">
        <v>115</v>
      </c>
      <c r="R87" s="73" t="s">
        <v>116</v>
      </c>
      <c r="S87" s="73" t="s">
        <v>117</v>
      </c>
      <c r="T87" s="74" t="s">
        <v>118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1:63" s="2" customFormat="1" ht="22.9" customHeight="1">
      <c r="A88" s="37"/>
      <c r="B88" s="38"/>
      <c r="C88" s="79" t="s">
        <v>119</v>
      </c>
      <c r="D88" s="39"/>
      <c r="E88" s="39"/>
      <c r="F88" s="39"/>
      <c r="G88" s="39"/>
      <c r="H88" s="39"/>
      <c r="I88" s="39"/>
      <c r="J88" s="161">
        <f>BK88</f>
        <v>0</v>
      </c>
      <c r="K88" s="39"/>
      <c r="L88" s="42"/>
      <c r="M88" s="75"/>
      <c r="N88" s="162"/>
      <c r="O88" s="76"/>
      <c r="P88" s="163">
        <f>P89</f>
        <v>0</v>
      </c>
      <c r="Q88" s="76"/>
      <c r="R88" s="163">
        <f>R89</f>
        <v>0.7757795500000001</v>
      </c>
      <c r="S88" s="76"/>
      <c r="T88" s="164">
        <f>T89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75</v>
      </c>
      <c r="AU88" s="20" t="s">
        <v>101</v>
      </c>
      <c r="BK88" s="165">
        <f>BK89</f>
        <v>0</v>
      </c>
    </row>
    <row r="89" spans="2:63" s="12" customFormat="1" ht="25.9" customHeight="1">
      <c r="B89" s="166"/>
      <c r="C89" s="167"/>
      <c r="D89" s="168" t="s">
        <v>75</v>
      </c>
      <c r="E89" s="169" t="s">
        <v>120</v>
      </c>
      <c r="F89" s="169" t="s">
        <v>121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P90+P179</f>
        <v>0</v>
      </c>
      <c r="Q89" s="174"/>
      <c r="R89" s="175">
        <f>R90+R179</f>
        <v>0.7757795500000001</v>
      </c>
      <c r="S89" s="174"/>
      <c r="T89" s="176">
        <f>T90+T179</f>
        <v>0</v>
      </c>
      <c r="AR89" s="177" t="s">
        <v>83</v>
      </c>
      <c r="AT89" s="178" t="s">
        <v>75</v>
      </c>
      <c r="AU89" s="178" t="s">
        <v>76</v>
      </c>
      <c r="AY89" s="177" t="s">
        <v>122</v>
      </c>
      <c r="BK89" s="179">
        <f>BK90+BK179</f>
        <v>0</v>
      </c>
    </row>
    <row r="90" spans="2:63" s="12" customFormat="1" ht="22.9" customHeight="1">
      <c r="B90" s="166"/>
      <c r="C90" s="167"/>
      <c r="D90" s="168" t="s">
        <v>75</v>
      </c>
      <c r="E90" s="180" t="s">
        <v>83</v>
      </c>
      <c r="F90" s="180" t="s">
        <v>123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SUM(P91:P178)</f>
        <v>0</v>
      </c>
      <c r="Q90" s="174"/>
      <c r="R90" s="175">
        <f>SUM(R91:R178)</f>
        <v>0.7757795500000001</v>
      </c>
      <c r="S90" s="174"/>
      <c r="T90" s="176">
        <f>SUM(T91:T178)</f>
        <v>0</v>
      </c>
      <c r="AR90" s="177" t="s">
        <v>83</v>
      </c>
      <c r="AT90" s="178" t="s">
        <v>75</v>
      </c>
      <c r="AU90" s="178" t="s">
        <v>83</v>
      </c>
      <c r="AY90" s="177" t="s">
        <v>122</v>
      </c>
      <c r="BK90" s="179">
        <f>SUM(BK91:BK178)</f>
        <v>0</v>
      </c>
    </row>
    <row r="91" spans="1:65" s="2" customFormat="1" ht="16.5" customHeight="1">
      <c r="A91" s="37"/>
      <c r="B91" s="38"/>
      <c r="C91" s="182" t="s">
        <v>83</v>
      </c>
      <c r="D91" s="182" t="s">
        <v>124</v>
      </c>
      <c r="E91" s="183" t="s">
        <v>519</v>
      </c>
      <c r="F91" s="184" t="s">
        <v>520</v>
      </c>
      <c r="G91" s="185" t="s">
        <v>127</v>
      </c>
      <c r="H91" s="186">
        <v>0.01</v>
      </c>
      <c r="I91" s="187"/>
      <c r="J91" s="188">
        <f>ROUND(I91*H91,2)</f>
        <v>0</v>
      </c>
      <c r="K91" s="184" t="s">
        <v>128</v>
      </c>
      <c r="L91" s="42"/>
      <c r="M91" s="189" t="s">
        <v>38</v>
      </c>
      <c r="N91" s="190" t="s">
        <v>49</v>
      </c>
      <c r="O91" s="68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3" t="s">
        <v>129</v>
      </c>
      <c r="AT91" s="193" t="s">
        <v>124</v>
      </c>
      <c r="AU91" s="193" t="s">
        <v>85</v>
      </c>
      <c r="AY91" s="20" t="s">
        <v>122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0" t="s">
        <v>129</v>
      </c>
      <c r="BK91" s="194">
        <f>ROUND(I91*H91,2)</f>
        <v>0</v>
      </c>
      <c r="BL91" s="20" t="s">
        <v>129</v>
      </c>
      <c r="BM91" s="193" t="s">
        <v>521</v>
      </c>
    </row>
    <row r="92" spans="1:47" s="2" customFormat="1" ht="12">
      <c r="A92" s="37"/>
      <c r="B92" s="38"/>
      <c r="C92" s="39"/>
      <c r="D92" s="195" t="s">
        <v>131</v>
      </c>
      <c r="E92" s="39"/>
      <c r="F92" s="196" t="s">
        <v>522</v>
      </c>
      <c r="G92" s="39"/>
      <c r="H92" s="39"/>
      <c r="I92" s="197"/>
      <c r="J92" s="39"/>
      <c r="K92" s="39"/>
      <c r="L92" s="42"/>
      <c r="M92" s="198"/>
      <c r="N92" s="199"/>
      <c r="O92" s="68"/>
      <c r="P92" s="68"/>
      <c r="Q92" s="68"/>
      <c r="R92" s="68"/>
      <c r="S92" s="68"/>
      <c r="T92" s="69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131</v>
      </c>
      <c r="AU92" s="20" t="s">
        <v>85</v>
      </c>
    </row>
    <row r="93" spans="1:47" s="2" customFormat="1" ht="12">
      <c r="A93" s="37"/>
      <c r="B93" s="38"/>
      <c r="C93" s="39"/>
      <c r="D93" s="200" t="s">
        <v>133</v>
      </c>
      <c r="E93" s="39"/>
      <c r="F93" s="201" t="s">
        <v>523</v>
      </c>
      <c r="G93" s="39"/>
      <c r="H93" s="39"/>
      <c r="I93" s="197"/>
      <c r="J93" s="39"/>
      <c r="K93" s="39"/>
      <c r="L93" s="42"/>
      <c r="M93" s="198"/>
      <c r="N93" s="199"/>
      <c r="O93" s="68"/>
      <c r="P93" s="68"/>
      <c r="Q93" s="68"/>
      <c r="R93" s="68"/>
      <c r="S93" s="68"/>
      <c r="T93" s="69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133</v>
      </c>
      <c r="AU93" s="20" t="s">
        <v>85</v>
      </c>
    </row>
    <row r="94" spans="2:51" s="13" customFormat="1" ht="12">
      <c r="B94" s="202"/>
      <c r="C94" s="203"/>
      <c r="D94" s="195" t="s">
        <v>135</v>
      </c>
      <c r="E94" s="204" t="s">
        <v>38</v>
      </c>
      <c r="F94" s="205" t="s">
        <v>524</v>
      </c>
      <c r="G94" s="203"/>
      <c r="H94" s="204" t="s">
        <v>38</v>
      </c>
      <c r="I94" s="206"/>
      <c r="J94" s="203"/>
      <c r="K94" s="203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135</v>
      </c>
      <c r="AU94" s="211" t="s">
        <v>85</v>
      </c>
      <c r="AV94" s="13" t="s">
        <v>83</v>
      </c>
      <c r="AW94" s="13" t="s">
        <v>36</v>
      </c>
      <c r="AX94" s="13" t="s">
        <v>76</v>
      </c>
      <c r="AY94" s="211" t="s">
        <v>122</v>
      </c>
    </row>
    <row r="95" spans="2:51" s="13" customFormat="1" ht="12">
      <c r="B95" s="202"/>
      <c r="C95" s="203"/>
      <c r="D95" s="195" t="s">
        <v>135</v>
      </c>
      <c r="E95" s="204" t="s">
        <v>38</v>
      </c>
      <c r="F95" s="205" t="s">
        <v>525</v>
      </c>
      <c r="G95" s="203"/>
      <c r="H95" s="204" t="s">
        <v>38</v>
      </c>
      <c r="I95" s="206"/>
      <c r="J95" s="203"/>
      <c r="K95" s="203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135</v>
      </c>
      <c r="AU95" s="211" t="s">
        <v>85</v>
      </c>
      <c r="AV95" s="13" t="s">
        <v>83</v>
      </c>
      <c r="AW95" s="13" t="s">
        <v>36</v>
      </c>
      <c r="AX95" s="13" t="s">
        <v>76</v>
      </c>
      <c r="AY95" s="211" t="s">
        <v>122</v>
      </c>
    </row>
    <row r="96" spans="2:51" s="14" customFormat="1" ht="12">
      <c r="B96" s="212"/>
      <c r="C96" s="213"/>
      <c r="D96" s="195" t="s">
        <v>135</v>
      </c>
      <c r="E96" s="214" t="s">
        <v>38</v>
      </c>
      <c r="F96" s="215" t="s">
        <v>526</v>
      </c>
      <c r="G96" s="213"/>
      <c r="H96" s="216">
        <v>0.01</v>
      </c>
      <c r="I96" s="217"/>
      <c r="J96" s="213"/>
      <c r="K96" s="213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135</v>
      </c>
      <c r="AU96" s="222" t="s">
        <v>85</v>
      </c>
      <c r="AV96" s="14" t="s">
        <v>85</v>
      </c>
      <c r="AW96" s="14" t="s">
        <v>36</v>
      </c>
      <c r="AX96" s="14" t="s">
        <v>83</v>
      </c>
      <c r="AY96" s="222" t="s">
        <v>122</v>
      </c>
    </row>
    <row r="97" spans="1:65" s="2" customFormat="1" ht="21.75" customHeight="1">
      <c r="A97" s="37"/>
      <c r="B97" s="38"/>
      <c r="C97" s="182" t="s">
        <v>85</v>
      </c>
      <c r="D97" s="182" t="s">
        <v>124</v>
      </c>
      <c r="E97" s="183" t="s">
        <v>527</v>
      </c>
      <c r="F97" s="184" t="s">
        <v>528</v>
      </c>
      <c r="G97" s="185" t="s">
        <v>192</v>
      </c>
      <c r="H97" s="186">
        <v>24</v>
      </c>
      <c r="I97" s="187"/>
      <c r="J97" s="188">
        <f>ROUND(I97*H97,2)</f>
        <v>0</v>
      </c>
      <c r="K97" s="184" t="s">
        <v>128</v>
      </c>
      <c r="L97" s="42"/>
      <c r="M97" s="189" t="s">
        <v>38</v>
      </c>
      <c r="N97" s="190" t="s">
        <v>49</v>
      </c>
      <c r="O97" s="68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3" t="s">
        <v>129</v>
      </c>
      <c r="AT97" s="193" t="s">
        <v>124</v>
      </c>
      <c r="AU97" s="193" t="s">
        <v>85</v>
      </c>
      <c r="AY97" s="20" t="s">
        <v>122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0" t="s">
        <v>129</v>
      </c>
      <c r="BK97" s="194">
        <f>ROUND(I97*H97,2)</f>
        <v>0</v>
      </c>
      <c r="BL97" s="20" t="s">
        <v>129</v>
      </c>
      <c r="BM97" s="193" t="s">
        <v>529</v>
      </c>
    </row>
    <row r="98" spans="1:47" s="2" customFormat="1" ht="19.5">
      <c r="A98" s="37"/>
      <c r="B98" s="38"/>
      <c r="C98" s="39"/>
      <c r="D98" s="195" t="s">
        <v>131</v>
      </c>
      <c r="E98" s="39"/>
      <c r="F98" s="196" t="s">
        <v>530</v>
      </c>
      <c r="G98" s="39"/>
      <c r="H98" s="39"/>
      <c r="I98" s="197"/>
      <c r="J98" s="39"/>
      <c r="K98" s="39"/>
      <c r="L98" s="42"/>
      <c r="M98" s="198"/>
      <c r="N98" s="199"/>
      <c r="O98" s="68"/>
      <c r="P98" s="68"/>
      <c r="Q98" s="68"/>
      <c r="R98" s="68"/>
      <c r="S98" s="68"/>
      <c r="T98" s="6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131</v>
      </c>
      <c r="AU98" s="20" t="s">
        <v>85</v>
      </c>
    </row>
    <row r="99" spans="1:47" s="2" customFormat="1" ht="12">
      <c r="A99" s="37"/>
      <c r="B99" s="38"/>
      <c r="C99" s="39"/>
      <c r="D99" s="200" t="s">
        <v>133</v>
      </c>
      <c r="E99" s="39"/>
      <c r="F99" s="201" t="s">
        <v>531</v>
      </c>
      <c r="G99" s="39"/>
      <c r="H99" s="39"/>
      <c r="I99" s="197"/>
      <c r="J99" s="39"/>
      <c r="K99" s="39"/>
      <c r="L99" s="42"/>
      <c r="M99" s="198"/>
      <c r="N99" s="199"/>
      <c r="O99" s="68"/>
      <c r="P99" s="68"/>
      <c r="Q99" s="68"/>
      <c r="R99" s="68"/>
      <c r="S99" s="68"/>
      <c r="T99" s="69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133</v>
      </c>
      <c r="AU99" s="20" t="s">
        <v>85</v>
      </c>
    </row>
    <row r="100" spans="2:51" s="13" customFormat="1" ht="12">
      <c r="B100" s="202"/>
      <c r="C100" s="203"/>
      <c r="D100" s="195" t="s">
        <v>135</v>
      </c>
      <c r="E100" s="204" t="s">
        <v>38</v>
      </c>
      <c r="F100" s="205" t="s">
        <v>532</v>
      </c>
      <c r="G100" s="203"/>
      <c r="H100" s="204" t="s">
        <v>38</v>
      </c>
      <c r="I100" s="206"/>
      <c r="J100" s="203"/>
      <c r="K100" s="203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135</v>
      </c>
      <c r="AU100" s="211" t="s">
        <v>85</v>
      </c>
      <c r="AV100" s="13" t="s">
        <v>83</v>
      </c>
      <c r="AW100" s="13" t="s">
        <v>36</v>
      </c>
      <c r="AX100" s="13" t="s">
        <v>76</v>
      </c>
      <c r="AY100" s="211" t="s">
        <v>122</v>
      </c>
    </row>
    <row r="101" spans="2:51" s="14" customFormat="1" ht="12">
      <c r="B101" s="212"/>
      <c r="C101" s="213"/>
      <c r="D101" s="195" t="s">
        <v>135</v>
      </c>
      <c r="E101" s="214" t="s">
        <v>38</v>
      </c>
      <c r="F101" s="215" t="s">
        <v>319</v>
      </c>
      <c r="G101" s="213"/>
      <c r="H101" s="216">
        <v>24</v>
      </c>
      <c r="I101" s="217"/>
      <c r="J101" s="213"/>
      <c r="K101" s="213"/>
      <c r="L101" s="218"/>
      <c r="M101" s="219"/>
      <c r="N101" s="220"/>
      <c r="O101" s="220"/>
      <c r="P101" s="220"/>
      <c r="Q101" s="220"/>
      <c r="R101" s="220"/>
      <c r="S101" s="220"/>
      <c r="T101" s="221"/>
      <c r="AT101" s="222" t="s">
        <v>135</v>
      </c>
      <c r="AU101" s="222" t="s">
        <v>85</v>
      </c>
      <c r="AV101" s="14" t="s">
        <v>85</v>
      </c>
      <c r="AW101" s="14" t="s">
        <v>36</v>
      </c>
      <c r="AX101" s="14" t="s">
        <v>83</v>
      </c>
      <c r="AY101" s="222" t="s">
        <v>122</v>
      </c>
    </row>
    <row r="102" spans="1:65" s="2" customFormat="1" ht="16.5" customHeight="1">
      <c r="A102" s="37"/>
      <c r="B102" s="38"/>
      <c r="C102" s="182" t="s">
        <v>162</v>
      </c>
      <c r="D102" s="182" t="s">
        <v>124</v>
      </c>
      <c r="E102" s="183" t="s">
        <v>533</v>
      </c>
      <c r="F102" s="184" t="s">
        <v>534</v>
      </c>
      <c r="G102" s="185" t="s">
        <v>192</v>
      </c>
      <c r="H102" s="186">
        <v>24</v>
      </c>
      <c r="I102" s="187"/>
      <c r="J102" s="188">
        <f>ROUND(I102*H102,2)</f>
        <v>0</v>
      </c>
      <c r="K102" s="184" t="s">
        <v>128</v>
      </c>
      <c r="L102" s="42"/>
      <c r="M102" s="189" t="s">
        <v>38</v>
      </c>
      <c r="N102" s="190" t="s">
        <v>49</v>
      </c>
      <c r="O102" s="68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3" t="s">
        <v>129</v>
      </c>
      <c r="AT102" s="193" t="s">
        <v>124</v>
      </c>
      <c r="AU102" s="193" t="s">
        <v>85</v>
      </c>
      <c r="AY102" s="20" t="s">
        <v>122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0" t="s">
        <v>129</v>
      </c>
      <c r="BK102" s="194">
        <f>ROUND(I102*H102,2)</f>
        <v>0</v>
      </c>
      <c r="BL102" s="20" t="s">
        <v>129</v>
      </c>
      <c r="BM102" s="193" t="s">
        <v>535</v>
      </c>
    </row>
    <row r="103" spans="1:47" s="2" customFormat="1" ht="12">
      <c r="A103" s="37"/>
      <c r="B103" s="38"/>
      <c r="C103" s="39"/>
      <c r="D103" s="195" t="s">
        <v>131</v>
      </c>
      <c r="E103" s="39"/>
      <c r="F103" s="196" t="s">
        <v>536</v>
      </c>
      <c r="G103" s="39"/>
      <c r="H103" s="39"/>
      <c r="I103" s="197"/>
      <c r="J103" s="39"/>
      <c r="K103" s="39"/>
      <c r="L103" s="42"/>
      <c r="M103" s="198"/>
      <c r="N103" s="199"/>
      <c r="O103" s="68"/>
      <c r="P103" s="68"/>
      <c r="Q103" s="68"/>
      <c r="R103" s="68"/>
      <c r="S103" s="68"/>
      <c r="T103" s="69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131</v>
      </c>
      <c r="AU103" s="20" t="s">
        <v>85</v>
      </c>
    </row>
    <row r="104" spans="1:47" s="2" customFormat="1" ht="12">
      <c r="A104" s="37"/>
      <c r="B104" s="38"/>
      <c r="C104" s="39"/>
      <c r="D104" s="200" t="s">
        <v>133</v>
      </c>
      <c r="E104" s="39"/>
      <c r="F104" s="201" t="s">
        <v>537</v>
      </c>
      <c r="G104" s="39"/>
      <c r="H104" s="39"/>
      <c r="I104" s="197"/>
      <c r="J104" s="39"/>
      <c r="K104" s="39"/>
      <c r="L104" s="42"/>
      <c r="M104" s="198"/>
      <c r="N104" s="199"/>
      <c r="O104" s="68"/>
      <c r="P104" s="68"/>
      <c r="Q104" s="68"/>
      <c r="R104" s="68"/>
      <c r="S104" s="68"/>
      <c r="T104" s="69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133</v>
      </c>
      <c r="AU104" s="20" t="s">
        <v>85</v>
      </c>
    </row>
    <row r="105" spans="2:51" s="13" customFormat="1" ht="12">
      <c r="B105" s="202"/>
      <c r="C105" s="203"/>
      <c r="D105" s="195" t="s">
        <v>135</v>
      </c>
      <c r="E105" s="204" t="s">
        <v>38</v>
      </c>
      <c r="F105" s="205" t="s">
        <v>538</v>
      </c>
      <c r="G105" s="203"/>
      <c r="H105" s="204" t="s">
        <v>38</v>
      </c>
      <c r="I105" s="206"/>
      <c r="J105" s="203"/>
      <c r="K105" s="203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135</v>
      </c>
      <c r="AU105" s="211" t="s">
        <v>85</v>
      </c>
      <c r="AV105" s="13" t="s">
        <v>83</v>
      </c>
      <c r="AW105" s="13" t="s">
        <v>36</v>
      </c>
      <c r="AX105" s="13" t="s">
        <v>76</v>
      </c>
      <c r="AY105" s="211" t="s">
        <v>122</v>
      </c>
    </row>
    <row r="106" spans="2:51" s="14" customFormat="1" ht="12">
      <c r="B106" s="212"/>
      <c r="C106" s="213"/>
      <c r="D106" s="195" t="s">
        <v>135</v>
      </c>
      <c r="E106" s="214" t="s">
        <v>38</v>
      </c>
      <c r="F106" s="215" t="s">
        <v>319</v>
      </c>
      <c r="G106" s="213"/>
      <c r="H106" s="216">
        <v>24</v>
      </c>
      <c r="I106" s="217"/>
      <c r="J106" s="213"/>
      <c r="K106" s="213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135</v>
      </c>
      <c r="AU106" s="222" t="s">
        <v>85</v>
      </c>
      <c r="AV106" s="14" t="s">
        <v>85</v>
      </c>
      <c r="AW106" s="14" t="s">
        <v>36</v>
      </c>
      <c r="AX106" s="14" t="s">
        <v>83</v>
      </c>
      <c r="AY106" s="222" t="s">
        <v>122</v>
      </c>
    </row>
    <row r="107" spans="1:65" s="2" customFormat="1" ht="16.5" customHeight="1">
      <c r="A107" s="37"/>
      <c r="B107" s="38"/>
      <c r="C107" s="234" t="s">
        <v>129</v>
      </c>
      <c r="D107" s="234" t="s">
        <v>362</v>
      </c>
      <c r="E107" s="235" t="s">
        <v>539</v>
      </c>
      <c r="F107" s="236" t="s">
        <v>540</v>
      </c>
      <c r="G107" s="237" t="s">
        <v>192</v>
      </c>
      <c r="H107" s="238">
        <v>24</v>
      </c>
      <c r="I107" s="239"/>
      <c r="J107" s="240">
        <f>ROUND(I107*H107,2)</f>
        <v>0</v>
      </c>
      <c r="K107" s="236" t="s">
        <v>38</v>
      </c>
      <c r="L107" s="241"/>
      <c r="M107" s="242" t="s">
        <v>38</v>
      </c>
      <c r="N107" s="243" t="s">
        <v>49</v>
      </c>
      <c r="O107" s="68"/>
      <c r="P107" s="191">
        <f>O107*H107</f>
        <v>0</v>
      </c>
      <c r="Q107" s="191">
        <v>0.004</v>
      </c>
      <c r="R107" s="191">
        <f>Q107*H107</f>
        <v>0.096</v>
      </c>
      <c r="S107" s="191">
        <v>0</v>
      </c>
      <c r="T107" s="192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3" t="s">
        <v>206</v>
      </c>
      <c r="AT107" s="193" t="s">
        <v>362</v>
      </c>
      <c r="AU107" s="193" t="s">
        <v>85</v>
      </c>
      <c r="AY107" s="20" t="s">
        <v>122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129</v>
      </c>
      <c r="BK107" s="194">
        <f>ROUND(I107*H107,2)</f>
        <v>0</v>
      </c>
      <c r="BL107" s="20" t="s">
        <v>129</v>
      </c>
      <c r="BM107" s="193" t="s">
        <v>541</v>
      </c>
    </row>
    <row r="108" spans="1:47" s="2" customFormat="1" ht="12">
      <c r="A108" s="37"/>
      <c r="B108" s="38"/>
      <c r="C108" s="39"/>
      <c r="D108" s="195" t="s">
        <v>131</v>
      </c>
      <c r="E108" s="39"/>
      <c r="F108" s="196" t="s">
        <v>542</v>
      </c>
      <c r="G108" s="39"/>
      <c r="H108" s="39"/>
      <c r="I108" s="197"/>
      <c r="J108" s="39"/>
      <c r="K108" s="39"/>
      <c r="L108" s="42"/>
      <c r="M108" s="198"/>
      <c r="N108" s="199"/>
      <c r="O108" s="68"/>
      <c r="P108" s="68"/>
      <c r="Q108" s="68"/>
      <c r="R108" s="68"/>
      <c r="S108" s="68"/>
      <c r="T108" s="69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131</v>
      </c>
      <c r="AU108" s="20" t="s">
        <v>85</v>
      </c>
    </row>
    <row r="109" spans="2:51" s="13" customFormat="1" ht="12">
      <c r="B109" s="202"/>
      <c r="C109" s="203"/>
      <c r="D109" s="195" t="s">
        <v>135</v>
      </c>
      <c r="E109" s="204" t="s">
        <v>38</v>
      </c>
      <c r="F109" s="205" t="s">
        <v>543</v>
      </c>
      <c r="G109" s="203"/>
      <c r="H109" s="204" t="s">
        <v>38</v>
      </c>
      <c r="I109" s="206"/>
      <c r="J109" s="203"/>
      <c r="K109" s="203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135</v>
      </c>
      <c r="AU109" s="211" t="s">
        <v>85</v>
      </c>
      <c r="AV109" s="13" t="s">
        <v>83</v>
      </c>
      <c r="AW109" s="13" t="s">
        <v>36</v>
      </c>
      <c r="AX109" s="13" t="s">
        <v>76</v>
      </c>
      <c r="AY109" s="211" t="s">
        <v>122</v>
      </c>
    </row>
    <row r="110" spans="2:51" s="14" customFormat="1" ht="12">
      <c r="B110" s="212"/>
      <c r="C110" s="213"/>
      <c r="D110" s="195" t="s">
        <v>135</v>
      </c>
      <c r="E110" s="214" t="s">
        <v>38</v>
      </c>
      <c r="F110" s="215" t="s">
        <v>129</v>
      </c>
      <c r="G110" s="213"/>
      <c r="H110" s="216">
        <v>4</v>
      </c>
      <c r="I110" s="217"/>
      <c r="J110" s="213"/>
      <c r="K110" s="213"/>
      <c r="L110" s="218"/>
      <c r="M110" s="219"/>
      <c r="N110" s="220"/>
      <c r="O110" s="220"/>
      <c r="P110" s="220"/>
      <c r="Q110" s="220"/>
      <c r="R110" s="220"/>
      <c r="S110" s="220"/>
      <c r="T110" s="221"/>
      <c r="AT110" s="222" t="s">
        <v>135</v>
      </c>
      <c r="AU110" s="222" t="s">
        <v>85</v>
      </c>
      <c r="AV110" s="14" t="s">
        <v>85</v>
      </c>
      <c r="AW110" s="14" t="s">
        <v>36</v>
      </c>
      <c r="AX110" s="14" t="s">
        <v>76</v>
      </c>
      <c r="AY110" s="222" t="s">
        <v>122</v>
      </c>
    </row>
    <row r="111" spans="2:51" s="13" customFormat="1" ht="12">
      <c r="B111" s="202"/>
      <c r="C111" s="203"/>
      <c r="D111" s="195" t="s">
        <v>135</v>
      </c>
      <c r="E111" s="204" t="s">
        <v>38</v>
      </c>
      <c r="F111" s="205" t="s">
        <v>544</v>
      </c>
      <c r="G111" s="203"/>
      <c r="H111" s="204" t="s">
        <v>38</v>
      </c>
      <c r="I111" s="206"/>
      <c r="J111" s="203"/>
      <c r="K111" s="203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135</v>
      </c>
      <c r="AU111" s="211" t="s">
        <v>85</v>
      </c>
      <c r="AV111" s="13" t="s">
        <v>83</v>
      </c>
      <c r="AW111" s="13" t="s">
        <v>36</v>
      </c>
      <c r="AX111" s="13" t="s">
        <v>76</v>
      </c>
      <c r="AY111" s="211" t="s">
        <v>122</v>
      </c>
    </row>
    <row r="112" spans="2:51" s="14" customFormat="1" ht="12">
      <c r="B112" s="212"/>
      <c r="C112" s="213"/>
      <c r="D112" s="195" t="s">
        <v>135</v>
      </c>
      <c r="E112" s="214" t="s">
        <v>38</v>
      </c>
      <c r="F112" s="215" t="s">
        <v>129</v>
      </c>
      <c r="G112" s="213"/>
      <c r="H112" s="216">
        <v>4</v>
      </c>
      <c r="I112" s="217"/>
      <c r="J112" s="213"/>
      <c r="K112" s="213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135</v>
      </c>
      <c r="AU112" s="222" t="s">
        <v>85</v>
      </c>
      <c r="AV112" s="14" t="s">
        <v>85</v>
      </c>
      <c r="AW112" s="14" t="s">
        <v>36</v>
      </c>
      <c r="AX112" s="14" t="s">
        <v>76</v>
      </c>
      <c r="AY112" s="222" t="s">
        <v>122</v>
      </c>
    </row>
    <row r="113" spans="2:51" s="13" customFormat="1" ht="12">
      <c r="B113" s="202"/>
      <c r="C113" s="203"/>
      <c r="D113" s="195" t="s">
        <v>135</v>
      </c>
      <c r="E113" s="204" t="s">
        <v>38</v>
      </c>
      <c r="F113" s="205" t="s">
        <v>545</v>
      </c>
      <c r="G113" s="203"/>
      <c r="H113" s="204" t="s">
        <v>38</v>
      </c>
      <c r="I113" s="206"/>
      <c r="J113" s="203"/>
      <c r="K113" s="203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135</v>
      </c>
      <c r="AU113" s="211" t="s">
        <v>85</v>
      </c>
      <c r="AV113" s="13" t="s">
        <v>83</v>
      </c>
      <c r="AW113" s="13" t="s">
        <v>36</v>
      </c>
      <c r="AX113" s="13" t="s">
        <v>76</v>
      </c>
      <c r="AY113" s="211" t="s">
        <v>122</v>
      </c>
    </row>
    <row r="114" spans="2:51" s="14" customFormat="1" ht="12">
      <c r="B114" s="212"/>
      <c r="C114" s="213"/>
      <c r="D114" s="195" t="s">
        <v>135</v>
      </c>
      <c r="E114" s="214" t="s">
        <v>38</v>
      </c>
      <c r="F114" s="215" t="s">
        <v>129</v>
      </c>
      <c r="G114" s="213"/>
      <c r="H114" s="216">
        <v>4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135</v>
      </c>
      <c r="AU114" s="222" t="s">
        <v>85</v>
      </c>
      <c r="AV114" s="14" t="s">
        <v>85</v>
      </c>
      <c r="AW114" s="14" t="s">
        <v>36</v>
      </c>
      <c r="AX114" s="14" t="s">
        <v>76</v>
      </c>
      <c r="AY114" s="222" t="s">
        <v>122</v>
      </c>
    </row>
    <row r="115" spans="2:51" s="13" customFormat="1" ht="12">
      <c r="B115" s="202"/>
      <c r="C115" s="203"/>
      <c r="D115" s="195" t="s">
        <v>135</v>
      </c>
      <c r="E115" s="204" t="s">
        <v>38</v>
      </c>
      <c r="F115" s="205" t="s">
        <v>546</v>
      </c>
      <c r="G115" s="203"/>
      <c r="H115" s="204" t="s">
        <v>38</v>
      </c>
      <c r="I115" s="206"/>
      <c r="J115" s="203"/>
      <c r="K115" s="203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135</v>
      </c>
      <c r="AU115" s="211" t="s">
        <v>85</v>
      </c>
      <c r="AV115" s="13" t="s">
        <v>83</v>
      </c>
      <c r="AW115" s="13" t="s">
        <v>36</v>
      </c>
      <c r="AX115" s="13" t="s">
        <v>76</v>
      </c>
      <c r="AY115" s="211" t="s">
        <v>122</v>
      </c>
    </row>
    <row r="116" spans="2:51" s="14" customFormat="1" ht="12">
      <c r="B116" s="212"/>
      <c r="C116" s="213"/>
      <c r="D116" s="195" t="s">
        <v>135</v>
      </c>
      <c r="E116" s="214" t="s">
        <v>38</v>
      </c>
      <c r="F116" s="215" t="s">
        <v>129</v>
      </c>
      <c r="G116" s="213"/>
      <c r="H116" s="216">
        <v>4</v>
      </c>
      <c r="I116" s="217"/>
      <c r="J116" s="213"/>
      <c r="K116" s="213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135</v>
      </c>
      <c r="AU116" s="222" t="s">
        <v>85</v>
      </c>
      <c r="AV116" s="14" t="s">
        <v>85</v>
      </c>
      <c r="AW116" s="14" t="s">
        <v>36</v>
      </c>
      <c r="AX116" s="14" t="s">
        <v>76</v>
      </c>
      <c r="AY116" s="222" t="s">
        <v>122</v>
      </c>
    </row>
    <row r="117" spans="2:51" s="13" customFormat="1" ht="12">
      <c r="B117" s="202"/>
      <c r="C117" s="203"/>
      <c r="D117" s="195" t="s">
        <v>135</v>
      </c>
      <c r="E117" s="204" t="s">
        <v>38</v>
      </c>
      <c r="F117" s="205" t="s">
        <v>547</v>
      </c>
      <c r="G117" s="203"/>
      <c r="H117" s="204" t="s">
        <v>38</v>
      </c>
      <c r="I117" s="206"/>
      <c r="J117" s="203"/>
      <c r="K117" s="203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135</v>
      </c>
      <c r="AU117" s="211" t="s">
        <v>85</v>
      </c>
      <c r="AV117" s="13" t="s">
        <v>83</v>
      </c>
      <c r="AW117" s="13" t="s">
        <v>36</v>
      </c>
      <c r="AX117" s="13" t="s">
        <v>76</v>
      </c>
      <c r="AY117" s="211" t="s">
        <v>122</v>
      </c>
    </row>
    <row r="118" spans="2:51" s="14" customFormat="1" ht="12">
      <c r="B118" s="212"/>
      <c r="C118" s="213"/>
      <c r="D118" s="195" t="s">
        <v>135</v>
      </c>
      <c r="E118" s="214" t="s">
        <v>38</v>
      </c>
      <c r="F118" s="215" t="s">
        <v>129</v>
      </c>
      <c r="G118" s="213"/>
      <c r="H118" s="216">
        <v>4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135</v>
      </c>
      <c r="AU118" s="222" t="s">
        <v>85</v>
      </c>
      <c r="AV118" s="14" t="s">
        <v>85</v>
      </c>
      <c r="AW118" s="14" t="s">
        <v>36</v>
      </c>
      <c r="AX118" s="14" t="s">
        <v>76</v>
      </c>
      <c r="AY118" s="222" t="s">
        <v>122</v>
      </c>
    </row>
    <row r="119" spans="2:51" s="13" customFormat="1" ht="12">
      <c r="B119" s="202"/>
      <c r="C119" s="203"/>
      <c r="D119" s="195" t="s">
        <v>135</v>
      </c>
      <c r="E119" s="204" t="s">
        <v>38</v>
      </c>
      <c r="F119" s="205" t="s">
        <v>548</v>
      </c>
      <c r="G119" s="203"/>
      <c r="H119" s="204" t="s">
        <v>38</v>
      </c>
      <c r="I119" s="206"/>
      <c r="J119" s="203"/>
      <c r="K119" s="203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135</v>
      </c>
      <c r="AU119" s="211" t="s">
        <v>85</v>
      </c>
      <c r="AV119" s="13" t="s">
        <v>83</v>
      </c>
      <c r="AW119" s="13" t="s">
        <v>36</v>
      </c>
      <c r="AX119" s="13" t="s">
        <v>76</v>
      </c>
      <c r="AY119" s="211" t="s">
        <v>122</v>
      </c>
    </row>
    <row r="120" spans="2:51" s="14" customFormat="1" ht="12">
      <c r="B120" s="212"/>
      <c r="C120" s="213"/>
      <c r="D120" s="195" t="s">
        <v>135</v>
      </c>
      <c r="E120" s="214" t="s">
        <v>38</v>
      </c>
      <c r="F120" s="215" t="s">
        <v>129</v>
      </c>
      <c r="G120" s="213"/>
      <c r="H120" s="216">
        <v>4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135</v>
      </c>
      <c r="AU120" s="222" t="s">
        <v>85</v>
      </c>
      <c r="AV120" s="14" t="s">
        <v>85</v>
      </c>
      <c r="AW120" s="14" t="s">
        <v>36</v>
      </c>
      <c r="AX120" s="14" t="s">
        <v>76</v>
      </c>
      <c r="AY120" s="222" t="s">
        <v>122</v>
      </c>
    </row>
    <row r="121" spans="2:51" s="15" customFormat="1" ht="12">
      <c r="B121" s="223"/>
      <c r="C121" s="224"/>
      <c r="D121" s="195" t="s">
        <v>135</v>
      </c>
      <c r="E121" s="225" t="s">
        <v>38</v>
      </c>
      <c r="F121" s="226" t="s">
        <v>149</v>
      </c>
      <c r="G121" s="224"/>
      <c r="H121" s="227">
        <v>24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135</v>
      </c>
      <c r="AU121" s="233" t="s">
        <v>85</v>
      </c>
      <c r="AV121" s="15" t="s">
        <v>129</v>
      </c>
      <c r="AW121" s="15" t="s">
        <v>36</v>
      </c>
      <c r="AX121" s="15" t="s">
        <v>83</v>
      </c>
      <c r="AY121" s="233" t="s">
        <v>122</v>
      </c>
    </row>
    <row r="122" spans="1:65" s="2" customFormat="1" ht="21.75" customHeight="1">
      <c r="A122" s="37"/>
      <c r="B122" s="38"/>
      <c r="C122" s="182" t="s">
        <v>179</v>
      </c>
      <c r="D122" s="182" t="s">
        <v>124</v>
      </c>
      <c r="E122" s="183" t="s">
        <v>549</v>
      </c>
      <c r="F122" s="184" t="s">
        <v>550</v>
      </c>
      <c r="G122" s="185" t="s">
        <v>192</v>
      </c>
      <c r="H122" s="186">
        <v>24</v>
      </c>
      <c r="I122" s="187"/>
      <c r="J122" s="188">
        <f>ROUND(I122*H122,2)</f>
        <v>0</v>
      </c>
      <c r="K122" s="184" t="s">
        <v>128</v>
      </c>
      <c r="L122" s="42"/>
      <c r="M122" s="189" t="s">
        <v>38</v>
      </c>
      <c r="N122" s="190" t="s">
        <v>49</v>
      </c>
      <c r="O122" s="68"/>
      <c r="P122" s="191">
        <f>O122*H122</f>
        <v>0</v>
      </c>
      <c r="Q122" s="191">
        <v>6E-05</v>
      </c>
      <c r="R122" s="191">
        <f>Q122*H122</f>
        <v>0.00144</v>
      </c>
      <c r="S122" s="191">
        <v>0</v>
      </c>
      <c r="T122" s="19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3" t="s">
        <v>129</v>
      </c>
      <c r="AT122" s="193" t="s">
        <v>124</v>
      </c>
      <c r="AU122" s="193" t="s">
        <v>85</v>
      </c>
      <c r="AY122" s="20" t="s">
        <v>122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0" t="s">
        <v>129</v>
      </c>
      <c r="BK122" s="194">
        <f>ROUND(I122*H122,2)</f>
        <v>0</v>
      </c>
      <c r="BL122" s="20" t="s">
        <v>129</v>
      </c>
      <c r="BM122" s="193" t="s">
        <v>551</v>
      </c>
    </row>
    <row r="123" spans="1:47" s="2" customFormat="1" ht="12">
      <c r="A123" s="37"/>
      <c r="B123" s="38"/>
      <c r="C123" s="39"/>
      <c r="D123" s="195" t="s">
        <v>131</v>
      </c>
      <c r="E123" s="39"/>
      <c r="F123" s="196" t="s">
        <v>552</v>
      </c>
      <c r="G123" s="39"/>
      <c r="H123" s="39"/>
      <c r="I123" s="197"/>
      <c r="J123" s="39"/>
      <c r="K123" s="39"/>
      <c r="L123" s="42"/>
      <c r="M123" s="198"/>
      <c r="N123" s="199"/>
      <c r="O123" s="68"/>
      <c r="P123" s="68"/>
      <c r="Q123" s="68"/>
      <c r="R123" s="68"/>
      <c r="S123" s="68"/>
      <c r="T123" s="69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131</v>
      </c>
      <c r="AU123" s="20" t="s">
        <v>85</v>
      </c>
    </row>
    <row r="124" spans="1:47" s="2" customFormat="1" ht="12">
      <c r="A124" s="37"/>
      <c r="B124" s="38"/>
      <c r="C124" s="39"/>
      <c r="D124" s="200" t="s">
        <v>133</v>
      </c>
      <c r="E124" s="39"/>
      <c r="F124" s="201" t="s">
        <v>553</v>
      </c>
      <c r="G124" s="39"/>
      <c r="H124" s="39"/>
      <c r="I124" s="197"/>
      <c r="J124" s="39"/>
      <c r="K124" s="39"/>
      <c r="L124" s="42"/>
      <c r="M124" s="198"/>
      <c r="N124" s="199"/>
      <c r="O124" s="68"/>
      <c r="P124" s="68"/>
      <c r="Q124" s="68"/>
      <c r="R124" s="68"/>
      <c r="S124" s="68"/>
      <c r="T124" s="69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133</v>
      </c>
      <c r="AU124" s="20" t="s">
        <v>85</v>
      </c>
    </row>
    <row r="125" spans="2:51" s="13" customFormat="1" ht="12">
      <c r="B125" s="202"/>
      <c r="C125" s="203"/>
      <c r="D125" s="195" t="s">
        <v>135</v>
      </c>
      <c r="E125" s="204" t="s">
        <v>38</v>
      </c>
      <c r="F125" s="205" t="s">
        <v>554</v>
      </c>
      <c r="G125" s="203"/>
      <c r="H125" s="204" t="s">
        <v>38</v>
      </c>
      <c r="I125" s="206"/>
      <c r="J125" s="203"/>
      <c r="K125" s="203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135</v>
      </c>
      <c r="AU125" s="211" t="s">
        <v>85</v>
      </c>
      <c r="AV125" s="13" t="s">
        <v>83</v>
      </c>
      <c r="AW125" s="13" t="s">
        <v>36</v>
      </c>
      <c r="AX125" s="13" t="s">
        <v>76</v>
      </c>
      <c r="AY125" s="211" t="s">
        <v>122</v>
      </c>
    </row>
    <row r="126" spans="2:51" s="14" customFormat="1" ht="12">
      <c r="B126" s="212"/>
      <c r="C126" s="213"/>
      <c r="D126" s="195" t="s">
        <v>135</v>
      </c>
      <c r="E126" s="214" t="s">
        <v>38</v>
      </c>
      <c r="F126" s="215" t="s">
        <v>319</v>
      </c>
      <c r="G126" s="213"/>
      <c r="H126" s="216">
        <v>24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135</v>
      </c>
      <c r="AU126" s="222" t="s">
        <v>85</v>
      </c>
      <c r="AV126" s="14" t="s">
        <v>85</v>
      </c>
      <c r="AW126" s="14" t="s">
        <v>36</v>
      </c>
      <c r="AX126" s="14" t="s">
        <v>83</v>
      </c>
      <c r="AY126" s="222" t="s">
        <v>122</v>
      </c>
    </row>
    <row r="127" spans="1:65" s="2" customFormat="1" ht="16.5" customHeight="1">
      <c r="A127" s="37"/>
      <c r="B127" s="38"/>
      <c r="C127" s="234" t="s">
        <v>189</v>
      </c>
      <c r="D127" s="234" t="s">
        <v>362</v>
      </c>
      <c r="E127" s="235" t="s">
        <v>555</v>
      </c>
      <c r="F127" s="236" t="s">
        <v>556</v>
      </c>
      <c r="G127" s="237" t="s">
        <v>254</v>
      </c>
      <c r="H127" s="238">
        <v>0.76</v>
      </c>
      <c r="I127" s="239"/>
      <c r="J127" s="240">
        <f>ROUND(I127*H127,2)</f>
        <v>0</v>
      </c>
      <c r="K127" s="236" t="s">
        <v>128</v>
      </c>
      <c r="L127" s="241"/>
      <c r="M127" s="242" t="s">
        <v>38</v>
      </c>
      <c r="N127" s="243" t="s">
        <v>49</v>
      </c>
      <c r="O127" s="68"/>
      <c r="P127" s="191">
        <f>O127*H127</f>
        <v>0</v>
      </c>
      <c r="Q127" s="191">
        <v>0.65</v>
      </c>
      <c r="R127" s="191">
        <f>Q127*H127</f>
        <v>0.49400000000000005</v>
      </c>
      <c r="S127" s="191">
        <v>0</v>
      </c>
      <c r="T127" s="19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3" t="s">
        <v>206</v>
      </c>
      <c r="AT127" s="193" t="s">
        <v>362</v>
      </c>
      <c r="AU127" s="193" t="s">
        <v>85</v>
      </c>
      <c r="AY127" s="20" t="s">
        <v>122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0" t="s">
        <v>129</v>
      </c>
      <c r="BK127" s="194">
        <f>ROUND(I127*H127,2)</f>
        <v>0</v>
      </c>
      <c r="BL127" s="20" t="s">
        <v>129</v>
      </c>
      <c r="BM127" s="193" t="s">
        <v>557</v>
      </c>
    </row>
    <row r="128" spans="1:47" s="2" customFormat="1" ht="12">
      <c r="A128" s="37"/>
      <c r="B128" s="38"/>
      <c r="C128" s="39"/>
      <c r="D128" s="195" t="s">
        <v>131</v>
      </c>
      <c r="E128" s="39"/>
      <c r="F128" s="196" t="s">
        <v>556</v>
      </c>
      <c r="G128" s="39"/>
      <c r="H128" s="39"/>
      <c r="I128" s="197"/>
      <c r="J128" s="39"/>
      <c r="K128" s="39"/>
      <c r="L128" s="42"/>
      <c r="M128" s="198"/>
      <c r="N128" s="199"/>
      <c r="O128" s="68"/>
      <c r="P128" s="68"/>
      <c r="Q128" s="68"/>
      <c r="R128" s="68"/>
      <c r="S128" s="68"/>
      <c r="T128" s="69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131</v>
      </c>
      <c r="AU128" s="20" t="s">
        <v>85</v>
      </c>
    </row>
    <row r="129" spans="2:51" s="13" customFormat="1" ht="12">
      <c r="B129" s="202"/>
      <c r="C129" s="203"/>
      <c r="D129" s="195" t="s">
        <v>135</v>
      </c>
      <c r="E129" s="204" t="s">
        <v>38</v>
      </c>
      <c r="F129" s="205" t="s">
        <v>558</v>
      </c>
      <c r="G129" s="203"/>
      <c r="H129" s="204" t="s">
        <v>38</v>
      </c>
      <c r="I129" s="206"/>
      <c r="J129" s="203"/>
      <c r="K129" s="203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135</v>
      </c>
      <c r="AU129" s="211" t="s">
        <v>85</v>
      </c>
      <c r="AV129" s="13" t="s">
        <v>83</v>
      </c>
      <c r="AW129" s="13" t="s">
        <v>36</v>
      </c>
      <c r="AX129" s="13" t="s">
        <v>76</v>
      </c>
      <c r="AY129" s="211" t="s">
        <v>122</v>
      </c>
    </row>
    <row r="130" spans="2:51" s="14" customFormat="1" ht="12">
      <c r="B130" s="212"/>
      <c r="C130" s="213"/>
      <c r="D130" s="195" t="s">
        <v>135</v>
      </c>
      <c r="E130" s="214" t="s">
        <v>38</v>
      </c>
      <c r="F130" s="215" t="s">
        <v>559</v>
      </c>
      <c r="G130" s="213"/>
      <c r="H130" s="216">
        <v>0.76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135</v>
      </c>
      <c r="AU130" s="222" t="s">
        <v>85</v>
      </c>
      <c r="AV130" s="14" t="s">
        <v>85</v>
      </c>
      <c r="AW130" s="14" t="s">
        <v>36</v>
      </c>
      <c r="AX130" s="14" t="s">
        <v>83</v>
      </c>
      <c r="AY130" s="222" t="s">
        <v>122</v>
      </c>
    </row>
    <row r="131" spans="1:65" s="2" customFormat="1" ht="16.5" customHeight="1">
      <c r="A131" s="37"/>
      <c r="B131" s="38"/>
      <c r="C131" s="182" t="s">
        <v>200</v>
      </c>
      <c r="D131" s="182" t="s">
        <v>124</v>
      </c>
      <c r="E131" s="183" t="s">
        <v>560</v>
      </c>
      <c r="F131" s="184" t="s">
        <v>561</v>
      </c>
      <c r="G131" s="185" t="s">
        <v>173</v>
      </c>
      <c r="H131" s="186">
        <v>14.469</v>
      </c>
      <c r="I131" s="187"/>
      <c r="J131" s="188">
        <f>ROUND(I131*H131,2)</f>
        <v>0</v>
      </c>
      <c r="K131" s="184" t="s">
        <v>128</v>
      </c>
      <c r="L131" s="42"/>
      <c r="M131" s="189" t="s">
        <v>38</v>
      </c>
      <c r="N131" s="190" t="s">
        <v>49</v>
      </c>
      <c r="O131" s="68"/>
      <c r="P131" s="191">
        <f>O131*H131</f>
        <v>0</v>
      </c>
      <c r="Q131" s="191">
        <v>0.00069</v>
      </c>
      <c r="R131" s="191">
        <f>Q131*H131</f>
        <v>0.009983609999999999</v>
      </c>
      <c r="S131" s="191">
        <v>0</v>
      </c>
      <c r="T131" s="19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3" t="s">
        <v>129</v>
      </c>
      <c r="AT131" s="193" t="s">
        <v>124</v>
      </c>
      <c r="AU131" s="193" t="s">
        <v>85</v>
      </c>
      <c r="AY131" s="20" t="s">
        <v>122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0" t="s">
        <v>129</v>
      </c>
      <c r="BK131" s="194">
        <f>ROUND(I131*H131,2)</f>
        <v>0</v>
      </c>
      <c r="BL131" s="20" t="s">
        <v>129</v>
      </c>
      <c r="BM131" s="193" t="s">
        <v>562</v>
      </c>
    </row>
    <row r="132" spans="1:47" s="2" customFormat="1" ht="12">
      <c r="A132" s="37"/>
      <c r="B132" s="38"/>
      <c r="C132" s="39"/>
      <c r="D132" s="195" t="s">
        <v>131</v>
      </c>
      <c r="E132" s="39"/>
      <c r="F132" s="196" t="s">
        <v>563</v>
      </c>
      <c r="G132" s="39"/>
      <c r="H132" s="39"/>
      <c r="I132" s="197"/>
      <c r="J132" s="39"/>
      <c r="K132" s="39"/>
      <c r="L132" s="42"/>
      <c r="M132" s="198"/>
      <c r="N132" s="199"/>
      <c r="O132" s="68"/>
      <c r="P132" s="68"/>
      <c r="Q132" s="68"/>
      <c r="R132" s="68"/>
      <c r="S132" s="68"/>
      <c r="T132" s="69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131</v>
      </c>
      <c r="AU132" s="20" t="s">
        <v>85</v>
      </c>
    </row>
    <row r="133" spans="1:47" s="2" customFormat="1" ht="12">
      <c r="A133" s="37"/>
      <c r="B133" s="38"/>
      <c r="C133" s="39"/>
      <c r="D133" s="200" t="s">
        <v>133</v>
      </c>
      <c r="E133" s="39"/>
      <c r="F133" s="201" t="s">
        <v>564</v>
      </c>
      <c r="G133" s="39"/>
      <c r="H133" s="39"/>
      <c r="I133" s="197"/>
      <c r="J133" s="39"/>
      <c r="K133" s="39"/>
      <c r="L133" s="42"/>
      <c r="M133" s="198"/>
      <c r="N133" s="199"/>
      <c r="O133" s="68"/>
      <c r="P133" s="68"/>
      <c r="Q133" s="68"/>
      <c r="R133" s="68"/>
      <c r="S133" s="68"/>
      <c r="T133" s="69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133</v>
      </c>
      <c r="AU133" s="20" t="s">
        <v>85</v>
      </c>
    </row>
    <row r="134" spans="2:51" s="13" customFormat="1" ht="12">
      <c r="B134" s="202"/>
      <c r="C134" s="203"/>
      <c r="D134" s="195" t="s">
        <v>135</v>
      </c>
      <c r="E134" s="204" t="s">
        <v>38</v>
      </c>
      <c r="F134" s="205" t="s">
        <v>565</v>
      </c>
      <c r="G134" s="203"/>
      <c r="H134" s="204" t="s">
        <v>38</v>
      </c>
      <c r="I134" s="206"/>
      <c r="J134" s="203"/>
      <c r="K134" s="203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135</v>
      </c>
      <c r="AU134" s="211" t="s">
        <v>85</v>
      </c>
      <c r="AV134" s="13" t="s">
        <v>83</v>
      </c>
      <c r="AW134" s="13" t="s">
        <v>36</v>
      </c>
      <c r="AX134" s="13" t="s">
        <v>76</v>
      </c>
      <c r="AY134" s="211" t="s">
        <v>122</v>
      </c>
    </row>
    <row r="135" spans="2:51" s="14" customFormat="1" ht="12">
      <c r="B135" s="212"/>
      <c r="C135" s="213"/>
      <c r="D135" s="195" t="s">
        <v>135</v>
      </c>
      <c r="E135" s="214" t="s">
        <v>38</v>
      </c>
      <c r="F135" s="215" t="s">
        <v>566</v>
      </c>
      <c r="G135" s="213"/>
      <c r="H135" s="216">
        <v>14.469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135</v>
      </c>
      <c r="AU135" s="222" t="s">
        <v>85</v>
      </c>
      <c r="AV135" s="14" t="s">
        <v>85</v>
      </c>
      <c r="AW135" s="14" t="s">
        <v>36</v>
      </c>
      <c r="AX135" s="14" t="s">
        <v>83</v>
      </c>
      <c r="AY135" s="222" t="s">
        <v>122</v>
      </c>
    </row>
    <row r="136" spans="1:65" s="2" customFormat="1" ht="16.5" customHeight="1">
      <c r="A136" s="37"/>
      <c r="B136" s="38"/>
      <c r="C136" s="234" t="s">
        <v>206</v>
      </c>
      <c r="D136" s="234" t="s">
        <v>362</v>
      </c>
      <c r="E136" s="235" t="s">
        <v>567</v>
      </c>
      <c r="F136" s="236" t="s">
        <v>568</v>
      </c>
      <c r="G136" s="237" t="s">
        <v>569</v>
      </c>
      <c r="H136" s="238">
        <v>221.797</v>
      </c>
      <c r="I136" s="239"/>
      <c r="J136" s="240">
        <f>ROUND(I136*H136,2)</f>
        <v>0</v>
      </c>
      <c r="K136" s="236" t="s">
        <v>128</v>
      </c>
      <c r="L136" s="241"/>
      <c r="M136" s="242" t="s">
        <v>38</v>
      </c>
      <c r="N136" s="243" t="s">
        <v>49</v>
      </c>
      <c r="O136" s="68"/>
      <c r="P136" s="191">
        <f>O136*H136</f>
        <v>0</v>
      </c>
      <c r="Q136" s="191">
        <v>2E-05</v>
      </c>
      <c r="R136" s="191">
        <f>Q136*H136</f>
        <v>0.00443594</v>
      </c>
      <c r="S136" s="191">
        <v>0</v>
      </c>
      <c r="T136" s="19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3" t="s">
        <v>206</v>
      </c>
      <c r="AT136" s="193" t="s">
        <v>362</v>
      </c>
      <c r="AU136" s="193" t="s">
        <v>85</v>
      </c>
      <c r="AY136" s="20" t="s">
        <v>122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0" t="s">
        <v>129</v>
      </c>
      <c r="BK136" s="194">
        <f>ROUND(I136*H136,2)</f>
        <v>0</v>
      </c>
      <c r="BL136" s="20" t="s">
        <v>129</v>
      </c>
      <c r="BM136" s="193" t="s">
        <v>570</v>
      </c>
    </row>
    <row r="137" spans="1:47" s="2" customFormat="1" ht="12">
      <c r="A137" s="37"/>
      <c r="B137" s="38"/>
      <c r="C137" s="39"/>
      <c r="D137" s="195" t="s">
        <v>131</v>
      </c>
      <c r="E137" s="39"/>
      <c r="F137" s="196" t="s">
        <v>568</v>
      </c>
      <c r="G137" s="39"/>
      <c r="H137" s="39"/>
      <c r="I137" s="197"/>
      <c r="J137" s="39"/>
      <c r="K137" s="39"/>
      <c r="L137" s="42"/>
      <c r="M137" s="198"/>
      <c r="N137" s="199"/>
      <c r="O137" s="68"/>
      <c r="P137" s="68"/>
      <c r="Q137" s="68"/>
      <c r="R137" s="68"/>
      <c r="S137" s="68"/>
      <c r="T137" s="69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20" t="s">
        <v>131</v>
      </c>
      <c r="AU137" s="20" t="s">
        <v>85</v>
      </c>
    </row>
    <row r="138" spans="2:51" s="13" customFormat="1" ht="12">
      <c r="B138" s="202"/>
      <c r="C138" s="203"/>
      <c r="D138" s="195" t="s">
        <v>135</v>
      </c>
      <c r="E138" s="204" t="s">
        <v>38</v>
      </c>
      <c r="F138" s="205" t="s">
        <v>571</v>
      </c>
      <c r="G138" s="203"/>
      <c r="H138" s="204" t="s">
        <v>38</v>
      </c>
      <c r="I138" s="206"/>
      <c r="J138" s="203"/>
      <c r="K138" s="203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135</v>
      </c>
      <c r="AU138" s="211" t="s">
        <v>85</v>
      </c>
      <c r="AV138" s="13" t="s">
        <v>83</v>
      </c>
      <c r="AW138" s="13" t="s">
        <v>36</v>
      </c>
      <c r="AX138" s="13" t="s">
        <v>76</v>
      </c>
      <c r="AY138" s="211" t="s">
        <v>122</v>
      </c>
    </row>
    <row r="139" spans="2:51" s="14" customFormat="1" ht="12">
      <c r="B139" s="212"/>
      <c r="C139" s="213"/>
      <c r="D139" s="195" t="s">
        <v>135</v>
      </c>
      <c r="E139" s="214" t="s">
        <v>38</v>
      </c>
      <c r="F139" s="215" t="s">
        <v>572</v>
      </c>
      <c r="G139" s="213"/>
      <c r="H139" s="216">
        <v>221.797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85</v>
      </c>
      <c r="AV139" s="14" t="s">
        <v>85</v>
      </c>
      <c r="AW139" s="14" t="s">
        <v>36</v>
      </c>
      <c r="AX139" s="14" t="s">
        <v>83</v>
      </c>
      <c r="AY139" s="222" t="s">
        <v>122</v>
      </c>
    </row>
    <row r="140" spans="1:65" s="2" customFormat="1" ht="16.5" customHeight="1">
      <c r="A140" s="37"/>
      <c r="B140" s="38"/>
      <c r="C140" s="182" t="s">
        <v>212</v>
      </c>
      <c r="D140" s="182" t="s">
        <v>124</v>
      </c>
      <c r="E140" s="183" t="s">
        <v>573</v>
      </c>
      <c r="F140" s="184" t="s">
        <v>574</v>
      </c>
      <c r="G140" s="185" t="s">
        <v>192</v>
      </c>
      <c r="H140" s="186">
        <v>24</v>
      </c>
      <c r="I140" s="187"/>
      <c r="J140" s="188">
        <f>ROUND(I140*H140,2)</f>
        <v>0</v>
      </c>
      <c r="K140" s="184" t="s">
        <v>128</v>
      </c>
      <c r="L140" s="42"/>
      <c r="M140" s="189" t="s">
        <v>38</v>
      </c>
      <c r="N140" s="190" t="s">
        <v>49</v>
      </c>
      <c r="O140" s="68"/>
      <c r="P140" s="191">
        <f>O140*H140</f>
        <v>0</v>
      </c>
      <c r="Q140" s="191">
        <v>0.00208</v>
      </c>
      <c r="R140" s="191">
        <f>Q140*H140</f>
        <v>0.04991999999999999</v>
      </c>
      <c r="S140" s="191">
        <v>0</v>
      </c>
      <c r="T140" s="19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3" t="s">
        <v>129</v>
      </c>
      <c r="AT140" s="193" t="s">
        <v>124</v>
      </c>
      <c r="AU140" s="193" t="s">
        <v>85</v>
      </c>
      <c r="AY140" s="20" t="s">
        <v>122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0" t="s">
        <v>129</v>
      </c>
      <c r="BK140" s="194">
        <f>ROUND(I140*H140,2)</f>
        <v>0</v>
      </c>
      <c r="BL140" s="20" t="s">
        <v>129</v>
      </c>
      <c r="BM140" s="193" t="s">
        <v>575</v>
      </c>
    </row>
    <row r="141" spans="1:47" s="2" customFormat="1" ht="12">
      <c r="A141" s="37"/>
      <c r="B141" s="38"/>
      <c r="C141" s="39"/>
      <c r="D141" s="195" t="s">
        <v>131</v>
      </c>
      <c r="E141" s="39"/>
      <c r="F141" s="196" t="s">
        <v>576</v>
      </c>
      <c r="G141" s="39"/>
      <c r="H141" s="39"/>
      <c r="I141" s="197"/>
      <c r="J141" s="39"/>
      <c r="K141" s="39"/>
      <c r="L141" s="42"/>
      <c r="M141" s="198"/>
      <c r="N141" s="199"/>
      <c r="O141" s="68"/>
      <c r="P141" s="68"/>
      <c r="Q141" s="68"/>
      <c r="R141" s="68"/>
      <c r="S141" s="68"/>
      <c r="T141" s="69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131</v>
      </c>
      <c r="AU141" s="20" t="s">
        <v>85</v>
      </c>
    </row>
    <row r="142" spans="1:47" s="2" customFormat="1" ht="12">
      <c r="A142" s="37"/>
      <c r="B142" s="38"/>
      <c r="C142" s="39"/>
      <c r="D142" s="200" t="s">
        <v>133</v>
      </c>
      <c r="E142" s="39"/>
      <c r="F142" s="201" t="s">
        <v>577</v>
      </c>
      <c r="G142" s="39"/>
      <c r="H142" s="39"/>
      <c r="I142" s="197"/>
      <c r="J142" s="39"/>
      <c r="K142" s="39"/>
      <c r="L142" s="42"/>
      <c r="M142" s="198"/>
      <c r="N142" s="199"/>
      <c r="O142" s="68"/>
      <c r="P142" s="68"/>
      <c r="Q142" s="68"/>
      <c r="R142" s="68"/>
      <c r="S142" s="68"/>
      <c r="T142" s="69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133</v>
      </c>
      <c r="AU142" s="20" t="s">
        <v>85</v>
      </c>
    </row>
    <row r="143" spans="2:51" s="13" customFormat="1" ht="12">
      <c r="B143" s="202"/>
      <c r="C143" s="203"/>
      <c r="D143" s="195" t="s">
        <v>135</v>
      </c>
      <c r="E143" s="204" t="s">
        <v>38</v>
      </c>
      <c r="F143" s="205" t="s">
        <v>578</v>
      </c>
      <c r="G143" s="203"/>
      <c r="H143" s="204" t="s">
        <v>38</v>
      </c>
      <c r="I143" s="206"/>
      <c r="J143" s="203"/>
      <c r="K143" s="203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135</v>
      </c>
      <c r="AU143" s="211" t="s">
        <v>85</v>
      </c>
      <c r="AV143" s="13" t="s">
        <v>83</v>
      </c>
      <c r="AW143" s="13" t="s">
        <v>36</v>
      </c>
      <c r="AX143" s="13" t="s">
        <v>76</v>
      </c>
      <c r="AY143" s="211" t="s">
        <v>122</v>
      </c>
    </row>
    <row r="144" spans="2:51" s="14" customFormat="1" ht="12">
      <c r="B144" s="212"/>
      <c r="C144" s="213"/>
      <c r="D144" s="195" t="s">
        <v>135</v>
      </c>
      <c r="E144" s="214" t="s">
        <v>38</v>
      </c>
      <c r="F144" s="215" t="s">
        <v>319</v>
      </c>
      <c r="G144" s="213"/>
      <c r="H144" s="216">
        <v>24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135</v>
      </c>
      <c r="AU144" s="222" t="s">
        <v>85</v>
      </c>
      <c r="AV144" s="14" t="s">
        <v>85</v>
      </c>
      <c r="AW144" s="14" t="s">
        <v>36</v>
      </c>
      <c r="AX144" s="14" t="s">
        <v>83</v>
      </c>
      <c r="AY144" s="222" t="s">
        <v>122</v>
      </c>
    </row>
    <row r="145" spans="1:65" s="2" customFormat="1" ht="24">
      <c r="A145" s="37"/>
      <c r="B145" s="38"/>
      <c r="C145" s="182" t="s">
        <v>218</v>
      </c>
      <c r="D145" s="182" t="s">
        <v>124</v>
      </c>
      <c r="E145" s="183" t="s">
        <v>579</v>
      </c>
      <c r="F145" s="184" t="s">
        <v>580</v>
      </c>
      <c r="G145" s="185" t="s">
        <v>581</v>
      </c>
      <c r="H145" s="186">
        <v>0.24</v>
      </c>
      <c r="I145" s="187"/>
      <c r="J145" s="188">
        <f>ROUND(I145*H145,2)</f>
        <v>0</v>
      </c>
      <c r="K145" s="184" t="s">
        <v>128</v>
      </c>
      <c r="L145" s="42"/>
      <c r="M145" s="189" t="s">
        <v>38</v>
      </c>
      <c r="N145" s="190" t="s">
        <v>49</v>
      </c>
      <c r="O145" s="68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3" t="s">
        <v>129</v>
      </c>
      <c r="AT145" s="193" t="s">
        <v>124</v>
      </c>
      <c r="AU145" s="193" t="s">
        <v>85</v>
      </c>
      <c r="AY145" s="20" t="s">
        <v>122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0" t="s">
        <v>129</v>
      </c>
      <c r="BK145" s="194">
        <f>ROUND(I145*H145,2)</f>
        <v>0</v>
      </c>
      <c r="BL145" s="20" t="s">
        <v>129</v>
      </c>
      <c r="BM145" s="193" t="s">
        <v>582</v>
      </c>
    </row>
    <row r="146" spans="1:47" s="2" customFormat="1" ht="12">
      <c r="A146" s="37"/>
      <c r="B146" s="38"/>
      <c r="C146" s="39"/>
      <c r="D146" s="195" t="s">
        <v>131</v>
      </c>
      <c r="E146" s="39"/>
      <c r="F146" s="196" t="s">
        <v>583</v>
      </c>
      <c r="G146" s="39"/>
      <c r="H146" s="39"/>
      <c r="I146" s="197"/>
      <c r="J146" s="39"/>
      <c r="K146" s="39"/>
      <c r="L146" s="42"/>
      <c r="M146" s="198"/>
      <c r="N146" s="199"/>
      <c r="O146" s="68"/>
      <c r="P146" s="68"/>
      <c r="Q146" s="68"/>
      <c r="R146" s="68"/>
      <c r="S146" s="68"/>
      <c r="T146" s="69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131</v>
      </c>
      <c r="AU146" s="20" t="s">
        <v>85</v>
      </c>
    </row>
    <row r="147" spans="1:47" s="2" customFormat="1" ht="12">
      <c r="A147" s="37"/>
      <c r="B147" s="38"/>
      <c r="C147" s="39"/>
      <c r="D147" s="200" t="s">
        <v>133</v>
      </c>
      <c r="E147" s="39"/>
      <c r="F147" s="201" t="s">
        <v>584</v>
      </c>
      <c r="G147" s="39"/>
      <c r="H147" s="39"/>
      <c r="I147" s="197"/>
      <c r="J147" s="39"/>
      <c r="K147" s="39"/>
      <c r="L147" s="42"/>
      <c r="M147" s="198"/>
      <c r="N147" s="199"/>
      <c r="O147" s="68"/>
      <c r="P147" s="68"/>
      <c r="Q147" s="68"/>
      <c r="R147" s="68"/>
      <c r="S147" s="68"/>
      <c r="T147" s="69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133</v>
      </c>
      <c r="AU147" s="20" t="s">
        <v>85</v>
      </c>
    </row>
    <row r="148" spans="2:51" s="13" customFormat="1" ht="12">
      <c r="B148" s="202"/>
      <c r="C148" s="203"/>
      <c r="D148" s="195" t="s">
        <v>135</v>
      </c>
      <c r="E148" s="204" t="s">
        <v>38</v>
      </c>
      <c r="F148" s="205" t="s">
        <v>585</v>
      </c>
      <c r="G148" s="203"/>
      <c r="H148" s="204" t="s">
        <v>38</v>
      </c>
      <c r="I148" s="206"/>
      <c r="J148" s="203"/>
      <c r="K148" s="203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135</v>
      </c>
      <c r="AU148" s="211" t="s">
        <v>85</v>
      </c>
      <c r="AV148" s="13" t="s">
        <v>83</v>
      </c>
      <c r="AW148" s="13" t="s">
        <v>36</v>
      </c>
      <c r="AX148" s="13" t="s">
        <v>76</v>
      </c>
      <c r="AY148" s="211" t="s">
        <v>122</v>
      </c>
    </row>
    <row r="149" spans="2:51" s="14" customFormat="1" ht="12">
      <c r="B149" s="212"/>
      <c r="C149" s="213"/>
      <c r="D149" s="195" t="s">
        <v>135</v>
      </c>
      <c r="E149" s="214" t="s">
        <v>38</v>
      </c>
      <c r="F149" s="215" t="s">
        <v>586</v>
      </c>
      <c r="G149" s="213"/>
      <c r="H149" s="216">
        <v>0.24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135</v>
      </c>
      <c r="AU149" s="222" t="s">
        <v>85</v>
      </c>
      <c r="AV149" s="14" t="s">
        <v>85</v>
      </c>
      <c r="AW149" s="14" t="s">
        <v>36</v>
      </c>
      <c r="AX149" s="14" t="s">
        <v>83</v>
      </c>
      <c r="AY149" s="222" t="s">
        <v>122</v>
      </c>
    </row>
    <row r="150" spans="1:65" s="2" customFormat="1" ht="21.75" customHeight="1">
      <c r="A150" s="37"/>
      <c r="B150" s="38"/>
      <c r="C150" s="182" t="s">
        <v>226</v>
      </c>
      <c r="D150" s="182" t="s">
        <v>124</v>
      </c>
      <c r="E150" s="183" t="s">
        <v>587</v>
      </c>
      <c r="F150" s="184" t="s">
        <v>588</v>
      </c>
      <c r="G150" s="185" t="s">
        <v>173</v>
      </c>
      <c r="H150" s="186">
        <v>48</v>
      </c>
      <c r="I150" s="187"/>
      <c r="J150" s="188">
        <f>ROUND(I150*H150,2)</f>
        <v>0</v>
      </c>
      <c r="K150" s="184" t="s">
        <v>128</v>
      </c>
      <c r="L150" s="42"/>
      <c r="M150" s="189" t="s">
        <v>38</v>
      </c>
      <c r="N150" s="190" t="s">
        <v>49</v>
      </c>
      <c r="O150" s="68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3" t="s">
        <v>129</v>
      </c>
      <c r="AT150" s="193" t="s">
        <v>124</v>
      </c>
      <c r="AU150" s="193" t="s">
        <v>85</v>
      </c>
      <c r="AY150" s="20" t="s">
        <v>122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0" t="s">
        <v>129</v>
      </c>
      <c r="BK150" s="194">
        <f>ROUND(I150*H150,2)</f>
        <v>0</v>
      </c>
      <c r="BL150" s="20" t="s">
        <v>129</v>
      </c>
      <c r="BM150" s="193" t="s">
        <v>589</v>
      </c>
    </row>
    <row r="151" spans="1:47" s="2" customFormat="1" ht="19.5">
      <c r="A151" s="37"/>
      <c r="B151" s="38"/>
      <c r="C151" s="39"/>
      <c r="D151" s="195" t="s">
        <v>131</v>
      </c>
      <c r="E151" s="39"/>
      <c r="F151" s="196" t="s">
        <v>590</v>
      </c>
      <c r="G151" s="39"/>
      <c r="H151" s="39"/>
      <c r="I151" s="197"/>
      <c r="J151" s="39"/>
      <c r="K151" s="39"/>
      <c r="L151" s="42"/>
      <c r="M151" s="198"/>
      <c r="N151" s="199"/>
      <c r="O151" s="68"/>
      <c r="P151" s="68"/>
      <c r="Q151" s="68"/>
      <c r="R151" s="68"/>
      <c r="S151" s="68"/>
      <c r="T151" s="69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131</v>
      </c>
      <c r="AU151" s="20" t="s">
        <v>85</v>
      </c>
    </row>
    <row r="152" spans="1:47" s="2" customFormat="1" ht="12">
      <c r="A152" s="37"/>
      <c r="B152" s="38"/>
      <c r="C152" s="39"/>
      <c r="D152" s="200" t="s">
        <v>133</v>
      </c>
      <c r="E152" s="39"/>
      <c r="F152" s="201" t="s">
        <v>591</v>
      </c>
      <c r="G152" s="39"/>
      <c r="H152" s="39"/>
      <c r="I152" s="197"/>
      <c r="J152" s="39"/>
      <c r="K152" s="39"/>
      <c r="L152" s="42"/>
      <c r="M152" s="198"/>
      <c r="N152" s="199"/>
      <c r="O152" s="68"/>
      <c r="P152" s="68"/>
      <c r="Q152" s="68"/>
      <c r="R152" s="68"/>
      <c r="S152" s="68"/>
      <c r="T152" s="69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133</v>
      </c>
      <c r="AU152" s="20" t="s">
        <v>85</v>
      </c>
    </row>
    <row r="153" spans="2:51" s="13" customFormat="1" ht="12">
      <c r="B153" s="202"/>
      <c r="C153" s="203"/>
      <c r="D153" s="195" t="s">
        <v>135</v>
      </c>
      <c r="E153" s="204" t="s">
        <v>38</v>
      </c>
      <c r="F153" s="205" t="s">
        <v>592</v>
      </c>
      <c r="G153" s="203"/>
      <c r="H153" s="204" t="s">
        <v>38</v>
      </c>
      <c r="I153" s="206"/>
      <c r="J153" s="203"/>
      <c r="K153" s="203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135</v>
      </c>
      <c r="AU153" s="211" t="s">
        <v>85</v>
      </c>
      <c r="AV153" s="13" t="s">
        <v>83</v>
      </c>
      <c r="AW153" s="13" t="s">
        <v>36</v>
      </c>
      <c r="AX153" s="13" t="s">
        <v>76</v>
      </c>
      <c r="AY153" s="211" t="s">
        <v>122</v>
      </c>
    </row>
    <row r="154" spans="2:51" s="14" customFormat="1" ht="12">
      <c r="B154" s="212"/>
      <c r="C154" s="213"/>
      <c r="D154" s="195" t="s">
        <v>135</v>
      </c>
      <c r="E154" s="214" t="s">
        <v>38</v>
      </c>
      <c r="F154" s="215" t="s">
        <v>593</v>
      </c>
      <c r="G154" s="213"/>
      <c r="H154" s="216">
        <v>48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135</v>
      </c>
      <c r="AU154" s="222" t="s">
        <v>85</v>
      </c>
      <c r="AV154" s="14" t="s">
        <v>85</v>
      </c>
      <c r="AW154" s="14" t="s">
        <v>36</v>
      </c>
      <c r="AX154" s="14" t="s">
        <v>83</v>
      </c>
      <c r="AY154" s="222" t="s">
        <v>122</v>
      </c>
    </row>
    <row r="155" spans="1:65" s="2" customFormat="1" ht="16.5" customHeight="1">
      <c r="A155" s="37"/>
      <c r="B155" s="38"/>
      <c r="C155" s="182" t="s">
        <v>8</v>
      </c>
      <c r="D155" s="182" t="s">
        <v>124</v>
      </c>
      <c r="E155" s="183" t="s">
        <v>594</v>
      </c>
      <c r="F155" s="184" t="s">
        <v>595</v>
      </c>
      <c r="G155" s="185" t="s">
        <v>192</v>
      </c>
      <c r="H155" s="186">
        <v>24</v>
      </c>
      <c r="I155" s="187"/>
      <c r="J155" s="188">
        <f>ROUND(I155*H155,2)</f>
        <v>0</v>
      </c>
      <c r="K155" s="184" t="s">
        <v>128</v>
      </c>
      <c r="L155" s="42"/>
      <c r="M155" s="189" t="s">
        <v>38</v>
      </c>
      <c r="N155" s="190" t="s">
        <v>49</v>
      </c>
      <c r="O155" s="68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3" t="s">
        <v>129</v>
      </c>
      <c r="AT155" s="193" t="s">
        <v>124</v>
      </c>
      <c r="AU155" s="193" t="s">
        <v>85</v>
      </c>
      <c r="AY155" s="20" t="s">
        <v>122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0" t="s">
        <v>129</v>
      </c>
      <c r="BK155" s="194">
        <f>ROUND(I155*H155,2)</f>
        <v>0</v>
      </c>
      <c r="BL155" s="20" t="s">
        <v>129</v>
      </c>
      <c r="BM155" s="193" t="s">
        <v>596</v>
      </c>
    </row>
    <row r="156" spans="1:47" s="2" customFormat="1" ht="12">
      <c r="A156" s="37"/>
      <c r="B156" s="38"/>
      <c r="C156" s="39"/>
      <c r="D156" s="195" t="s">
        <v>131</v>
      </c>
      <c r="E156" s="39"/>
      <c r="F156" s="196" t="s">
        <v>597</v>
      </c>
      <c r="G156" s="39"/>
      <c r="H156" s="39"/>
      <c r="I156" s="197"/>
      <c r="J156" s="39"/>
      <c r="K156" s="39"/>
      <c r="L156" s="42"/>
      <c r="M156" s="198"/>
      <c r="N156" s="199"/>
      <c r="O156" s="68"/>
      <c r="P156" s="68"/>
      <c r="Q156" s="68"/>
      <c r="R156" s="68"/>
      <c r="S156" s="68"/>
      <c r="T156" s="69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131</v>
      </c>
      <c r="AU156" s="20" t="s">
        <v>85</v>
      </c>
    </row>
    <row r="157" spans="1:47" s="2" customFormat="1" ht="12">
      <c r="A157" s="37"/>
      <c r="B157" s="38"/>
      <c r="C157" s="39"/>
      <c r="D157" s="200" t="s">
        <v>133</v>
      </c>
      <c r="E157" s="39"/>
      <c r="F157" s="201" t="s">
        <v>598</v>
      </c>
      <c r="G157" s="39"/>
      <c r="H157" s="39"/>
      <c r="I157" s="197"/>
      <c r="J157" s="39"/>
      <c r="K157" s="39"/>
      <c r="L157" s="42"/>
      <c r="M157" s="198"/>
      <c r="N157" s="199"/>
      <c r="O157" s="68"/>
      <c r="P157" s="68"/>
      <c r="Q157" s="68"/>
      <c r="R157" s="68"/>
      <c r="S157" s="68"/>
      <c r="T157" s="69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133</v>
      </c>
      <c r="AU157" s="20" t="s">
        <v>85</v>
      </c>
    </row>
    <row r="158" spans="2:51" s="13" customFormat="1" ht="12">
      <c r="B158" s="202"/>
      <c r="C158" s="203"/>
      <c r="D158" s="195" t="s">
        <v>135</v>
      </c>
      <c r="E158" s="204" t="s">
        <v>38</v>
      </c>
      <c r="F158" s="205" t="s">
        <v>599</v>
      </c>
      <c r="G158" s="203"/>
      <c r="H158" s="204" t="s">
        <v>38</v>
      </c>
      <c r="I158" s="206"/>
      <c r="J158" s="203"/>
      <c r="K158" s="203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135</v>
      </c>
      <c r="AU158" s="211" t="s">
        <v>85</v>
      </c>
      <c r="AV158" s="13" t="s">
        <v>83</v>
      </c>
      <c r="AW158" s="13" t="s">
        <v>36</v>
      </c>
      <c r="AX158" s="13" t="s">
        <v>76</v>
      </c>
      <c r="AY158" s="211" t="s">
        <v>122</v>
      </c>
    </row>
    <row r="159" spans="2:51" s="14" customFormat="1" ht="12">
      <c r="B159" s="212"/>
      <c r="C159" s="213"/>
      <c r="D159" s="195" t="s">
        <v>135</v>
      </c>
      <c r="E159" s="214" t="s">
        <v>38</v>
      </c>
      <c r="F159" s="215" t="s">
        <v>319</v>
      </c>
      <c r="G159" s="213"/>
      <c r="H159" s="216">
        <v>24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135</v>
      </c>
      <c r="AU159" s="222" t="s">
        <v>85</v>
      </c>
      <c r="AV159" s="14" t="s">
        <v>85</v>
      </c>
      <c r="AW159" s="14" t="s">
        <v>36</v>
      </c>
      <c r="AX159" s="14" t="s">
        <v>83</v>
      </c>
      <c r="AY159" s="222" t="s">
        <v>122</v>
      </c>
    </row>
    <row r="160" spans="1:65" s="2" customFormat="1" ht="16.5" customHeight="1">
      <c r="A160" s="37"/>
      <c r="B160" s="38"/>
      <c r="C160" s="234" t="s">
        <v>238</v>
      </c>
      <c r="D160" s="234" t="s">
        <v>362</v>
      </c>
      <c r="E160" s="235" t="s">
        <v>600</v>
      </c>
      <c r="F160" s="236" t="s">
        <v>601</v>
      </c>
      <c r="G160" s="237" t="s">
        <v>192</v>
      </c>
      <c r="H160" s="238">
        <v>120</v>
      </c>
      <c r="I160" s="239"/>
      <c r="J160" s="240">
        <f>ROUND(I160*H160,2)</f>
        <v>0</v>
      </c>
      <c r="K160" s="236" t="s">
        <v>38</v>
      </c>
      <c r="L160" s="241"/>
      <c r="M160" s="242" t="s">
        <v>38</v>
      </c>
      <c r="N160" s="243" t="s">
        <v>49</v>
      </c>
      <c r="O160" s="68"/>
      <c r="P160" s="191">
        <f>O160*H160</f>
        <v>0</v>
      </c>
      <c r="Q160" s="191">
        <v>0.001</v>
      </c>
      <c r="R160" s="191">
        <f>Q160*H160</f>
        <v>0.12</v>
      </c>
      <c r="S160" s="191">
        <v>0</v>
      </c>
      <c r="T160" s="19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3" t="s">
        <v>206</v>
      </c>
      <c r="AT160" s="193" t="s">
        <v>362</v>
      </c>
      <c r="AU160" s="193" t="s">
        <v>85</v>
      </c>
      <c r="AY160" s="20" t="s">
        <v>122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20" t="s">
        <v>129</v>
      </c>
      <c r="BK160" s="194">
        <f>ROUND(I160*H160,2)</f>
        <v>0</v>
      </c>
      <c r="BL160" s="20" t="s">
        <v>129</v>
      </c>
      <c r="BM160" s="193" t="s">
        <v>602</v>
      </c>
    </row>
    <row r="161" spans="1:47" s="2" customFormat="1" ht="12">
      <c r="A161" s="37"/>
      <c r="B161" s="38"/>
      <c r="C161" s="39"/>
      <c r="D161" s="195" t="s">
        <v>131</v>
      </c>
      <c r="E161" s="39"/>
      <c r="F161" s="196" t="s">
        <v>601</v>
      </c>
      <c r="G161" s="39"/>
      <c r="H161" s="39"/>
      <c r="I161" s="197"/>
      <c r="J161" s="39"/>
      <c r="K161" s="39"/>
      <c r="L161" s="42"/>
      <c r="M161" s="198"/>
      <c r="N161" s="199"/>
      <c r="O161" s="68"/>
      <c r="P161" s="68"/>
      <c r="Q161" s="68"/>
      <c r="R161" s="68"/>
      <c r="S161" s="68"/>
      <c r="T161" s="69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131</v>
      </c>
      <c r="AU161" s="20" t="s">
        <v>85</v>
      </c>
    </row>
    <row r="162" spans="2:51" s="13" customFormat="1" ht="12">
      <c r="B162" s="202"/>
      <c r="C162" s="203"/>
      <c r="D162" s="195" t="s">
        <v>135</v>
      </c>
      <c r="E162" s="204" t="s">
        <v>38</v>
      </c>
      <c r="F162" s="205" t="s">
        <v>603</v>
      </c>
      <c r="G162" s="203"/>
      <c r="H162" s="204" t="s">
        <v>38</v>
      </c>
      <c r="I162" s="206"/>
      <c r="J162" s="203"/>
      <c r="K162" s="203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135</v>
      </c>
      <c r="AU162" s="211" t="s">
        <v>85</v>
      </c>
      <c r="AV162" s="13" t="s">
        <v>83</v>
      </c>
      <c r="AW162" s="13" t="s">
        <v>36</v>
      </c>
      <c r="AX162" s="13" t="s">
        <v>76</v>
      </c>
      <c r="AY162" s="211" t="s">
        <v>122</v>
      </c>
    </row>
    <row r="163" spans="2:51" s="13" customFormat="1" ht="12">
      <c r="B163" s="202"/>
      <c r="C163" s="203"/>
      <c r="D163" s="195" t="s">
        <v>135</v>
      </c>
      <c r="E163" s="204" t="s">
        <v>38</v>
      </c>
      <c r="F163" s="205" t="s">
        <v>604</v>
      </c>
      <c r="G163" s="203"/>
      <c r="H163" s="204" t="s">
        <v>38</v>
      </c>
      <c r="I163" s="206"/>
      <c r="J163" s="203"/>
      <c r="K163" s="203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135</v>
      </c>
      <c r="AU163" s="211" t="s">
        <v>85</v>
      </c>
      <c r="AV163" s="13" t="s">
        <v>83</v>
      </c>
      <c r="AW163" s="13" t="s">
        <v>36</v>
      </c>
      <c r="AX163" s="13" t="s">
        <v>76</v>
      </c>
      <c r="AY163" s="211" t="s">
        <v>122</v>
      </c>
    </row>
    <row r="164" spans="2:51" s="14" customFormat="1" ht="12">
      <c r="B164" s="212"/>
      <c r="C164" s="213"/>
      <c r="D164" s="195" t="s">
        <v>135</v>
      </c>
      <c r="E164" s="214" t="s">
        <v>38</v>
      </c>
      <c r="F164" s="215" t="s">
        <v>605</v>
      </c>
      <c r="G164" s="213"/>
      <c r="H164" s="216">
        <v>120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135</v>
      </c>
      <c r="AU164" s="222" t="s">
        <v>85</v>
      </c>
      <c r="AV164" s="14" t="s">
        <v>85</v>
      </c>
      <c r="AW164" s="14" t="s">
        <v>36</v>
      </c>
      <c r="AX164" s="14" t="s">
        <v>83</v>
      </c>
      <c r="AY164" s="222" t="s">
        <v>122</v>
      </c>
    </row>
    <row r="165" spans="1:65" s="2" customFormat="1" ht="16.5" customHeight="1">
      <c r="A165" s="37"/>
      <c r="B165" s="38"/>
      <c r="C165" s="182" t="s">
        <v>243</v>
      </c>
      <c r="D165" s="182" t="s">
        <v>124</v>
      </c>
      <c r="E165" s="183" t="s">
        <v>606</v>
      </c>
      <c r="F165" s="184" t="s">
        <v>607</v>
      </c>
      <c r="G165" s="185" t="s">
        <v>173</v>
      </c>
      <c r="H165" s="186">
        <v>19.2</v>
      </c>
      <c r="I165" s="187"/>
      <c r="J165" s="188">
        <f>ROUND(I165*H165,2)</f>
        <v>0</v>
      </c>
      <c r="K165" s="184" t="s">
        <v>128</v>
      </c>
      <c r="L165" s="42"/>
      <c r="M165" s="189" t="s">
        <v>38</v>
      </c>
      <c r="N165" s="190" t="s">
        <v>49</v>
      </c>
      <c r="O165" s="68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3" t="s">
        <v>129</v>
      </c>
      <c r="AT165" s="193" t="s">
        <v>124</v>
      </c>
      <c r="AU165" s="193" t="s">
        <v>85</v>
      </c>
      <c r="AY165" s="20" t="s">
        <v>122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0" t="s">
        <v>129</v>
      </c>
      <c r="BK165" s="194">
        <f>ROUND(I165*H165,2)</f>
        <v>0</v>
      </c>
      <c r="BL165" s="20" t="s">
        <v>129</v>
      </c>
      <c r="BM165" s="193" t="s">
        <v>608</v>
      </c>
    </row>
    <row r="166" spans="1:47" s="2" customFormat="1" ht="12">
      <c r="A166" s="37"/>
      <c r="B166" s="38"/>
      <c r="C166" s="39"/>
      <c r="D166" s="195" t="s">
        <v>131</v>
      </c>
      <c r="E166" s="39"/>
      <c r="F166" s="196" t="s">
        <v>609</v>
      </c>
      <c r="G166" s="39"/>
      <c r="H166" s="39"/>
      <c r="I166" s="197"/>
      <c r="J166" s="39"/>
      <c r="K166" s="39"/>
      <c r="L166" s="42"/>
      <c r="M166" s="198"/>
      <c r="N166" s="199"/>
      <c r="O166" s="68"/>
      <c r="P166" s="68"/>
      <c r="Q166" s="68"/>
      <c r="R166" s="68"/>
      <c r="S166" s="68"/>
      <c r="T166" s="69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131</v>
      </c>
      <c r="AU166" s="20" t="s">
        <v>85</v>
      </c>
    </row>
    <row r="167" spans="1:47" s="2" customFormat="1" ht="12">
      <c r="A167" s="37"/>
      <c r="B167" s="38"/>
      <c r="C167" s="39"/>
      <c r="D167" s="200" t="s">
        <v>133</v>
      </c>
      <c r="E167" s="39"/>
      <c r="F167" s="201" t="s">
        <v>610</v>
      </c>
      <c r="G167" s="39"/>
      <c r="H167" s="39"/>
      <c r="I167" s="197"/>
      <c r="J167" s="39"/>
      <c r="K167" s="39"/>
      <c r="L167" s="42"/>
      <c r="M167" s="198"/>
      <c r="N167" s="199"/>
      <c r="O167" s="68"/>
      <c r="P167" s="68"/>
      <c r="Q167" s="68"/>
      <c r="R167" s="68"/>
      <c r="S167" s="68"/>
      <c r="T167" s="69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133</v>
      </c>
      <c r="AU167" s="20" t="s">
        <v>85</v>
      </c>
    </row>
    <row r="168" spans="2:51" s="14" customFormat="1" ht="12">
      <c r="B168" s="212"/>
      <c r="C168" s="213"/>
      <c r="D168" s="195" t="s">
        <v>135</v>
      </c>
      <c r="E168" s="214" t="s">
        <v>38</v>
      </c>
      <c r="F168" s="215" t="s">
        <v>611</v>
      </c>
      <c r="G168" s="213"/>
      <c r="H168" s="216">
        <v>19.2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135</v>
      </c>
      <c r="AU168" s="222" t="s">
        <v>85</v>
      </c>
      <c r="AV168" s="14" t="s">
        <v>85</v>
      </c>
      <c r="AW168" s="14" t="s">
        <v>36</v>
      </c>
      <c r="AX168" s="14" t="s">
        <v>83</v>
      </c>
      <c r="AY168" s="222" t="s">
        <v>122</v>
      </c>
    </row>
    <row r="169" spans="1:65" s="2" customFormat="1" ht="16.5" customHeight="1">
      <c r="A169" s="37"/>
      <c r="B169" s="38"/>
      <c r="C169" s="182" t="s">
        <v>251</v>
      </c>
      <c r="D169" s="182" t="s">
        <v>124</v>
      </c>
      <c r="E169" s="183" t="s">
        <v>612</v>
      </c>
      <c r="F169" s="184" t="s">
        <v>613</v>
      </c>
      <c r="G169" s="185" t="s">
        <v>127</v>
      </c>
      <c r="H169" s="186">
        <v>0.01</v>
      </c>
      <c r="I169" s="187"/>
      <c r="J169" s="188">
        <f>ROUND(I169*H169,2)</f>
        <v>0</v>
      </c>
      <c r="K169" s="184" t="s">
        <v>128</v>
      </c>
      <c r="L169" s="42"/>
      <c r="M169" s="189" t="s">
        <v>38</v>
      </c>
      <c r="N169" s="190" t="s">
        <v>49</v>
      </c>
      <c r="O169" s="68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3" t="s">
        <v>129</v>
      </c>
      <c r="AT169" s="193" t="s">
        <v>124</v>
      </c>
      <c r="AU169" s="193" t="s">
        <v>85</v>
      </c>
      <c r="AY169" s="20" t="s">
        <v>122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0" t="s">
        <v>129</v>
      </c>
      <c r="BK169" s="194">
        <f>ROUND(I169*H169,2)</f>
        <v>0</v>
      </c>
      <c r="BL169" s="20" t="s">
        <v>129</v>
      </c>
      <c r="BM169" s="193" t="s">
        <v>614</v>
      </c>
    </row>
    <row r="170" spans="1:47" s="2" customFormat="1" ht="12">
      <c r="A170" s="37"/>
      <c r="B170" s="38"/>
      <c r="C170" s="39"/>
      <c r="D170" s="195" t="s">
        <v>131</v>
      </c>
      <c r="E170" s="39"/>
      <c r="F170" s="196" t="s">
        <v>615</v>
      </c>
      <c r="G170" s="39"/>
      <c r="H170" s="39"/>
      <c r="I170" s="197"/>
      <c r="J170" s="39"/>
      <c r="K170" s="39"/>
      <c r="L170" s="42"/>
      <c r="M170" s="198"/>
      <c r="N170" s="199"/>
      <c r="O170" s="68"/>
      <c r="P170" s="68"/>
      <c r="Q170" s="68"/>
      <c r="R170" s="68"/>
      <c r="S170" s="68"/>
      <c r="T170" s="69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131</v>
      </c>
      <c r="AU170" s="20" t="s">
        <v>85</v>
      </c>
    </row>
    <row r="171" spans="1:47" s="2" customFormat="1" ht="12">
      <c r="A171" s="37"/>
      <c r="B171" s="38"/>
      <c r="C171" s="39"/>
      <c r="D171" s="200" t="s">
        <v>133</v>
      </c>
      <c r="E171" s="39"/>
      <c r="F171" s="201" t="s">
        <v>616</v>
      </c>
      <c r="G171" s="39"/>
      <c r="H171" s="39"/>
      <c r="I171" s="197"/>
      <c r="J171" s="39"/>
      <c r="K171" s="39"/>
      <c r="L171" s="42"/>
      <c r="M171" s="198"/>
      <c r="N171" s="199"/>
      <c r="O171" s="68"/>
      <c r="P171" s="68"/>
      <c r="Q171" s="68"/>
      <c r="R171" s="68"/>
      <c r="S171" s="68"/>
      <c r="T171" s="69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133</v>
      </c>
      <c r="AU171" s="20" t="s">
        <v>85</v>
      </c>
    </row>
    <row r="172" spans="2:51" s="13" customFormat="1" ht="12">
      <c r="B172" s="202"/>
      <c r="C172" s="203"/>
      <c r="D172" s="195" t="s">
        <v>135</v>
      </c>
      <c r="E172" s="204" t="s">
        <v>38</v>
      </c>
      <c r="F172" s="205" t="s">
        <v>444</v>
      </c>
      <c r="G172" s="203"/>
      <c r="H172" s="204" t="s">
        <v>38</v>
      </c>
      <c r="I172" s="206"/>
      <c r="J172" s="203"/>
      <c r="K172" s="203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135</v>
      </c>
      <c r="AU172" s="211" t="s">
        <v>85</v>
      </c>
      <c r="AV172" s="13" t="s">
        <v>83</v>
      </c>
      <c r="AW172" s="13" t="s">
        <v>36</v>
      </c>
      <c r="AX172" s="13" t="s">
        <v>76</v>
      </c>
      <c r="AY172" s="211" t="s">
        <v>122</v>
      </c>
    </row>
    <row r="173" spans="2:51" s="14" customFormat="1" ht="12">
      <c r="B173" s="212"/>
      <c r="C173" s="213"/>
      <c r="D173" s="195" t="s">
        <v>135</v>
      </c>
      <c r="E173" s="214" t="s">
        <v>38</v>
      </c>
      <c r="F173" s="215" t="s">
        <v>617</v>
      </c>
      <c r="G173" s="213"/>
      <c r="H173" s="216">
        <v>0.01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135</v>
      </c>
      <c r="AU173" s="222" t="s">
        <v>85</v>
      </c>
      <c r="AV173" s="14" t="s">
        <v>85</v>
      </c>
      <c r="AW173" s="14" t="s">
        <v>36</v>
      </c>
      <c r="AX173" s="14" t="s">
        <v>83</v>
      </c>
      <c r="AY173" s="222" t="s">
        <v>122</v>
      </c>
    </row>
    <row r="174" spans="1:65" s="2" customFormat="1" ht="16.5" customHeight="1">
      <c r="A174" s="37"/>
      <c r="B174" s="38"/>
      <c r="C174" s="182" t="s">
        <v>260</v>
      </c>
      <c r="D174" s="182" t="s">
        <v>124</v>
      </c>
      <c r="E174" s="183" t="s">
        <v>618</v>
      </c>
      <c r="F174" s="184" t="s">
        <v>619</v>
      </c>
      <c r="G174" s="185" t="s">
        <v>254</v>
      </c>
      <c r="H174" s="186">
        <v>1.2</v>
      </c>
      <c r="I174" s="187"/>
      <c r="J174" s="188">
        <f>ROUND(I174*H174,2)</f>
        <v>0</v>
      </c>
      <c r="K174" s="184" t="s">
        <v>128</v>
      </c>
      <c r="L174" s="42"/>
      <c r="M174" s="189" t="s">
        <v>38</v>
      </c>
      <c r="N174" s="190" t="s">
        <v>49</v>
      </c>
      <c r="O174" s="68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3" t="s">
        <v>129</v>
      </c>
      <c r="AT174" s="193" t="s">
        <v>124</v>
      </c>
      <c r="AU174" s="193" t="s">
        <v>85</v>
      </c>
      <c r="AY174" s="20" t="s">
        <v>122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0" t="s">
        <v>129</v>
      </c>
      <c r="BK174" s="194">
        <f>ROUND(I174*H174,2)</f>
        <v>0</v>
      </c>
      <c r="BL174" s="20" t="s">
        <v>129</v>
      </c>
      <c r="BM174" s="193" t="s">
        <v>620</v>
      </c>
    </row>
    <row r="175" spans="1:47" s="2" customFormat="1" ht="12">
      <c r="A175" s="37"/>
      <c r="B175" s="38"/>
      <c r="C175" s="39"/>
      <c r="D175" s="195" t="s">
        <v>131</v>
      </c>
      <c r="E175" s="39"/>
      <c r="F175" s="196" t="s">
        <v>621</v>
      </c>
      <c r="G175" s="39"/>
      <c r="H175" s="39"/>
      <c r="I175" s="197"/>
      <c r="J175" s="39"/>
      <c r="K175" s="39"/>
      <c r="L175" s="42"/>
      <c r="M175" s="198"/>
      <c r="N175" s="199"/>
      <c r="O175" s="68"/>
      <c r="P175" s="68"/>
      <c r="Q175" s="68"/>
      <c r="R175" s="68"/>
      <c r="S175" s="68"/>
      <c r="T175" s="69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131</v>
      </c>
      <c r="AU175" s="20" t="s">
        <v>85</v>
      </c>
    </row>
    <row r="176" spans="1:47" s="2" customFormat="1" ht="12">
      <c r="A176" s="37"/>
      <c r="B176" s="38"/>
      <c r="C176" s="39"/>
      <c r="D176" s="200" t="s">
        <v>133</v>
      </c>
      <c r="E176" s="39"/>
      <c r="F176" s="201" t="s">
        <v>622</v>
      </c>
      <c r="G176" s="39"/>
      <c r="H176" s="39"/>
      <c r="I176" s="197"/>
      <c r="J176" s="39"/>
      <c r="K176" s="39"/>
      <c r="L176" s="42"/>
      <c r="M176" s="198"/>
      <c r="N176" s="199"/>
      <c r="O176" s="68"/>
      <c r="P176" s="68"/>
      <c r="Q176" s="68"/>
      <c r="R176" s="68"/>
      <c r="S176" s="68"/>
      <c r="T176" s="69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133</v>
      </c>
      <c r="AU176" s="20" t="s">
        <v>85</v>
      </c>
    </row>
    <row r="177" spans="2:51" s="13" customFormat="1" ht="12">
      <c r="B177" s="202"/>
      <c r="C177" s="203"/>
      <c r="D177" s="195" t="s">
        <v>135</v>
      </c>
      <c r="E177" s="204" t="s">
        <v>38</v>
      </c>
      <c r="F177" s="205" t="s">
        <v>623</v>
      </c>
      <c r="G177" s="203"/>
      <c r="H177" s="204" t="s">
        <v>38</v>
      </c>
      <c r="I177" s="206"/>
      <c r="J177" s="203"/>
      <c r="K177" s="203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135</v>
      </c>
      <c r="AU177" s="211" t="s">
        <v>85</v>
      </c>
      <c r="AV177" s="13" t="s">
        <v>83</v>
      </c>
      <c r="AW177" s="13" t="s">
        <v>36</v>
      </c>
      <c r="AX177" s="13" t="s">
        <v>76</v>
      </c>
      <c r="AY177" s="211" t="s">
        <v>122</v>
      </c>
    </row>
    <row r="178" spans="2:51" s="14" customFormat="1" ht="12">
      <c r="B178" s="212"/>
      <c r="C178" s="213"/>
      <c r="D178" s="195" t="s">
        <v>135</v>
      </c>
      <c r="E178" s="214" t="s">
        <v>38</v>
      </c>
      <c r="F178" s="215" t="s">
        <v>624</v>
      </c>
      <c r="G178" s="213"/>
      <c r="H178" s="216">
        <v>1.2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135</v>
      </c>
      <c r="AU178" s="222" t="s">
        <v>85</v>
      </c>
      <c r="AV178" s="14" t="s">
        <v>85</v>
      </c>
      <c r="AW178" s="14" t="s">
        <v>36</v>
      </c>
      <c r="AX178" s="14" t="s">
        <v>83</v>
      </c>
      <c r="AY178" s="222" t="s">
        <v>122</v>
      </c>
    </row>
    <row r="179" spans="2:63" s="12" customFormat="1" ht="22.9" customHeight="1">
      <c r="B179" s="166"/>
      <c r="C179" s="167"/>
      <c r="D179" s="168" t="s">
        <v>75</v>
      </c>
      <c r="E179" s="180" t="s">
        <v>625</v>
      </c>
      <c r="F179" s="180" t="s">
        <v>509</v>
      </c>
      <c r="G179" s="167"/>
      <c r="H179" s="167"/>
      <c r="I179" s="170"/>
      <c r="J179" s="181">
        <f>BK179</f>
        <v>0</v>
      </c>
      <c r="K179" s="167"/>
      <c r="L179" s="172"/>
      <c r="M179" s="173"/>
      <c r="N179" s="174"/>
      <c r="O179" s="174"/>
      <c r="P179" s="175">
        <f>SUM(P180:P182)</f>
        <v>0</v>
      </c>
      <c r="Q179" s="174"/>
      <c r="R179" s="175">
        <f>SUM(R180:R182)</f>
        <v>0</v>
      </c>
      <c r="S179" s="174"/>
      <c r="T179" s="176">
        <f>SUM(T180:T182)</f>
        <v>0</v>
      </c>
      <c r="AR179" s="177" t="s">
        <v>83</v>
      </c>
      <c r="AT179" s="178" t="s">
        <v>75</v>
      </c>
      <c r="AU179" s="178" t="s">
        <v>83</v>
      </c>
      <c r="AY179" s="177" t="s">
        <v>122</v>
      </c>
      <c r="BK179" s="179">
        <f>SUM(BK180:BK182)</f>
        <v>0</v>
      </c>
    </row>
    <row r="180" spans="1:65" s="2" customFormat="1" ht="16.5" customHeight="1">
      <c r="A180" s="37"/>
      <c r="B180" s="38"/>
      <c r="C180" s="182" t="s">
        <v>266</v>
      </c>
      <c r="D180" s="182" t="s">
        <v>124</v>
      </c>
      <c r="E180" s="183" t="s">
        <v>626</v>
      </c>
      <c r="F180" s="184" t="s">
        <v>627</v>
      </c>
      <c r="G180" s="185" t="s">
        <v>458</v>
      </c>
      <c r="H180" s="186">
        <v>0.776</v>
      </c>
      <c r="I180" s="187"/>
      <c r="J180" s="188">
        <f>ROUND(I180*H180,2)</f>
        <v>0</v>
      </c>
      <c r="K180" s="184" t="s">
        <v>128</v>
      </c>
      <c r="L180" s="42"/>
      <c r="M180" s="189" t="s">
        <v>38</v>
      </c>
      <c r="N180" s="190" t="s">
        <v>49</v>
      </c>
      <c r="O180" s="68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3" t="s">
        <v>129</v>
      </c>
      <c r="AT180" s="193" t="s">
        <v>124</v>
      </c>
      <c r="AU180" s="193" t="s">
        <v>85</v>
      </c>
      <c r="AY180" s="20" t="s">
        <v>122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0" t="s">
        <v>129</v>
      </c>
      <c r="BK180" s="194">
        <f>ROUND(I180*H180,2)</f>
        <v>0</v>
      </c>
      <c r="BL180" s="20" t="s">
        <v>129</v>
      </c>
      <c r="BM180" s="193" t="s">
        <v>628</v>
      </c>
    </row>
    <row r="181" spans="1:47" s="2" customFormat="1" ht="12">
      <c r="A181" s="37"/>
      <c r="B181" s="38"/>
      <c r="C181" s="39"/>
      <c r="D181" s="195" t="s">
        <v>131</v>
      </c>
      <c r="E181" s="39"/>
      <c r="F181" s="196" t="s">
        <v>629</v>
      </c>
      <c r="G181" s="39"/>
      <c r="H181" s="39"/>
      <c r="I181" s="197"/>
      <c r="J181" s="39"/>
      <c r="K181" s="39"/>
      <c r="L181" s="42"/>
      <c r="M181" s="198"/>
      <c r="N181" s="199"/>
      <c r="O181" s="68"/>
      <c r="P181" s="68"/>
      <c r="Q181" s="68"/>
      <c r="R181" s="68"/>
      <c r="S181" s="68"/>
      <c r="T181" s="69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131</v>
      </c>
      <c r="AU181" s="20" t="s">
        <v>85</v>
      </c>
    </row>
    <row r="182" spans="1:47" s="2" customFormat="1" ht="12">
      <c r="A182" s="37"/>
      <c r="B182" s="38"/>
      <c r="C182" s="39"/>
      <c r="D182" s="200" t="s">
        <v>133</v>
      </c>
      <c r="E182" s="39"/>
      <c r="F182" s="201" t="s">
        <v>630</v>
      </c>
      <c r="G182" s="39"/>
      <c r="H182" s="39"/>
      <c r="I182" s="197"/>
      <c r="J182" s="39"/>
      <c r="K182" s="39"/>
      <c r="L182" s="42"/>
      <c r="M182" s="255"/>
      <c r="N182" s="256"/>
      <c r="O182" s="257"/>
      <c r="P182" s="257"/>
      <c r="Q182" s="257"/>
      <c r="R182" s="257"/>
      <c r="S182" s="257"/>
      <c r="T182" s="25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133</v>
      </c>
      <c r="AU182" s="20" t="s">
        <v>85</v>
      </c>
    </row>
    <row r="183" spans="1:31" s="2" customFormat="1" ht="6.95" customHeight="1">
      <c r="A183" s="37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42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algorithmName="SHA-512" hashValue="Ag/tYSZ5/9Zc4E1A+hPNwyU6C2jGGMYjqEerxBvlLzDSX9BImrtz1+u4BlVSwednRL+Bke7oH0LVDPlT0eqs1Q==" saltValue="2rKk7fk9A7ssD+fcIdBcZ3bdhGmhE0EqUmv7OPGHes/cCdqZC4AgKkl7IktyBcfb3l92v/loLea1U/oL5d5VjQ==" spinCount="100000" sheet="1" objects="1" scenarios="1" formatColumns="0" formatRows="0" autoFilter="0"/>
  <autoFilter ref="C87:K182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4_01/111103213"/>
    <hyperlink ref="F99" r:id="rId2" display="https://podminky.urs.cz/item/CS_URS_2024_01/183101115"/>
    <hyperlink ref="F104" r:id="rId3" display="https://podminky.urs.cz/item/CS_URS_2024_01/184102113"/>
    <hyperlink ref="F124" r:id="rId4" display="https://podminky.urs.cz/item/CS_URS_2024_01/184215133"/>
    <hyperlink ref="F133" r:id="rId5" display="https://podminky.urs.cz/item/CS_URS_2024_01/184501114"/>
    <hyperlink ref="F142" r:id="rId6" display="https://podminky.urs.cz/item/CS_URS_2024_01/184813121"/>
    <hyperlink ref="F147" r:id="rId7" display="https://podminky.urs.cz/item/CS_URS_2024_01/184813134"/>
    <hyperlink ref="F152" r:id="rId8" display="https://podminky.urs.cz/item/CS_URS_2024_01/184813511"/>
    <hyperlink ref="F157" r:id="rId9" display="https://podminky.urs.cz/item/CS_URS_2024_01/184816111"/>
    <hyperlink ref="F167" r:id="rId10" display="https://podminky.urs.cz/item/CS_URS_2024_01/184911421"/>
    <hyperlink ref="F171" r:id="rId11" display="https://podminky.urs.cz/item/CS_URS_2024_01/185803105"/>
    <hyperlink ref="F176" r:id="rId12" display="https://podminky.urs.cz/item/CS_URS_2024_01/185804311"/>
    <hyperlink ref="F182" r:id="rId13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0" t="s">
        <v>94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85</v>
      </c>
    </row>
    <row r="4" spans="2:46" s="1" customFormat="1" ht="24.95" customHeight="1">
      <c r="B4" s="23"/>
      <c r="D4" s="114" t="s">
        <v>95</v>
      </c>
      <c r="L4" s="23"/>
      <c r="M4" s="115" t="s">
        <v>10</v>
      </c>
      <c r="AT4" s="20" t="s">
        <v>36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396" t="str">
        <f>'Rekapitulace stavby'!K6</f>
        <v>Mateřovský potok, Starý Mateřov, odstranění nánosů, ř. km 0,400 - 1,530</v>
      </c>
      <c r="F7" s="397"/>
      <c r="G7" s="397"/>
      <c r="H7" s="397"/>
      <c r="L7" s="23"/>
    </row>
    <row r="8" spans="1:31" s="2" customFormat="1" ht="12" customHeight="1">
      <c r="A8" s="37"/>
      <c r="B8" s="42"/>
      <c r="C8" s="37"/>
      <c r="D8" s="116" t="s">
        <v>96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8" t="s">
        <v>631</v>
      </c>
      <c r="F9" s="399"/>
      <c r="G9" s="399"/>
      <c r="H9" s="399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7" t="s">
        <v>38</v>
      </c>
      <c r="G11" s="37"/>
      <c r="H11" s="37"/>
      <c r="I11" s="116" t="s">
        <v>20</v>
      </c>
      <c r="J11" s="107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7" t="s">
        <v>23</v>
      </c>
      <c r="G12" s="37"/>
      <c r="H12" s="37"/>
      <c r="I12" s="116" t="s">
        <v>24</v>
      </c>
      <c r="J12" s="118" t="str">
        <f>'Rekapitulace stavby'!AN8</f>
        <v>26. 1. 2024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7" t="s">
        <v>28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7" t="s">
        <v>29</v>
      </c>
      <c r="F15" s="37"/>
      <c r="G15" s="37"/>
      <c r="H15" s="37"/>
      <c r="I15" s="116" t="s">
        <v>30</v>
      </c>
      <c r="J15" s="107" t="s">
        <v>31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32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0" t="str">
        <f>'Rekapitulace stavby'!E14</f>
        <v>Vyplň údaj</v>
      </c>
      <c r="F18" s="401"/>
      <c r="G18" s="401"/>
      <c r="H18" s="401"/>
      <c r="I18" s="116" t="s">
        <v>30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34</v>
      </c>
      <c r="E20" s="37"/>
      <c r="F20" s="37"/>
      <c r="G20" s="37"/>
      <c r="H20" s="37"/>
      <c r="I20" s="116" t="s">
        <v>27</v>
      </c>
      <c r="J20" s="107" t="s">
        <v>28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7" t="s">
        <v>35</v>
      </c>
      <c r="F21" s="37"/>
      <c r="G21" s="37"/>
      <c r="H21" s="37"/>
      <c r="I21" s="116" t="s">
        <v>30</v>
      </c>
      <c r="J21" s="107" t="s">
        <v>31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37</v>
      </c>
      <c r="E23" s="37"/>
      <c r="F23" s="37"/>
      <c r="G23" s="37"/>
      <c r="H23" s="37"/>
      <c r="I23" s="116" t="s">
        <v>27</v>
      </c>
      <c r="J23" s="107" t="s">
        <v>38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7" t="s">
        <v>39</v>
      </c>
      <c r="F24" s="37"/>
      <c r="G24" s="37"/>
      <c r="H24" s="37"/>
      <c r="I24" s="116" t="s">
        <v>30</v>
      </c>
      <c r="J24" s="107" t="s">
        <v>38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40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9"/>
      <c r="B27" s="120"/>
      <c r="C27" s="119"/>
      <c r="D27" s="119"/>
      <c r="E27" s="402" t="s">
        <v>41</v>
      </c>
      <c r="F27" s="402"/>
      <c r="G27" s="402"/>
      <c r="H27" s="402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42</v>
      </c>
      <c r="E30" s="37"/>
      <c r="F30" s="37"/>
      <c r="G30" s="37"/>
      <c r="H30" s="37"/>
      <c r="I30" s="37"/>
      <c r="J30" s="124">
        <f>ROUND(J84,2)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44</v>
      </c>
      <c r="G32" s="37"/>
      <c r="H32" s="37"/>
      <c r="I32" s="125" t="s">
        <v>43</v>
      </c>
      <c r="J32" s="125" t="s">
        <v>45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hidden="1">
      <c r="A33" s="37"/>
      <c r="B33" s="42"/>
      <c r="C33" s="37"/>
      <c r="D33" s="126" t="s">
        <v>46</v>
      </c>
      <c r="E33" s="116" t="s">
        <v>47</v>
      </c>
      <c r="F33" s="127">
        <f>ROUND((SUM(BE84:BE153)),2)</f>
        <v>0</v>
      </c>
      <c r="G33" s="37"/>
      <c r="H33" s="37"/>
      <c r="I33" s="128">
        <v>0.21</v>
      </c>
      <c r="J33" s="127">
        <f>ROUND(((SUM(BE84:BE153))*I33),2)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hidden="1">
      <c r="A34" s="37"/>
      <c r="B34" s="42"/>
      <c r="C34" s="37"/>
      <c r="D34" s="37"/>
      <c r="E34" s="116" t="s">
        <v>48</v>
      </c>
      <c r="F34" s="127">
        <f>ROUND((SUM(BF84:BF153)),2)</f>
        <v>0</v>
      </c>
      <c r="G34" s="37"/>
      <c r="H34" s="37"/>
      <c r="I34" s="128">
        <v>0.12</v>
      </c>
      <c r="J34" s="127">
        <f>ROUND(((SUM(BF84:BF153))*I34),2)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16" t="s">
        <v>46</v>
      </c>
      <c r="E35" s="116" t="s">
        <v>49</v>
      </c>
      <c r="F35" s="127">
        <f>ROUND((SUM(BG84:BG153)),2)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6" t="s">
        <v>50</v>
      </c>
      <c r="F36" s="127">
        <f>ROUND((SUM(BH84:BH153)),2)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51</v>
      </c>
      <c r="F37" s="127">
        <f>ROUND((SUM(BI84:BI153)),2)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52</v>
      </c>
      <c r="E39" s="131"/>
      <c r="F39" s="131"/>
      <c r="G39" s="132" t="s">
        <v>53</v>
      </c>
      <c r="H39" s="133" t="s">
        <v>54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Mateřovský potok, Starý Mateřov, odstranění nánosů, ř. km 0,400 - 1,530</v>
      </c>
      <c r="F48" s="395"/>
      <c r="G48" s="395"/>
      <c r="H48" s="395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82" t="str">
        <f>E9</f>
        <v>VON - Vedlejší a ostatní náklady</v>
      </c>
      <c r="F50" s="393"/>
      <c r="G50" s="393"/>
      <c r="H50" s="393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>Starý Mateřov</v>
      </c>
      <c r="G52" s="39"/>
      <c r="H52" s="39"/>
      <c r="I52" s="32" t="s">
        <v>24</v>
      </c>
      <c r="J52" s="63" t="str">
        <f>IF(J12="","",J12)</f>
        <v>26. 1. 2024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26</v>
      </c>
      <c r="D54" s="39"/>
      <c r="E54" s="39"/>
      <c r="F54" s="30" t="str">
        <f>E15</f>
        <v>Povodí Labe, státní podnik</v>
      </c>
      <c r="G54" s="39"/>
      <c r="H54" s="39"/>
      <c r="I54" s="32" t="s">
        <v>34</v>
      </c>
      <c r="J54" s="35" t="str">
        <f>E21</f>
        <v>Povodí Labe, státní podnik, OIČ, Hradec Králové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32</v>
      </c>
      <c r="D55" s="39"/>
      <c r="E55" s="39"/>
      <c r="F55" s="30" t="str">
        <f>IF(E18="","",E18)</f>
        <v>Vyplň údaj</v>
      </c>
      <c r="G55" s="39"/>
      <c r="H55" s="39"/>
      <c r="I55" s="32" t="s">
        <v>37</v>
      </c>
      <c r="J55" s="35" t="str">
        <f>E24</f>
        <v>Ing. Eva Morkesová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99</v>
      </c>
      <c r="D57" s="141"/>
      <c r="E57" s="141"/>
      <c r="F57" s="141"/>
      <c r="G57" s="141"/>
      <c r="H57" s="141"/>
      <c r="I57" s="141"/>
      <c r="J57" s="142" t="s">
        <v>100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74</v>
      </c>
      <c r="D59" s="39"/>
      <c r="E59" s="39"/>
      <c r="F59" s="39"/>
      <c r="G59" s="39"/>
      <c r="H59" s="39"/>
      <c r="I59" s="39"/>
      <c r="J59" s="81">
        <f>J84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4"/>
      <c r="C60" s="145"/>
      <c r="D60" s="146" t="s">
        <v>632</v>
      </c>
      <c r="E60" s="147"/>
      <c r="F60" s="147"/>
      <c r="G60" s="147"/>
      <c r="H60" s="147"/>
      <c r="I60" s="147"/>
      <c r="J60" s="148">
        <f>J85</f>
        <v>0</v>
      </c>
      <c r="K60" s="145"/>
      <c r="L60" s="149"/>
    </row>
    <row r="61" spans="2:12" s="10" customFormat="1" ht="19.9" customHeight="1">
      <c r="B61" s="150"/>
      <c r="C61" s="101"/>
      <c r="D61" s="151" t="s">
        <v>633</v>
      </c>
      <c r="E61" s="152"/>
      <c r="F61" s="152"/>
      <c r="G61" s="152"/>
      <c r="H61" s="152"/>
      <c r="I61" s="152"/>
      <c r="J61" s="153">
        <f>J86</f>
        <v>0</v>
      </c>
      <c r="K61" s="101"/>
      <c r="L61" s="154"/>
    </row>
    <row r="62" spans="2:12" s="10" customFormat="1" ht="19.9" customHeight="1">
      <c r="B62" s="150"/>
      <c r="C62" s="101"/>
      <c r="D62" s="151" t="s">
        <v>634</v>
      </c>
      <c r="E62" s="152"/>
      <c r="F62" s="152"/>
      <c r="G62" s="152"/>
      <c r="H62" s="152"/>
      <c r="I62" s="152"/>
      <c r="J62" s="153">
        <f>J116</f>
        <v>0</v>
      </c>
      <c r="K62" s="101"/>
      <c r="L62" s="154"/>
    </row>
    <row r="63" spans="2:12" s="10" customFormat="1" ht="19.9" customHeight="1">
      <c r="B63" s="150"/>
      <c r="C63" s="101"/>
      <c r="D63" s="151" t="s">
        <v>635</v>
      </c>
      <c r="E63" s="152"/>
      <c r="F63" s="152"/>
      <c r="G63" s="152"/>
      <c r="H63" s="152"/>
      <c r="I63" s="152"/>
      <c r="J63" s="153">
        <f>J125</f>
        <v>0</v>
      </c>
      <c r="K63" s="101"/>
      <c r="L63" s="154"/>
    </row>
    <row r="64" spans="2:12" s="10" customFormat="1" ht="19.9" customHeight="1">
      <c r="B64" s="150"/>
      <c r="C64" s="101"/>
      <c r="D64" s="151" t="s">
        <v>636</v>
      </c>
      <c r="E64" s="152"/>
      <c r="F64" s="152"/>
      <c r="G64" s="152"/>
      <c r="H64" s="152"/>
      <c r="I64" s="152"/>
      <c r="J64" s="153">
        <f>J132</f>
        <v>0</v>
      </c>
      <c r="K64" s="101"/>
      <c r="L64" s="154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6" t="s">
        <v>107</v>
      </c>
      <c r="D71" s="39"/>
      <c r="E71" s="39"/>
      <c r="F71" s="39"/>
      <c r="G71" s="39"/>
      <c r="H71" s="39"/>
      <c r="I71" s="39"/>
      <c r="J71" s="39"/>
      <c r="K71" s="39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16</v>
      </c>
      <c r="D73" s="39"/>
      <c r="E73" s="39"/>
      <c r="F73" s="39"/>
      <c r="G73" s="39"/>
      <c r="H73" s="39"/>
      <c r="I73" s="39"/>
      <c r="J73" s="39"/>
      <c r="K73" s="39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94" t="str">
        <f>E7</f>
        <v>Mateřovský potok, Starý Mateřov, odstranění nánosů, ř. km 0,400 - 1,530</v>
      </c>
      <c r="F74" s="395"/>
      <c r="G74" s="395"/>
      <c r="H74" s="395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96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82" t="str">
        <f>E9</f>
        <v>VON - Vedlejší a ostatní náklady</v>
      </c>
      <c r="F76" s="393"/>
      <c r="G76" s="393"/>
      <c r="H76" s="393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22</v>
      </c>
      <c r="D78" s="39"/>
      <c r="E78" s="39"/>
      <c r="F78" s="30" t="str">
        <f>F12</f>
        <v>Starý Mateřov</v>
      </c>
      <c r="G78" s="39"/>
      <c r="H78" s="39"/>
      <c r="I78" s="32" t="s">
        <v>24</v>
      </c>
      <c r="J78" s="63" t="str">
        <f>IF(J12="","",J12)</f>
        <v>26. 1. 2024</v>
      </c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15" customHeight="1">
      <c r="A80" s="37"/>
      <c r="B80" s="38"/>
      <c r="C80" s="32" t="s">
        <v>26</v>
      </c>
      <c r="D80" s="39"/>
      <c r="E80" s="39"/>
      <c r="F80" s="30" t="str">
        <f>E15</f>
        <v>Povodí Labe, státní podnik</v>
      </c>
      <c r="G80" s="39"/>
      <c r="H80" s="39"/>
      <c r="I80" s="32" t="s">
        <v>34</v>
      </c>
      <c r="J80" s="35" t="str">
        <f>E21</f>
        <v>Povodí Labe, státní podnik, OIČ, Hradec Králové</v>
      </c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32</v>
      </c>
      <c r="D81" s="39"/>
      <c r="E81" s="39"/>
      <c r="F81" s="30" t="str">
        <f>IF(E18="","",E18)</f>
        <v>Vyplň údaj</v>
      </c>
      <c r="G81" s="39"/>
      <c r="H81" s="39"/>
      <c r="I81" s="32" t="s">
        <v>37</v>
      </c>
      <c r="J81" s="35" t="str">
        <f>E24</f>
        <v>Ing. Eva Morkesová</v>
      </c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55"/>
      <c r="B83" s="156"/>
      <c r="C83" s="157" t="s">
        <v>108</v>
      </c>
      <c r="D83" s="158" t="s">
        <v>61</v>
      </c>
      <c r="E83" s="158" t="s">
        <v>57</v>
      </c>
      <c r="F83" s="158" t="s">
        <v>58</v>
      </c>
      <c r="G83" s="158" t="s">
        <v>109</v>
      </c>
      <c r="H83" s="158" t="s">
        <v>110</v>
      </c>
      <c r="I83" s="158" t="s">
        <v>111</v>
      </c>
      <c r="J83" s="158" t="s">
        <v>100</v>
      </c>
      <c r="K83" s="159" t="s">
        <v>112</v>
      </c>
      <c r="L83" s="160"/>
      <c r="M83" s="72" t="s">
        <v>38</v>
      </c>
      <c r="N83" s="73" t="s">
        <v>46</v>
      </c>
      <c r="O83" s="73" t="s">
        <v>113</v>
      </c>
      <c r="P83" s="73" t="s">
        <v>114</v>
      </c>
      <c r="Q83" s="73" t="s">
        <v>115</v>
      </c>
      <c r="R83" s="73" t="s">
        <v>116</v>
      </c>
      <c r="S83" s="73" t="s">
        <v>117</v>
      </c>
      <c r="T83" s="74" t="s">
        <v>118</v>
      </c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63" s="2" customFormat="1" ht="22.9" customHeight="1">
      <c r="A84" s="37"/>
      <c r="B84" s="38"/>
      <c r="C84" s="79" t="s">
        <v>119</v>
      </c>
      <c r="D84" s="39"/>
      <c r="E84" s="39"/>
      <c r="F84" s="39"/>
      <c r="G84" s="39"/>
      <c r="H84" s="39"/>
      <c r="I84" s="39"/>
      <c r="J84" s="161">
        <f>BK84</f>
        <v>0</v>
      </c>
      <c r="K84" s="39"/>
      <c r="L84" s="42"/>
      <c r="M84" s="75"/>
      <c r="N84" s="162"/>
      <c r="O84" s="76"/>
      <c r="P84" s="163">
        <f>P85</f>
        <v>0</v>
      </c>
      <c r="Q84" s="76"/>
      <c r="R84" s="163">
        <f>R85</f>
        <v>0</v>
      </c>
      <c r="S84" s="76"/>
      <c r="T84" s="164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20" t="s">
        <v>75</v>
      </c>
      <c r="AU84" s="20" t="s">
        <v>101</v>
      </c>
      <c r="BK84" s="165">
        <f>BK85</f>
        <v>0</v>
      </c>
    </row>
    <row r="85" spans="2:63" s="12" customFormat="1" ht="25.9" customHeight="1">
      <c r="B85" s="166"/>
      <c r="C85" s="167"/>
      <c r="D85" s="168" t="s">
        <v>75</v>
      </c>
      <c r="E85" s="169" t="s">
        <v>637</v>
      </c>
      <c r="F85" s="169" t="s">
        <v>638</v>
      </c>
      <c r="G85" s="167"/>
      <c r="H85" s="167"/>
      <c r="I85" s="170"/>
      <c r="J85" s="171">
        <f>BK85</f>
        <v>0</v>
      </c>
      <c r="K85" s="167"/>
      <c r="L85" s="172"/>
      <c r="M85" s="173"/>
      <c r="N85" s="174"/>
      <c r="O85" s="174"/>
      <c r="P85" s="175">
        <f>P86+P116+P125+P132</f>
        <v>0</v>
      </c>
      <c r="Q85" s="174"/>
      <c r="R85" s="175">
        <f>R86+R116+R125+R132</f>
        <v>0</v>
      </c>
      <c r="S85" s="174"/>
      <c r="T85" s="176">
        <f>T86+T116+T125+T132</f>
        <v>0</v>
      </c>
      <c r="AR85" s="177" t="s">
        <v>129</v>
      </c>
      <c r="AT85" s="178" t="s">
        <v>75</v>
      </c>
      <c r="AU85" s="178" t="s">
        <v>76</v>
      </c>
      <c r="AY85" s="177" t="s">
        <v>122</v>
      </c>
      <c r="BK85" s="179">
        <f>BK86+BK116+BK125+BK132</f>
        <v>0</v>
      </c>
    </row>
    <row r="86" spans="2:63" s="12" customFormat="1" ht="22.9" customHeight="1">
      <c r="B86" s="166"/>
      <c r="C86" s="167"/>
      <c r="D86" s="168" t="s">
        <v>75</v>
      </c>
      <c r="E86" s="180" t="s">
        <v>639</v>
      </c>
      <c r="F86" s="180" t="s">
        <v>640</v>
      </c>
      <c r="G86" s="167"/>
      <c r="H86" s="167"/>
      <c r="I86" s="170"/>
      <c r="J86" s="181">
        <f>BK86</f>
        <v>0</v>
      </c>
      <c r="K86" s="167"/>
      <c r="L86" s="172"/>
      <c r="M86" s="173"/>
      <c r="N86" s="174"/>
      <c r="O86" s="174"/>
      <c r="P86" s="175">
        <f>SUM(P87:P115)</f>
        <v>0</v>
      </c>
      <c r="Q86" s="174"/>
      <c r="R86" s="175">
        <f>SUM(R87:R115)</f>
        <v>0</v>
      </c>
      <c r="S86" s="174"/>
      <c r="T86" s="176">
        <f>SUM(T87:T115)</f>
        <v>0</v>
      </c>
      <c r="AR86" s="177" t="s">
        <v>129</v>
      </c>
      <c r="AT86" s="178" t="s">
        <v>75</v>
      </c>
      <c r="AU86" s="178" t="s">
        <v>83</v>
      </c>
      <c r="AY86" s="177" t="s">
        <v>122</v>
      </c>
      <c r="BK86" s="179">
        <f>SUM(BK87:BK115)</f>
        <v>0</v>
      </c>
    </row>
    <row r="87" spans="1:65" s="2" customFormat="1" ht="16.5" customHeight="1">
      <c r="A87" s="37"/>
      <c r="B87" s="38"/>
      <c r="C87" s="182" t="s">
        <v>83</v>
      </c>
      <c r="D87" s="182" t="s">
        <v>124</v>
      </c>
      <c r="E87" s="183" t="s">
        <v>641</v>
      </c>
      <c r="F87" s="184" t="s">
        <v>642</v>
      </c>
      <c r="G87" s="185" t="s">
        <v>643</v>
      </c>
      <c r="H87" s="186">
        <v>1</v>
      </c>
      <c r="I87" s="187"/>
      <c r="J87" s="188">
        <f>ROUND(I87*H87,2)</f>
        <v>0</v>
      </c>
      <c r="K87" s="184" t="s">
        <v>38</v>
      </c>
      <c r="L87" s="42"/>
      <c r="M87" s="189" t="s">
        <v>38</v>
      </c>
      <c r="N87" s="190" t="s">
        <v>49</v>
      </c>
      <c r="O87" s="68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3" t="s">
        <v>644</v>
      </c>
      <c r="AT87" s="193" t="s">
        <v>124</v>
      </c>
      <c r="AU87" s="193" t="s">
        <v>85</v>
      </c>
      <c r="AY87" s="20" t="s">
        <v>122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0" t="s">
        <v>129</v>
      </c>
      <c r="BK87" s="194">
        <f>ROUND(I87*H87,2)</f>
        <v>0</v>
      </c>
      <c r="BL87" s="20" t="s">
        <v>644</v>
      </c>
      <c r="BM87" s="193" t="s">
        <v>645</v>
      </c>
    </row>
    <row r="88" spans="1:47" s="2" customFormat="1" ht="12">
      <c r="A88" s="37"/>
      <c r="B88" s="38"/>
      <c r="C88" s="39"/>
      <c r="D88" s="195" t="s">
        <v>131</v>
      </c>
      <c r="E88" s="39"/>
      <c r="F88" s="196" t="s">
        <v>642</v>
      </c>
      <c r="G88" s="39"/>
      <c r="H88" s="39"/>
      <c r="I88" s="197"/>
      <c r="J88" s="39"/>
      <c r="K88" s="39"/>
      <c r="L88" s="42"/>
      <c r="M88" s="198"/>
      <c r="N88" s="199"/>
      <c r="O88" s="68"/>
      <c r="P88" s="68"/>
      <c r="Q88" s="68"/>
      <c r="R88" s="68"/>
      <c r="S88" s="68"/>
      <c r="T88" s="69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131</v>
      </c>
      <c r="AU88" s="20" t="s">
        <v>85</v>
      </c>
    </row>
    <row r="89" spans="2:51" s="13" customFormat="1" ht="12">
      <c r="B89" s="202"/>
      <c r="C89" s="203"/>
      <c r="D89" s="195" t="s">
        <v>135</v>
      </c>
      <c r="E89" s="204" t="s">
        <v>38</v>
      </c>
      <c r="F89" s="205" t="s">
        <v>646</v>
      </c>
      <c r="G89" s="203"/>
      <c r="H89" s="204" t="s">
        <v>38</v>
      </c>
      <c r="I89" s="206"/>
      <c r="J89" s="203"/>
      <c r="K89" s="203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135</v>
      </c>
      <c r="AU89" s="211" t="s">
        <v>85</v>
      </c>
      <c r="AV89" s="13" t="s">
        <v>83</v>
      </c>
      <c r="AW89" s="13" t="s">
        <v>36</v>
      </c>
      <c r="AX89" s="13" t="s">
        <v>76</v>
      </c>
      <c r="AY89" s="211" t="s">
        <v>122</v>
      </c>
    </row>
    <row r="90" spans="2:51" s="13" customFormat="1" ht="22.5">
      <c r="B90" s="202"/>
      <c r="C90" s="203"/>
      <c r="D90" s="195" t="s">
        <v>135</v>
      </c>
      <c r="E90" s="204" t="s">
        <v>38</v>
      </c>
      <c r="F90" s="205" t="s">
        <v>647</v>
      </c>
      <c r="G90" s="203"/>
      <c r="H90" s="204" t="s">
        <v>38</v>
      </c>
      <c r="I90" s="206"/>
      <c r="J90" s="203"/>
      <c r="K90" s="203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135</v>
      </c>
      <c r="AU90" s="211" t="s">
        <v>85</v>
      </c>
      <c r="AV90" s="13" t="s">
        <v>83</v>
      </c>
      <c r="AW90" s="13" t="s">
        <v>36</v>
      </c>
      <c r="AX90" s="13" t="s">
        <v>76</v>
      </c>
      <c r="AY90" s="211" t="s">
        <v>122</v>
      </c>
    </row>
    <row r="91" spans="2:51" s="13" customFormat="1" ht="12">
      <c r="B91" s="202"/>
      <c r="C91" s="203"/>
      <c r="D91" s="195" t="s">
        <v>135</v>
      </c>
      <c r="E91" s="204" t="s">
        <v>38</v>
      </c>
      <c r="F91" s="205" t="s">
        <v>648</v>
      </c>
      <c r="G91" s="203"/>
      <c r="H91" s="204" t="s">
        <v>38</v>
      </c>
      <c r="I91" s="206"/>
      <c r="J91" s="203"/>
      <c r="K91" s="203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135</v>
      </c>
      <c r="AU91" s="211" t="s">
        <v>85</v>
      </c>
      <c r="AV91" s="13" t="s">
        <v>83</v>
      </c>
      <c r="AW91" s="13" t="s">
        <v>36</v>
      </c>
      <c r="AX91" s="13" t="s">
        <v>76</v>
      </c>
      <c r="AY91" s="211" t="s">
        <v>122</v>
      </c>
    </row>
    <row r="92" spans="2:51" s="13" customFormat="1" ht="22.5">
      <c r="B92" s="202"/>
      <c r="C92" s="203"/>
      <c r="D92" s="195" t="s">
        <v>135</v>
      </c>
      <c r="E92" s="204" t="s">
        <v>38</v>
      </c>
      <c r="F92" s="205" t="s">
        <v>649</v>
      </c>
      <c r="G92" s="203"/>
      <c r="H92" s="204" t="s">
        <v>38</v>
      </c>
      <c r="I92" s="206"/>
      <c r="J92" s="203"/>
      <c r="K92" s="203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135</v>
      </c>
      <c r="AU92" s="211" t="s">
        <v>85</v>
      </c>
      <c r="AV92" s="13" t="s">
        <v>83</v>
      </c>
      <c r="AW92" s="13" t="s">
        <v>36</v>
      </c>
      <c r="AX92" s="13" t="s">
        <v>76</v>
      </c>
      <c r="AY92" s="211" t="s">
        <v>122</v>
      </c>
    </row>
    <row r="93" spans="2:51" s="13" customFormat="1" ht="12">
      <c r="B93" s="202"/>
      <c r="C93" s="203"/>
      <c r="D93" s="195" t="s">
        <v>135</v>
      </c>
      <c r="E93" s="204" t="s">
        <v>38</v>
      </c>
      <c r="F93" s="205" t="s">
        <v>650</v>
      </c>
      <c r="G93" s="203"/>
      <c r="H93" s="204" t="s">
        <v>38</v>
      </c>
      <c r="I93" s="206"/>
      <c r="J93" s="203"/>
      <c r="K93" s="203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135</v>
      </c>
      <c r="AU93" s="211" t="s">
        <v>85</v>
      </c>
      <c r="AV93" s="13" t="s">
        <v>83</v>
      </c>
      <c r="AW93" s="13" t="s">
        <v>36</v>
      </c>
      <c r="AX93" s="13" t="s">
        <v>76</v>
      </c>
      <c r="AY93" s="211" t="s">
        <v>122</v>
      </c>
    </row>
    <row r="94" spans="2:51" s="14" customFormat="1" ht="12">
      <c r="B94" s="212"/>
      <c r="C94" s="213"/>
      <c r="D94" s="195" t="s">
        <v>135</v>
      </c>
      <c r="E94" s="214" t="s">
        <v>38</v>
      </c>
      <c r="F94" s="215" t="s">
        <v>83</v>
      </c>
      <c r="G94" s="213"/>
      <c r="H94" s="216">
        <v>1</v>
      </c>
      <c r="I94" s="217"/>
      <c r="J94" s="213"/>
      <c r="K94" s="213"/>
      <c r="L94" s="218"/>
      <c r="M94" s="219"/>
      <c r="N94" s="220"/>
      <c r="O94" s="220"/>
      <c r="P94" s="220"/>
      <c r="Q94" s="220"/>
      <c r="R94" s="220"/>
      <c r="S94" s="220"/>
      <c r="T94" s="221"/>
      <c r="AT94" s="222" t="s">
        <v>135</v>
      </c>
      <c r="AU94" s="222" t="s">
        <v>85</v>
      </c>
      <c r="AV94" s="14" t="s">
        <v>85</v>
      </c>
      <c r="AW94" s="14" t="s">
        <v>36</v>
      </c>
      <c r="AX94" s="14" t="s">
        <v>83</v>
      </c>
      <c r="AY94" s="222" t="s">
        <v>122</v>
      </c>
    </row>
    <row r="95" spans="1:65" s="2" customFormat="1" ht="16.5" customHeight="1">
      <c r="A95" s="37"/>
      <c r="B95" s="38"/>
      <c r="C95" s="182" t="s">
        <v>85</v>
      </c>
      <c r="D95" s="182" t="s">
        <v>124</v>
      </c>
      <c r="E95" s="183" t="s">
        <v>651</v>
      </c>
      <c r="F95" s="184" t="s">
        <v>652</v>
      </c>
      <c r="G95" s="185" t="s">
        <v>643</v>
      </c>
      <c r="H95" s="186">
        <v>1</v>
      </c>
      <c r="I95" s="187"/>
      <c r="J95" s="188">
        <f>ROUND(I95*H95,2)</f>
        <v>0</v>
      </c>
      <c r="K95" s="184" t="s">
        <v>38</v>
      </c>
      <c r="L95" s="42"/>
      <c r="M95" s="189" t="s">
        <v>38</v>
      </c>
      <c r="N95" s="190" t="s">
        <v>49</v>
      </c>
      <c r="O95" s="68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3" t="s">
        <v>644</v>
      </c>
      <c r="AT95" s="193" t="s">
        <v>124</v>
      </c>
      <c r="AU95" s="193" t="s">
        <v>85</v>
      </c>
      <c r="AY95" s="20" t="s">
        <v>122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0" t="s">
        <v>129</v>
      </c>
      <c r="BK95" s="194">
        <f>ROUND(I95*H95,2)</f>
        <v>0</v>
      </c>
      <c r="BL95" s="20" t="s">
        <v>644</v>
      </c>
      <c r="BM95" s="193" t="s">
        <v>653</v>
      </c>
    </row>
    <row r="96" spans="1:47" s="2" customFormat="1" ht="12">
      <c r="A96" s="37"/>
      <c r="B96" s="38"/>
      <c r="C96" s="39"/>
      <c r="D96" s="195" t="s">
        <v>131</v>
      </c>
      <c r="E96" s="39"/>
      <c r="F96" s="196" t="s">
        <v>652</v>
      </c>
      <c r="G96" s="39"/>
      <c r="H96" s="39"/>
      <c r="I96" s="197"/>
      <c r="J96" s="39"/>
      <c r="K96" s="39"/>
      <c r="L96" s="42"/>
      <c r="M96" s="198"/>
      <c r="N96" s="199"/>
      <c r="O96" s="68"/>
      <c r="P96" s="68"/>
      <c r="Q96" s="68"/>
      <c r="R96" s="68"/>
      <c r="S96" s="68"/>
      <c r="T96" s="69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131</v>
      </c>
      <c r="AU96" s="20" t="s">
        <v>85</v>
      </c>
    </row>
    <row r="97" spans="2:51" s="13" customFormat="1" ht="12">
      <c r="B97" s="202"/>
      <c r="C97" s="203"/>
      <c r="D97" s="195" t="s">
        <v>135</v>
      </c>
      <c r="E97" s="204" t="s">
        <v>38</v>
      </c>
      <c r="F97" s="205" t="s">
        <v>654</v>
      </c>
      <c r="G97" s="203"/>
      <c r="H97" s="204" t="s">
        <v>38</v>
      </c>
      <c r="I97" s="206"/>
      <c r="J97" s="203"/>
      <c r="K97" s="203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135</v>
      </c>
      <c r="AU97" s="211" t="s">
        <v>85</v>
      </c>
      <c r="AV97" s="13" t="s">
        <v>83</v>
      </c>
      <c r="AW97" s="13" t="s">
        <v>36</v>
      </c>
      <c r="AX97" s="13" t="s">
        <v>76</v>
      </c>
      <c r="AY97" s="211" t="s">
        <v>122</v>
      </c>
    </row>
    <row r="98" spans="2:51" s="13" customFormat="1" ht="12">
      <c r="B98" s="202"/>
      <c r="C98" s="203"/>
      <c r="D98" s="195" t="s">
        <v>135</v>
      </c>
      <c r="E98" s="204" t="s">
        <v>38</v>
      </c>
      <c r="F98" s="205" t="s">
        <v>655</v>
      </c>
      <c r="G98" s="203"/>
      <c r="H98" s="204" t="s">
        <v>38</v>
      </c>
      <c r="I98" s="206"/>
      <c r="J98" s="203"/>
      <c r="K98" s="203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135</v>
      </c>
      <c r="AU98" s="211" t="s">
        <v>85</v>
      </c>
      <c r="AV98" s="13" t="s">
        <v>83</v>
      </c>
      <c r="AW98" s="13" t="s">
        <v>36</v>
      </c>
      <c r="AX98" s="13" t="s">
        <v>76</v>
      </c>
      <c r="AY98" s="211" t="s">
        <v>122</v>
      </c>
    </row>
    <row r="99" spans="2:51" s="13" customFormat="1" ht="12">
      <c r="B99" s="202"/>
      <c r="C99" s="203"/>
      <c r="D99" s="195" t="s">
        <v>135</v>
      </c>
      <c r="E99" s="204" t="s">
        <v>38</v>
      </c>
      <c r="F99" s="205" t="s">
        <v>656</v>
      </c>
      <c r="G99" s="203"/>
      <c r="H99" s="204" t="s">
        <v>38</v>
      </c>
      <c r="I99" s="206"/>
      <c r="J99" s="203"/>
      <c r="K99" s="203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135</v>
      </c>
      <c r="AU99" s="211" t="s">
        <v>85</v>
      </c>
      <c r="AV99" s="13" t="s">
        <v>83</v>
      </c>
      <c r="AW99" s="13" t="s">
        <v>36</v>
      </c>
      <c r="AX99" s="13" t="s">
        <v>76</v>
      </c>
      <c r="AY99" s="211" t="s">
        <v>122</v>
      </c>
    </row>
    <row r="100" spans="2:51" s="14" customFormat="1" ht="12">
      <c r="B100" s="212"/>
      <c r="C100" s="213"/>
      <c r="D100" s="195" t="s">
        <v>135</v>
      </c>
      <c r="E100" s="214" t="s">
        <v>38</v>
      </c>
      <c r="F100" s="215" t="s">
        <v>83</v>
      </c>
      <c r="G100" s="213"/>
      <c r="H100" s="216">
        <v>1</v>
      </c>
      <c r="I100" s="217"/>
      <c r="J100" s="213"/>
      <c r="K100" s="213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135</v>
      </c>
      <c r="AU100" s="222" t="s">
        <v>85</v>
      </c>
      <c r="AV100" s="14" t="s">
        <v>85</v>
      </c>
      <c r="AW100" s="14" t="s">
        <v>36</v>
      </c>
      <c r="AX100" s="14" t="s">
        <v>83</v>
      </c>
      <c r="AY100" s="222" t="s">
        <v>122</v>
      </c>
    </row>
    <row r="101" spans="1:65" s="2" customFormat="1" ht="16.5" customHeight="1">
      <c r="A101" s="37"/>
      <c r="B101" s="38"/>
      <c r="C101" s="182" t="s">
        <v>162</v>
      </c>
      <c r="D101" s="182" t="s">
        <v>124</v>
      </c>
      <c r="E101" s="183" t="s">
        <v>657</v>
      </c>
      <c r="F101" s="184" t="s">
        <v>658</v>
      </c>
      <c r="G101" s="185" t="s">
        <v>643</v>
      </c>
      <c r="H101" s="186">
        <v>1</v>
      </c>
      <c r="I101" s="187"/>
      <c r="J101" s="188">
        <f>ROUND(I101*H101,2)</f>
        <v>0</v>
      </c>
      <c r="K101" s="184" t="s">
        <v>38</v>
      </c>
      <c r="L101" s="42"/>
      <c r="M101" s="189" t="s">
        <v>38</v>
      </c>
      <c r="N101" s="190" t="s">
        <v>49</v>
      </c>
      <c r="O101" s="68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3" t="s">
        <v>644</v>
      </c>
      <c r="AT101" s="193" t="s">
        <v>124</v>
      </c>
      <c r="AU101" s="193" t="s">
        <v>85</v>
      </c>
      <c r="AY101" s="20" t="s">
        <v>122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0" t="s">
        <v>129</v>
      </c>
      <c r="BK101" s="194">
        <f>ROUND(I101*H101,2)</f>
        <v>0</v>
      </c>
      <c r="BL101" s="20" t="s">
        <v>644</v>
      </c>
      <c r="BM101" s="193" t="s">
        <v>659</v>
      </c>
    </row>
    <row r="102" spans="1:47" s="2" customFormat="1" ht="12">
      <c r="A102" s="37"/>
      <c r="B102" s="38"/>
      <c r="C102" s="39"/>
      <c r="D102" s="195" t="s">
        <v>131</v>
      </c>
      <c r="E102" s="39"/>
      <c r="F102" s="196" t="s">
        <v>658</v>
      </c>
      <c r="G102" s="39"/>
      <c r="H102" s="39"/>
      <c r="I102" s="197"/>
      <c r="J102" s="39"/>
      <c r="K102" s="39"/>
      <c r="L102" s="42"/>
      <c r="M102" s="198"/>
      <c r="N102" s="199"/>
      <c r="O102" s="68"/>
      <c r="P102" s="68"/>
      <c r="Q102" s="68"/>
      <c r="R102" s="68"/>
      <c r="S102" s="68"/>
      <c r="T102" s="69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131</v>
      </c>
      <c r="AU102" s="20" t="s">
        <v>85</v>
      </c>
    </row>
    <row r="103" spans="2:51" s="13" customFormat="1" ht="22.5">
      <c r="B103" s="202"/>
      <c r="C103" s="203"/>
      <c r="D103" s="195" t="s">
        <v>135</v>
      </c>
      <c r="E103" s="204" t="s">
        <v>38</v>
      </c>
      <c r="F103" s="205" t="s">
        <v>660</v>
      </c>
      <c r="G103" s="203"/>
      <c r="H103" s="204" t="s">
        <v>38</v>
      </c>
      <c r="I103" s="206"/>
      <c r="J103" s="203"/>
      <c r="K103" s="203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135</v>
      </c>
      <c r="AU103" s="211" t="s">
        <v>85</v>
      </c>
      <c r="AV103" s="13" t="s">
        <v>83</v>
      </c>
      <c r="AW103" s="13" t="s">
        <v>36</v>
      </c>
      <c r="AX103" s="13" t="s">
        <v>76</v>
      </c>
      <c r="AY103" s="211" t="s">
        <v>122</v>
      </c>
    </row>
    <row r="104" spans="2:51" s="13" customFormat="1" ht="22.5">
      <c r="B104" s="202"/>
      <c r="C104" s="203"/>
      <c r="D104" s="195" t="s">
        <v>135</v>
      </c>
      <c r="E104" s="204" t="s">
        <v>38</v>
      </c>
      <c r="F104" s="205" t="s">
        <v>661</v>
      </c>
      <c r="G104" s="203"/>
      <c r="H104" s="204" t="s">
        <v>38</v>
      </c>
      <c r="I104" s="206"/>
      <c r="J104" s="203"/>
      <c r="K104" s="203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135</v>
      </c>
      <c r="AU104" s="211" t="s">
        <v>85</v>
      </c>
      <c r="AV104" s="13" t="s">
        <v>83</v>
      </c>
      <c r="AW104" s="13" t="s">
        <v>36</v>
      </c>
      <c r="AX104" s="13" t="s">
        <v>76</v>
      </c>
      <c r="AY104" s="211" t="s">
        <v>122</v>
      </c>
    </row>
    <row r="105" spans="2:51" s="14" customFormat="1" ht="12">
      <c r="B105" s="212"/>
      <c r="C105" s="213"/>
      <c r="D105" s="195" t="s">
        <v>135</v>
      </c>
      <c r="E105" s="214" t="s">
        <v>38</v>
      </c>
      <c r="F105" s="215" t="s">
        <v>83</v>
      </c>
      <c r="G105" s="213"/>
      <c r="H105" s="216">
        <v>1</v>
      </c>
      <c r="I105" s="217"/>
      <c r="J105" s="213"/>
      <c r="K105" s="213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135</v>
      </c>
      <c r="AU105" s="222" t="s">
        <v>85</v>
      </c>
      <c r="AV105" s="14" t="s">
        <v>85</v>
      </c>
      <c r="AW105" s="14" t="s">
        <v>36</v>
      </c>
      <c r="AX105" s="14" t="s">
        <v>83</v>
      </c>
      <c r="AY105" s="222" t="s">
        <v>122</v>
      </c>
    </row>
    <row r="106" spans="1:65" s="2" customFormat="1" ht="16.5" customHeight="1">
      <c r="A106" s="37"/>
      <c r="B106" s="38"/>
      <c r="C106" s="182" t="s">
        <v>129</v>
      </c>
      <c r="D106" s="182" t="s">
        <v>124</v>
      </c>
      <c r="E106" s="183" t="s">
        <v>662</v>
      </c>
      <c r="F106" s="184" t="s">
        <v>663</v>
      </c>
      <c r="G106" s="185" t="s">
        <v>643</v>
      </c>
      <c r="H106" s="186">
        <v>1</v>
      </c>
      <c r="I106" s="187"/>
      <c r="J106" s="188">
        <f>ROUND(I106*H106,2)</f>
        <v>0</v>
      </c>
      <c r="K106" s="184" t="s">
        <v>38</v>
      </c>
      <c r="L106" s="42"/>
      <c r="M106" s="189" t="s">
        <v>38</v>
      </c>
      <c r="N106" s="190" t="s">
        <v>49</v>
      </c>
      <c r="O106" s="68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3" t="s">
        <v>644</v>
      </c>
      <c r="AT106" s="193" t="s">
        <v>124</v>
      </c>
      <c r="AU106" s="193" t="s">
        <v>85</v>
      </c>
      <c r="AY106" s="20" t="s">
        <v>122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0" t="s">
        <v>129</v>
      </c>
      <c r="BK106" s="194">
        <f>ROUND(I106*H106,2)</f>
        <v>0</v>
      </c>
      <c r="BL106" s="20" t="s">
        <v>644</v>
      </c>
      <c r="BM106" s="193" t="s">
        <v>664</v>
      </c>
    </row>
    <row r="107" spans="1:47" s="2" customFormat="1" ht="12">
      <c r="A107" s="37"/>
      <c r="B107" s="38"/>
      <c r="C107" s="39"/>
      <c r="D107" s="195" t="s">
        <v>131</v>
      </c>
      <c r="E107" s="39"/>
      <c r="F107" s="196" t="s">
        <v>665</v>
      </c>
      <c r="G107" s="39"/>
      <c r="H107" s="39"/>
      <c r="I107" s="197"/>
      <c r="J107" s="39"/>
      <c r="K107" s="39"/>
      <c r="L107" s="42"/>
      <c r="M107" s="198"/>
      <c r="N107" s="199"/>
      <c r="O107" s="68"/>
      <c r="P107" s="68"/>
      <c r="Q107" s="68"/>
      <c r="R107" s="68"/>
      <c r="S107" s="68"/>
      <c r="T107" s="69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131</v>
      </c>
      <c r="AU107" s="20" t="s">
        <v>85</v>
      </c>
    </row>
    <row r="108" spans="2:51" s="13" customFormat="1" ht="12">
      <c r="B108" s="202"/>
      <c r="C108" s="203"/>
      <c r="D108" s="195" t="s">
        <v>135</v>
      </c>
      <c r="E108" s="204" t="s">
        <v>38</v>
      </c>
      <c r="F108" s="205" t="s">
        <v>666</v>
      </c>
      <c r="G108" s="203"/>
      <c r="H108" s="204" t="s">
        <v>38</v>
      </c>
      <c r="I108" s="206"/>
      <c r="J108" s="203"/>
      <c r="K108" s="203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135</v>
      </c>
      <c r="AU108" s="211" t="s">
        <v>85</v>
      </c>
      <c r="AV108" s="13" t="s">
        <v>83</v>
      </c>
      <c r="AW108" s="13" t="s">
        <v>36</v>
      </c>
      <c r="AX108" s="13" t="s">
        <v>76</v>
      </c>
      <c r="AY108" s="211" t="s">
        <v>122</v>
      </c>
    </row>
    <row r="109" spans="2:51" s="14" customFormat="1" ht="12">
      <c r="B109" s="212"/>
      <c r="C109" s="213"/>
      <c r="D109" s="195" t="s">
        <v>135</v>
      </c>
      <c r="E109" s="214" t="s">
        <v>38</v>
      </c>
      <c r="F109" s="215" t="s">
        <v>83</v>
      </c>
      <c r="G109" s="213"/>
      <c r="H109" s="216">
        <v>1</v>
      </c>
      <c r="I109" s="217"/>
      <c r="J109" s="213"/>
      <c r="K109" s="213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135</v>
      </c>
      <c r="AU109" s="222" t="s">
        <v>85</v>
      </c>
      <c r="AV109" s="14" t="s">
        <v>85</v>
      </c>
      <c r="AW109" s="14" t="s">
        <v>36</v>
      </c>
      <c r="AX109" s="14" t="s">
        <v>83</v>
      </c>
      <c r="AY109" s="222" t="s">
        <v>122</v>
      </c>
    </row>
    <row r="110" spans="1:65" s="2" customFormat="1" ht="16.5" customHeight="1">
      <c r="A110" s="37"/>
      <c r="B110" s="38"/>
      <c r="C110" s="182" t="s">
        <v>179</v>
      </c>
      <c r="D110" s="182" t="s">
        <v>124</v>
      </c>
      <c r="E110" s="183" t="s">
        <v>667</v>
      </c>
      <c r="F110" s="184" t="s">
        <v>668</v>
      </c>
      <c r="G110" s="185" t="s">
        <v>643</v>
      </c>
      <c r="H110" s="186">
        <v>1</v>
      </c>
      <c r="I110" s="187"/>
      <c r="J110" s="188">
        <f>ROUND(I110*H110,2)</f>
        <v>0</v>
      </c>
      <c r="K110" s="184" t="s">
        <v>38</v>
      </c>
      <c r="L110" s="42"/>
      <c r="M110" s="189" t="s">
        <v>38</v>
      </c>
      <c r="N110" s="190" t="s">
        <v>49</v>
      </c>
      <c r="O110" s="68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3" t="s">
        <v>644</v>
      </c>
      <c r="AT110" s="193" t="s">
        <v>124</v>
      </c>
      <c r="AU110" s="193" t="s">
        <v>85</v>
      </c>
      <c r="AY110" s="20" t="s">
        <v>122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0" t="s">
        <v>129</v>
      </c>
      <c r="BK110" s="194">
        <f>ROUND(I110*H110,2)</f>
        <v>0</v>
      </c>
      <c r="BL110" s="20" t="s">
        <v>644</v>
      </c>
      <c r="BM110" s="193" t="s">
        <v>669</v>
      </c>
    </row>
    <row r="111" spans="1:47" s="2" customFormat="1" ht="12">
      <c r="A111" s="37"/>
      <c r="B111" s="38"/>
      <c r="C111" s="39"/>
      <c r="D111" s="195" t="s">
        <v>131</v>
      </c>
      <c r="E111" s="39"/>
      <c r="F111" s="196" t="s">
        <v>670</v>
      </c>
      <c r="G111" s="39"/>
      <c r="H111" s="39"/>
      <c r="I111" s="197"/>
      <c r="J111" s="39"/>
      <c r="K111" s="39"/>
      <c r="L111" s="42"/>
      <c r="M111" s="198"/>
      <c r="N111" s="199"/>
      <c r="O111" s="68"/>
      <c r="P111" s="68"/>
      <c r="Q111" s="68"/>
      <c r="R111" s="68"/>
      <c r="S111" s="68"/>
      <c r="T111" s="69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131</v>
      </c>
      <c r="AU111" s="20" t="s">
        <v>85</v>
      </c>
    </row>
    <row r="112" spans="2:51" s="13" customFormat="1" ht="12">
      <c r="B112" s="202"/>
      <c r="C112" s="203"/>
      <c r="D112" s="195" t="s">
        <v>135</v>
      </c>
      <c r="E112" s="204" t="s">
        <v>38</v>
      </c>
      <c r="F112" s="205" t="s">
        <v>671</v>
      </c>
      <c r="G112" s="203"/>
      <c r="H112" s="204" t="s">
        <v>38</v>
      </c>
      <c r="I112" s="206"/>
      <c r="J112" s="203"/>
      <c r="K112" s="203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135</v>
      </c>
      <c r="AU112" s="211" t="s">
        <v>85</v>
      </c>
      <c r="AV112" s="13" t="s">
        <v>83</v>
      </c>
      <c r="AW112" s="13" t="s">
        <v>36</v>
      </c>
      <c r="AX112" s="13" t="s">
        <v>76</v>
      </c>
      <c r="AY112" s="211" t="s">
        <v>122</v>
      </c>
    </row>
    <row r="113" spans="2:51" s="13" customFormat="1" ht="12">
      <c r="B113" s="202"/>
      <c r="C113" s="203"/>
      <c r="D113" s="195" t="s">
        <v>135</v>
      </c>
      <c r="E113" s="204" t="s">
        <v>38</v>
      </c>
      <c r="F113" s="205" t="s">
        <v>672</v>
      </c>
      <c r="G113" s="203"/>
      <c r="H113" s="204" t="s">
        <v>38</v>
      </c>
      <c r="I113" s="206"/>
      <c r="J113" s="203"/>
      <c r="K113" s="203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135</v>
      </c>
      <c r="AU113" s="211" t="s">
        <v>85</v>
      </c>
      <c r="AV113" s="13" t="s">
        <v>83</v>
      </c>
      <c r="AW113" s="13" t="s">
        <v>36</v>
      </c>
      <c r="AX113" s="13" t="s">
        <v>76</v>
      </c>
      <c r="AY113" s="211" t="s">
        <v>122</v>
      </c>
    </row>
    <row r="114" spans="2:51" s="13" customFormat="1" ht="12">
      <c r="B114" s="202"/>
      <c r="C114" s="203"/>
      <c r="D114" s="195" t="s">
        <v>135</v>
      </c>
      <c r="E114" s="204" t="s">
        <v>38</v>
      </c>
      <c r="F114" s="205" t="s">
        <v>673</v>
      </c>
      <c r="G114" s="203"/>
      <c r="H114" s="204" t="s">
        <v>38</v>
      </c>
      <c r="I114" s="206"/>
      <c r="J114" s="203"/>
      <c r="K114" s="203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135</v>
      </c>
      <c r="AU114" s="211" t="s">
        <v>85</v>
      </c>
      <c r="AV114" s="13" t="s">
        <v>83</v>
      </c>
      <c r="AW114" s="13" t="s">
        <v>36</v>
      </c>
      <c r="AX114" s="13" t="s">
        <v>76</v>
      </c>
      <c r="AY114" s="211" t="s">
        <v>122</v>
      </c>
    </row>
    <row r="115" spans="2:51" s="14" customFormat="1" ht="12">
      <c r="B115" s="212"/>
      <c r="C115" s="213"/>
      <c r="D115" s="195" t="s">
        <v>135</v>
      </c>
      <c r="E115" s="214" t="s">
        <v>38</v>
      </c>
      <c r="F115" s="215" t="s">
        <v>83</v>
      </c>
      <c r="G115" s="213"/>
      <c r="H115" s="216">
        <v>1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135</v>
      </c>
      <c r="AU115" s="222" t="s">
        <v>85</v>
      </c>
      <c r="AV115" s="14" t="s">
        <v>85</v>
      </c>
      <c r="AW115" s="14" t="s">
        <v>36</v>
      </c>
      <c r="AX115" s="14" t="s">
        <v>83</v>
      </c>
      <c r="AY115" s="222" t="s">
        <v>122</v>
      </c>
    </row>
    <row r="116" spans="2:63" s="12" customFormat="1" ht="22.9" customHeight="1">
      <c r="B116" s="166"/>
      <c r="C116" s="167"/>
      <c r="D116" s="168" t="s">
        <v>75</v>
      </c>
      <c r="E116" s="180" t="s">
        <v>674</v>
      </c>
      <c r="F116" s="180" t="s">
        <v>675</v>
      </c>
      <c r="G116" s="167"/>
      <c r="H116" s="167"/>
      <c r="I116" s="170"/>
      <c r="J116" s="181">
        <f>BK116</f>
        <v>0</v>
      </c>
      <c r="K116" s="167"/>
      <c r="L116" s="172"/>
      <c r="M116" s="173"/>
      <c r="N116" s="174"/>
      <c r="O116" s="174"/>
      <c r="P116" s="175">
        <f>SUM(P117:P124)</f>
        <v>0</v>
      </c>
      <c r="Q116" s="174"/>
      <c r="R116" s="175">
        <f>SUM(R117:R124)</f>
        <v>0</v>
      </c>
      <c r="S116" s="174"/>
      <c r="T116" s="176">
        <f>SUM(T117:T124)</f>
        <v>0</v>
      </c>
      <c r="AR116" s="177" t="s">
        <v>129</v>
      </c>
      <c r="AT116" s="178" t="s">
        <v>75</v>
      </c>
      <c r="AU116" s="178" t="s">
        <v>83</v>
      </c>
      <c r="AY116" s="177" t="s">
        <v>122</v>
      </c>
      <c r="BK116" s="179">
        <f>SUM(BK117:BK124)</f>
        <v>0</v>
      </c>
    </row>
    <row r="117" spans="1:65" s="2" customFormat="1" ht="16.5" customHeight="1">
      <c r="A117" s="37"/>
      <c r="B117" s="38"/>
      <c r="C117" s="182" t="s">
        <v>189</v>
      </c>
      <c r="D117" s="182" t="s">
        <v>124</v>
      </c>
      <c r="E117" s="183" t="s">
        <v>676</v>
      </c>
      <c r="F117" s="184" t="s">
        <v>677</v>
      </c>
      <c r="G117" s="185" t="s">
        <v>192</v>
      </c>
      <c r="H117" s="186">
        <v>1</v>
      </c>
      <c r="I117" s="187"/>
      <c r="J117" s="188">
        <f>ROUND(I117*H117,2)</f>
        <v>0</v>
      </c>
      <c r="K117" s="184" t="s">
        <v>38</v>
      </c>
      <c r="L117" s="42"/>
      <c r="M117" s="189" t="s">
        <v>38</v>
      </c>
      <c r="N117" s="190" t="s">
        <v>49</v>
      </c>
      <c r="O117" s="68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3" t="s">
        <v>678</v>
      </c>
      <c r="AT117" s="193" t="s">
        <v>124</v>
      </c>
      <c r="AU117" s="193" t="s">
        <v>85</v>
      </c>
      <c r="AY117" s="20" t="s">
        <v>122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0" t="s">
        <v>129</v>
      </c>
      <c r="BK117" s="194">
        <f>ROUND(I117*H117,2)</f>
        <v>0</v>
      </c>
      <c r="BL117" s="20" t="s">
        <v>678</v>
      </c>
      <c r="BM117" s="193" t="s">
        <v>679</v>
      </c>
    </row>
    <row r="118" spans="1:47" s="2" customFormat="1" ht="19.5">
      <c r="A118" s="37"/>
      <c r="B118" s="38"/>
      <c r="C118" s="39"/>
      <c r="D118" s="195" t="s">
        <v>131</v>
      </c>
      <c r="E118" s="39"/>
      <c r="F118" s="196" t="s">
        <v>680</v>
      </c>
      <c r="G118" s="39"/>
      <c r="H118" s="39"/>
      <c r="I118" s="197"/>
      <c r="J118" s="39"/>
      <c r="K118" s="39"/>
      <c r="L118" s="42"/>
      <c r="M118" s="198"/>
      <c r="N118" s="199"/>
      <c r="O118" s="68"/>
      <c r="P118" s="68"/>
      <c r="Q118" s="68"/>
      <c r="R118" s="68"/>
      <c r="S118" s="68"/>
      <c r="T118" s="69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131</v>
      </c>
      <c r="AU118" s="20" t="s">
        <v>85</v>
      </c>
    </row>
    <row r="119" spans="1:65" s="2" customFormat="1" ht="24.2" customHeight="1">
      <c r="A119" s="37"/>
      <c r="B119" s="38"/>
      <c r="C119" s="182" t="s">
        <v>200</v>
      </c>
      <c r="D119" s="182" t="s">
        <v>124</v>
      </c>
      <c r="E119" s="183" t="s">
        <v>681</v>
      </c>
      <c r="F119" s="184" t="s">
        <v>682</v>
      </c>
      <c r="G119" s="185" t="s">
        <v>192</v>
      </c>
      <c r="H119" s="186">
        <v>1</v>
      </c>
      <c r="I119" s="187"/>
      <c r="J119" s="188">
        <f>ROUND(I119*H119,2)</f>
        <v>0</v>
      </c>
      <c r="K119" s="184" t="s">
        <v>38</v>
      </c>
      <c r="L119" s="42"/>
      <c r="M119" s="189" t="s">
        <v>38</v>
      </c>
      <c r="N119" s="190" t="s">
        <v>49</v>
      </c>
      <c r="O119" s="68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3" t="s">
        <v>678</v>
      </c>
      <c r="AT119" s="193" t="s">
        <v>124</v>
      </c>
      <c r="AU119" s="193" t="s">
        <v>85</v>
      </c>
      <c r="AY119" s="20" t="s">
        <v>122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0" t="s">
        <v>129</v>
      </c>
      <c r="BK119" s="194">
        <f>ROUND(I119*H119,2)</f>
        <v>0</v>
      </c>
      <c r="BL119" s="20" t="s">
        <v>678</v>
      </c>
      <c r="BM119" s="193" t="s">
        <v>683</v>
      </c>
    </row>
    <row r="120" spans="1:47" s="2" customFormat="1" ht="19.5">
      <c r="A120" s="37"/>
      <c r="B120" s="38"/>
      <c r="C120" s="39"/>
      <c r="D120" s="195" t="s">
        <v>131</v>
      </c>
      <c r="E120" s="39"/>
      <c r="F120" s="196" t="s">
        <v>682</v>
      </c>
      <c r="G120" s="39"/>
      <c r="H120" s="39"/>
      <c r="I120" s="197"/>
      <c r="J120" s="39"/>
      <c r="K120" s="39"/>
      <c r="L120" s="42"/>
      <c r="M120" s="198"/>
      <c r="N120" s="199"/>
      <c r="O120" s="68"/>
      <c r="P120" s="68"/>
      <c r="Q120" s="68"/>
      <c r="R120" s="68"/>
      <c r="S120" s="68"/>
      <c r="T120" s="69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131</v>
      </c>
      <c r="AU120" s="20" t="s">
        <v>85</v>
      </c>
    </row>
    <row r="121" spans="1:65" s="2" customFormat="1" ht="16.5" customHeight="1">
      <c r="A121" s="37"/>
      <c r="B121" s="38"/>
      <c r="C121" s="182" t="s">
        <v>206</v>
      </c>
      <c r="D121" s="182" t="s">
        <v>124</v>
      </c>
      <c r="E121" s="183" t="s">
        <v>684</v>
      </c>
      <c r="F121" s="184" t="s">
        <v>685</v>
      </c>
      <c r="G121" s="185" t="s">
        <v>643</v>
      </c>
      <c r="H121" s="186">
        <v>1</v>
      </c>
      <c r="I121" s="187"/>
      <c r="J121" s="188">
        <f>ROUND(I121*H121,2)</f>
        <v>0</v>
      </c>
      <c r="K121" s="184" t="s">
        <v>38</v>
      </c>
      <c r="L121" s="42"/>
      <c r="M121" s="189" t="s">
        <v>38</v>
      </c>
      <c r="N121" s="190" t="s">
        <v>49</v>
      </c>
      <c r="O121" s="68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3" t="s">
        <v>644</v>
      </c>
      <c r="AT121" s="193" t="s">
        <v>124</v>
      </c>
      <c r="AU121" s="193" t="s">
        <v>85</v>
      </c>
      <c r="AY121" s="20" t="s">
        <v>122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0" t="s">
        <v>129</v>
      </c>
      <c r="BK121" s="194">
        <f>ROUND(I121*H121,2)</f>
        <v>0</v>
      </c>
      <c r="BL121" s="20" t="s">
        <v>644</v>
      </c>
      <c r="BM121" s="193" t="s">
        <v>686</v>
      </c>
    </row>
    <row r="122" spans="1:47" s="2" customFormat="1" ht="12">
      <c r="A122" s="37"/>
      <c r="B122" s="38"/>
      <c r="C122" s="39"/>
      <c r="D122" s="195" t="s">
        <v>131</v>
      </c>
      <c r="E122" s="39"/>
      <c r="F122" s="196" t="s">
        <v>685</v>
      </c>
      <c r="G122" s="39"/>
      <c r="H122" s="39"/>
      <c r="I122" s="197"/>
      <c r="J122" s="39"/>
      <c r="K122" s="39"/>
      <c r="L122" s="42"/>
      <c r="M122" s="198"/>
      <c r="N122" s="199"/>
      <c r="O122" s="68"/>
      <c r="P122" s="68"/>
      <c r="Q122" s="68"/>
      <c r="R122" s="68"/>
      <c r="S122" s="68"/>
      <c r="T122" s="69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131</v>
      </c>
      <c r="AU122" s="20" t="s">
        <v>85</v>
      </c>
    </row>
    <row r="123" spans="2:51" s="13" customFormat="1" ht="12">
      <c r="B123" s="202"/>
      <c r="C123" s="203"/>
      <c r="D123" s="195" t="s">
        <v>135</v>
      </c>
      <c r="E123" s="204" t="s">
        <v>38</v>
      </c>
      <c r="F123" s="205" t="s">
        <v>687</v>
      </c>
      <c r="G123" s="203"/>
      <c r="H123" s="204" t="s">
        <v>38</v>
      </c>
      <c r="I123" s="206"/>
      <c r="J123" s="203"/>
      <c r="K123" s="203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135</v>
      </c>
      <c r="AU123" s="211" t="s">
        <v>85</v>
      </c>
      <c r="AV123" s="13" t="s">
        <v>83</v>
      </c>
      <c r="AW123" s="13" t="s">
        <v>36</v>
      </c>
      <c r="AX123" s="13" t="s">
        <v>76</v>
      </c>
      <c r="AY123" s="211" t="s">
        <v>122</v>
      </c>
    </row>
    <row r="124" spans="2:51" s="14" customFormat="1" ht="12">
      <c r="B124" s="212"/>
      <c r="C124" s="213"/>
      <c r="D124" s="195" t="s">
        <v>135</v>
      </c>
      <c r="E124" s="214" t="s">
        <v>38</v>
      </c>
      <c r="F124" s="215" t="s">
        <v>83</v>
      </c>
      <c r="G124" s="213"/>
      <c r="H124" s="216">
        <v>1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135</v>
      </c>
      <c r="AU124" s="222" t="s">
        <v>85</v>
      </c>
      <c r="AV124" s="14" t="s">
        <v>85</v>
      </c>
      <c r="AW124" s="14" t="s">
        <v>36</v>
      </c>
      <c r="AX124" s="14" t="s">
        <v>83</v>
      </c>
      <c r="AY124" s="222" t="s">
        <v>122</v>
      </c>
    </row>
    <row r="125" spans="2:63" s="12" customFormat="1" ht="22.9" customHeight="1">
      <c r="B125" s="166"/>
      <c r="C125" s="167"/>
      <c r="D125" s="168" t="s">
        <v>75</v>
      </c>
      <c r="E125" s="180" t="s">
        <v>688</v>
      </c>
      <c r="F125" s="180" t="s">
        <v>689</v>
      </c>
      <c r="G125" s="167"/>
      <c r="H125" s="167"/>
      <c r="I125" s="170"/>
      <c r="J125" s="181">
        <f>BK125</f>
        <v>0</v>
      </c>
      <c r="K125" s="167"/>
      <c r="L125" s="172"/>
      <c r="M125" s="173"/>
      <c r="N125" s="174"/>
      <c r="O125" s="174"/>
      <c r="P125" s="175">
        <f>SUM(P126:P131)</f>
        <v>0</v>
      </c>
      <c r="Q125" s="174"/>
      <c r="R125" s="175">
        <f>SUM(R126:R131)</f>
        <v>0</v>
      </c>
      <c r="S125" s="174"/>
      <c r="T125" s="176">
        <f>SUM(T126:T131)</f>
        <v>0</v>
      </c>
      <c r="AR125" s="177" t="s">
        <v>129</v>
      </c>
      <c r="AT125" s="178" t="s">
        <v>75</v>
      </c>
      <c r="AU125" s="178" t="s">
        <v>83</v>
      </c>
      <c r="AY125" s="177" t="s">
        <v>122</v>
      </c>
      <c r="BK125" s="179">
        <f>SUM(BK126:BK131)</f>
        <v>0</v>
      </c>
    </row>
    <row r="126" spans="1:65" s="2" customFormat="1" ht="16.5" customHeight="1">
      <c r="A126" s="37"/>
      <c r="B126" s="38"/>
      <c r="C126" s="182" t="s">
        <v>212</v>
      </c>
      <c r="D126" s="182" t="s">
        <v>124</v>
      </c>
      <c r="E126" s="183" t="s">
        <v>690</v>
      </c>
      <c r="F126" s="184" t="s">
        <v>691</v>
      </c>
      <c r="G126" s="185" t="s">
        <v>643</v>
      </c>
      <c r="H126" s="186">
        <v>1</v>
      </c>
      <c r="I126" s="187"/>
      <c r="J126" s="188">
        <f>ROUND(I126*H126,2)</f>
        <v>0</v>
      </c>
      <c r="K126" s="184" t="s">
        <v>38</v>
      </c>
      <c r="L126" s="42"/>
      <c r="M126" s="189" t="s">
        <v>38</v>
      </c>
      <c r="N126" s="190" t="s">
        <v>49</v>
      </c>
      <c r="O126" s="68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3" t="s">
        <v>692</v>
      </c>
      <c r="AT126" s="193" t="s">
        <v>124</v>
      </c>
      <c r="AU126" s="193" t="s">
        <v>85</v>
      </c>
      <c r="AY126" s="20" t="s">
        <v>122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0" t="s">
        <v>129</v>
      </c>
      <c r="BK126" s="194">
        <f>ROUND(I126*H126,2)</f>
        <v>0</v>
      </c>
      <c r="BL126" s="20" t="s">
        <v>692</v>
      </c>
      <c r="BM126" s="193" t="s">
        <v>693</v>
      </c>
    </row>
    <row r="127" spans="1:47" s="2" customFormat="1" ht="12">
      <c r="A127" s="37"/>
      <c r="B127" s="38"/>
      <c r="C127" s="39"/>
      <c r="D127" s="195" t="s">
        <v>131</v>
      </c>
      <c r="E127" s="39"/>
      <c r="F127" s="196" t="s">
        <v>691</v>
      </c>
      <c r="G127" s="39"/>
      <c r="H127" s="39"/>
      <c r="I127" s="197"/>
      <c r="J127" s="39"/>
      <c r="K127" s="39"/>
      <c r="L127" s="42"/>
      <c r="M127" s="198"/>
      <c r="N127" s="199"/>
      <c r="O127" s="68"/>
      <c r="P127" s="68"/>
      <c r="Q127" s="68"/>
      <c r="R127" s="68"/>
      <c r="S127" s="68"/>
      <c r="T127" s="69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131</v>
      </c>
      <c r="AU127" s="20" t="s">
        <v>85</v>
      </c>
    </row>
    <row r="128" spans="2:51" s="13" customFormat="1" ht="12">
      <c r="B128" s="202"/>
      <c r="C128" s="203"/>
      <c r="D128" s="195" t="s">
        <v>135</v>
      </c>
      <c r="E128" s="204" t="s">
        <v>38</v>
      </c>
      <c r="F128" s="205" t="s">
        <v>694</v>
      </c>
      <c r="G128" s="203"/>
      <c r="H128" s="204" t="s">
        <v>38</v>
      </c>
      <c r="I128" s="206"/>
      <c r="J128" s="203"/>
      <c r="K128" s="203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135</v>
      </c>
      <c r="AU128" s="211" t="s">
        <v>85</v>
      </c>
      <c r="AV128" s="13" t="s">
        <v>83</v>
      </c>
      <c r="AW128" s="13" t="s">
        <v>36</v>
      </c>
      <c r="AX128" s="13" t="s">
        <v>76</v>
      </c>
      <c r="AY128" s="211" t="s">
        <v>122</v>
      </c>
    </row>
    <row r="129" spans="2:51" s="14" customFormat="1" ht="12">
      <c r="B129" s="212"/>
      <c r="C129" s="213"/>
      <c r="D129" s="195" t="s">
        <v>135</v>
      </c>
      <c r="E129" s="214" t="s">
        <v>38</v>
      </c>
      <c r="F129" s="215" t="s">
        <v>83</v>
      </c>
      <c r="G129" s="213"/>
      <c r="H129" s="216">
        <v>1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135</v>
      </c>
      <c r="AU129" s="222" t="s">
        <v>85</v>
      </c>
      <c r="AV129" s="14" t="s">
        <v>85</v>
      </c>
      <c r="AW129" s="14" t="s">
        <v>36</v>
      </c>
      <c r="AX129" s="14" t="s">
        <v>83</v>
      </c>
      <c r="AY129" s="222" t="s">
        <v>122</v>
      </c>
    </row>
    <row r="130" spans="1:65" s="2" customFormat="1" ht="16.5" customHeight="1">
      <c r="A130" s="37"/>
      <c r="B130" s="38"/>
      <c r="C130" s="182" t="s">
        <v>218</v>
      </c>
      <c r="D130" s="182" t="s">
        <v>124</v>
      </c>
      <c r="E130" s="183" t="s">
        <v>695</v>
      </c>
      <c r="F130" s="184" t="s">
        <v>696</v>
      </c>
      <c r="G130" s="185" t="s">
        <v>643</v>
      </c>
      <c r="H130" s="186">
        <v>1</v>
      </c>
      <c r="I130" s="187"/>
      <c r="J130" s="188">
        <f>ROUND(I130*H130,2)</f>
        <v>0</v>
      </c>
      <c r="K130" s="184" t="s">
        <v>38</v>
      </c>
      <c r="L130" s="42"/>
      <c r="M130" s="189" t="s">
        <v>38</v>
      </c>
      <c r="N130" s="190" t="s">
        <v>49</v>
      </c>
      <c r="O130" s="68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3" t="s">
        <v>692</v>
      </c>
      <c r="AT130" s="193" t="s">
        <v>124</v>
      </c>
      <c r="AU130" s="193" t="s">
        <v>85</v>
      </c>
      <c r="AY130" s="20" t="s">
        <v>122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0" t="s">
        <v>129</v>
      </c>
      <c r="BK130" s="194">
        <f>ROUND(I130*H130,2)</f>
        <v>0</v>
      </c>
      <c r="BL130" s="20" t="s">
        <v>692</v>
      </c>
      <c r="BM130" s="193" t="s">
        <v>697</v>
      </c>
    </row>
    <row r="131" spans="1:47" s="2" customFormat="1" ht="12">
      <c r="A131" s="37"/>
      <c r="B131" s="38"/>
      <c r="C131" s="39"/>
      <c r="D131" s="195" t="s">
        <v>131</v>
      </c>
      <c r="E131" s="39"/>
      <c r="F131" s="196" t="s">
        <v>696</v>
      </c>
      <c r="G131" s="39"/>
      <c r="H131" s="39"/>
      <c r="I131" s="197"/>
      <c r="J131" s="39"/>
      <c r="K131" s="39"/>
      <c r="L131" s="42"/>
      <c r="M131" s="198"/>
      <c r="N131" s="199"/>
      <c r="O131" s="68"/>
      <c r="P131" s="68"/>
      <c r="Q131" s="68"/>
      <c r="R131" s="68"/>
      <c r="S131" s="68"/>
      <c r="T131" s="69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131</v>
      </c>
      <c r="AU131" s="20" t="s">
        <v>85</v>
      </c>
    </row>
    <row r="132" spans="2:63" s="12" customFormat="1" ht="22.9" customHeight="1">
      <c r="B132" s="166"/>
      <c r="C132" s="167"/>
      <c r="D132" s="168" t="s">
        <v>75</v>
      </c>
      <c r="E132" s="180" t="s">
        <v>698</v>
      </c>
      <c r="F132" s="180" t="s">
        <v>699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SUM(P133:P153)</f>
        <v>0</v>
      </c>
      <c r="Q132" s="174"/>
      <c r="R132" s="175">
        <f>SUM(R133:R153)</f>
        <v>0</v>
      </c>
      <c r="S132" s="174"/>
      <c r="T132" s="176">
        <f>SUM(T133:T153)</f>
        <v>0</v>
      </c>
      <c r="AR132" s="177" t="s">
        <v>129</v>
      </c>
      <c r="AT132" s="178" t="s">
        <v>75</v>
      </c>
      <c r="AU132" s="178" t="s">
        <v>83</v>
      </c>
      <c r="AY132" s="177" t="s">
        <v>122</v>
      </c>
      <c r="BK132" s="179">
        <f>SUM(BK133:BK153)</f>
        <v>0</v>
      </c>
    </row>
    <row r="133" spans="1:65" s="2" customFormat="1" ht="24.2" customHeight="1">
      <c r="A133" s="37"/>
      <c r="B133" s="38"/>
      <c r="C133" s="182" t="s">
        <v>226</v>
      </c>
      <c r="D133" s="182" t="s">
        <v>124</v>
      </c>
      <c r="E133" s="183" t="s">
        <v>700</v>
      </c>
      <c r="F133" s="184" t="s">
        <v>701</v>
      </c>
      <c r="G133" s="185" t="s">
        <v>643</v>
      </c>
      <c r="H133" s="186">
        <v>1</v>
      </c>
      <c r="I133" s="187"/>
      <c r="J133" s="188">
        <f>ROUND(I133*H133,2)</f>
        <v>0</v>
      </c>
      <c r="K133" s="184" t="s">
        <v>38</v>
      </c>
      <c r="L133" s="42"/>
      <c r="M133" s="189" t="s">
        <v>38</v>
      </c>
      <c r="N133" s="190" t="s">
        <v>49</v>
      </c>
      <c r="O133" s="68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3" t="s">
        <v>692</v>
      </c>
      <c r="AT133" s="193" t="s">
        <v>124</v>
      </c>
      <c r="AU133" s="193" t="s">
        <v>85</v>
      </c>
      <c r="AY133" s="20" t="s">
        <v>122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0" t="s">
        <v>129</v>
      </c>
      <c r="BK133" s="194">
        <f>ROUND(I133*H133,2)</f>
        <v>0</v>
      </c>
      <c r="BL133" s="20" t="s">
        <v>692</v>
      </c>
      <c r="BM133" s="193" t="s">
        <v>702</v>
      </c>
    </row>
    <row r="134" spans="1:47" s="2" customFormat="1" ht="19.5">
      <c r="A134" s="37"/>
      <c r="B134" s="38"/>
      <c r="C134" s="39"/>
      <c r="D134" s="195" t="s">
        <v>131</v>
      </c>
      <c r="E134" s="39"/>
      <c r="F134" s="196" t="s">
        <v>701</v>
      </c>
      <c r="G134" s="39"/>
      <c r="H134" s="39"/>
      <c r="I134" s="197"/>
      <c r="J134" s="39"/>
      <c r="K134" s="39"/>
      <c r="L134" s="42"/>
      <c r="M134" s="198"/>
      <c r="N134" s="199"/>
      <c r="O134" s="68"/>
      <c r="P134" s="68"/>
      <c r="Q134" s="68"/>
      <c r="R134" s="68"/>
      <c r="S134" s="68"/>
      <c r="T134" s="69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131</v>
      </c>
      <c r="AU134" s="20" t="s">
        <v>85</v>
      </c>
    </row>
    <row r="135" spans="1:65" s="2" customFormat="1" ht="24.2" customHeight="1">
      <c r="A135" s="37"/>
      <c r="B135" s="38"/>
      <c r="C135" s="182" t="s">
        <v>8</v>
      </c>
      <c r="D135" s="182" t="s">
        <v>124</v>
      </c>
      <c r="E135" s="183" t="s">
        <v>703</v>
      </c>
      <c r="F135" s="184" t="s">
        <v>704</v>
      </c>
      <c r="G135" s="185" t="s">
        <v>643</v>
      </c>
      <c r="H135" s="186">
        <v>1</v>
      </c>
      <c r="I135" s="187"/>
      <c r="J135" s="188">
        <f>ROUND(I135*H135,2)</f>
        <v>0</v>
      </c>
      <c r="K135" s="184" t="s">
        <v>38</v>
      </c>
      <c r="L135" s="42"/>
      <c r="M135" s="189" t="s">
        <v>38</v>
      </c>
      <c r="N135" s="190" t="s">
        <v>49</v>
      </c>
      <c r="O135" s="68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3" t="s">
        <v>692</v>
      </c>
      <c r="AT135" s="193" t="s">
        <v>124</v>
      </c>
      <c r="AU135" s="193" t="s">
        <v>85</v>
      </c>
      <c r="AY135" s="20" t="s">
        <v>122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0" t="s">
        <v>129</v>
      </c>
      <c r="BK135" s="194">
        <f>ROUND(I135*H135,2)</f>
        <v>0</v>
      </c>
      <c r="BL135" s="20" t="s">
        <v>692</v>
      </c>
      <c r="BM135" s="193" t="s">
        <v>705</v>
      </c>
    </row>
    <row r="136" spans="1:47" s="2" customFormat="1" ht="19.5">
      <c r="A136" s="37"/>
      <c r="B136" s="38"/>
      <c r="C136" s="39"/>
      <c r="D136" s="195" t="s">
        <v>131</v>
      </c>
      <c r="E136" s="39"/>
      <c r="F136" s="196" t="s">
        <v>704</v>
      </c>
      <c r="G136" s="39"/>
      <c r="H136" s="39"/>
      <c r="I136" s="197"/>
      <c r="J136" s="39"/>
      <c r="K136" s="39"/>
      <c r="L136" s="42"/>
      <c r="M136" s="198"/>
      <c r="N136" s="199"/>
      <c r="O136" s="68"/>
      <c r="P136" s="68"/>
      <c r="Q136" s="68"/>
      <c r="R136" s="68"/>
      <c r="S136" s="68"/>
      <c r="T136" s="69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131</v>
      </c>
      <c r="AU136" s="20" t="s">
        <v>85</v>
      </c>
    </row>
    <row r="137" spans="1:65" s="2" customFormat="1" ht="16.5" customHeight="1">
      <c r="A137" s="37"/>
      <c r="B137" s="38"/>
      <c r="C137" s="182" t="s">
        <v>238</v>
      </c>
      <c r="D137" s="182" t="s">
        <v>124</v>
      </c>
      <c r="E137" s="183" t="s">
        <v>706</v>
      </c>
      <c r="F137" s="184" t="s">
        <v>707</v>
      </c>
      <c r="G137" s="185" t="s">
        <v>643</v>
      </c>
      <c r="H137" s="186">
        <v>1</v>
      </c>
      <c r="I137" s="187"/>
      <c r="J137" s="188">
        <f>ROUND(I137*H137,2)</f>
        <v>0</v>
      </c>
      <c r="K137" s="184" t="s">
        <v>38</v>
      </c>
      <c r="L137" s="42"/>
      <c r="M137" s="189" t="s">
        <v>38</v>
      </c>
      <c r="N137" s="190" t="s">
        <v>49</v>
      </c>
      <c r="O137" s="68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3" t="s">
        <v>692</v>
      </c>
      <c r="AT137" s="193" t="s">
        <v>124</v>
      </c>
      <c r="AU137" s="193" t="s">
        <v>85</v>
      </c>
      <c r="AY137" s="20" t="s">
        <v>122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0" t="s">
        <v>129</v>
      </c>
      <c r="BK137" s="194">
        <f>ROUND(I137*H137,2)</f>
        <v>0</v>
      </c>
      <c r="BL137" s="20" t="s">
        <v>692</v>
      </c>
      <c r="BM137" s="193" t="s">
        <v>708</v>
      </c>
    </row>
    <row r="138" spans="1:47" s="2" customFormat="1" ht="12">
      <c r="A138" s="37"/>
      <c r="B138" s="38"/>
      <c r="C138" s="39"/>
      <c r="D138" s="195" t="s">
        <v>131</v>
      </c>
      <c r="E138" s="39"/>
      <c r="F138" s="196" t="s">
        <v>709</v>
      </c>
      <c r="G138" s="39"/>
      <c r="H138" s="39"/>
      <c r="I138" s="197"/>
      <c r="J138" s="39"/>
      <c r="K138" s="39"/>
      <c r="L138" s="42"/>
      <c r="M138" s="198"/>
      <c r="N138" s="199"/>
      <c r="O138" s="68"/>
      <c r="P138" s="68"/>
      <c r="Q138" s="68"/>
      <c r="R138" s="68"/>
      <c r="S138" s="68"/>
      <c r="T138" s="69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131</v>
      </c>
      <c r="AU138" s="20" t="s">
        <v>85</v>
      </c>
    </row>
    <row r="139" spans="1:65" s="2" customFormat="1" ht="21.75" customHeight="1">
      <c r="A139" s="37"/>
      <c r="B139" s="38"/>
      <c r="C139" s="182" t="s">
        <v>243</v>
      </c>
      <c r="D139" s="182" t="s">
        <v>124</v>
      </c>
      <c r="E139" s="183" t="s">
        <v>710</v>
      </c>
      <c r="F139" s="184" t="s">
        <v>711</v>
      </c>
      <c r="G139" s="185" t="s">
        <v>643</v>
      </c>
      <c r="H139" s="186">
        <v>1</v>
      </c>
      <c r="I139" s="187"/>
      <c r="J139" s="188">
        <f>ROUND(I139*H139,2)</f>
        <v>0</v>
      </c>
      <c r="K139" s="184" t="s">
        <v>38</v>
      </c>
      <c r="L139" s="42"/>
      <c r="M139" s="189" t="s">
        <v>38</v>
      </c>
      <c r="N139" s="190" t="s">
        <v>49</v>
      </c>
      <c r="O139" s="68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3" t="s">
        <v>692</v>
      </c>
      <c r="AT139" s="193" t="s">
        <v>124</v>
      </c>
      <c r="AU139" s="193" t="s">
        <v>85</v>
      </c>
      <c r="AY139" s="20" t="s">
        <v>122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0" t="s">
        <v>129</v>
      </c>
      <c r="BK139" s="194">
        <f>ROUND(I139*H139,2)</f>
        <v>0</v>
      </c>
      <c r="BL139" s="20" t="s">
        <v>692</v>
      </c>
      <c r="BM139" s="193" t="s">
        <v>712</v>
      </c>
    </row>
    <row r="140" spans="1:47" s="2" customFormat="1" ht="12">
      <c r="A140" s="37"/>
      <c r="B140" s="38"/>
      <c r="C140" s="39"/>
      <c r="D140" s="195" t="s">
        <v>131</v>
      </c>
      <c r="E140" s="39"/>
      <c r="F140" s="196" t="s">
        <v>711</v>
      </c>
      <c r="G140" s="39"/>
      <c r="H140" s="39"/>
      <c r="I140" s="197"/>
      <c r="J140" s="39"/>
      <c r="K140" s="39"/>
      <c r="L140" s="42"/>
      <c r="M140" s="198"/>
      <c r="N140" s="199"/>
      <c r="O140" s="68"/>
      <c r="P140" s="68"/>
      <c r="Q140" s="68"/>
      <c r="R140" s="68"/>
      <c r="S140" s="68"/>
      <c r="T140" s="69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131</v>
      </c>
      <c r="AU140" s="20" t="s">
        <v>85</v>
      </c>
    </row>
    <row r="141" spans="1:65" s="2" customFormat="1" ht="24.2" customHeight="1">
      <c r="A141" s="37"/>
      <c r="B141" s="38"/>
      <c r="C141" s="182" t="s">
        <v>251</v>
      </c>
      <c r="D141" s="182" t="s">
        <v>124</v>
      </c>
      <c r="E141" s="183" t="s">
        <v>713</v>
      </c>
      <c r="F141" s="184" t="s">
        <v>714</v>
      </c>
      <c r="G141" s="185" t="s">
        <v>643</v>
      </c>
      <c r="H141" s="186">
        <v>1</v>
      </c>
      <c r="I141" s="187"/>
      <c r="J141" s="188">
        <f>ROUND(I141*H141,2)</f>
        <v>0</v>
      </c>
      <c r="K141" s="184" t="s">
        <v>38</v>
      </c>
      <c r="L141" s="42"/>
      <c r="M141" s="189" t="s">
        <v>38</v>
      </c>
      <c r="N141" s="190" t="s">
        <v>49</v>
      </c>
      <c r="O141" s="68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3" t="s">
        <v>692</v>
      </c>
      <c r="AT141" s="193" t="s">
        <v>124</v>
      </c>
      <c r="AU141" s="193" t="s">
        <v>85</v>
      </c>
      <c r="AY141" s="20" t="s">
        <v>122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0" t="s">
        <v>129</v>
      </c>
      <c r="BK141" s="194">
        <f>ROUND(I141*H141,2)</f>
        <v>0</v>
      </c>
      <c r="BL141" s="20" t="s">
        <v>692</v>
      </c>
      <c r="BM141" s="193" t="s">
        <v>715</v>
      </c>
    </row>
    <row r="142" spans="1:47" s="2" customFormat="1" ht="12">
      <c r="A142" s="37"/>
      <c r="B142" s="38"/>
      <c r="C142" s="39"/>
      <c r="D142" s="195" t="s">
        <v>131</v>
      </c>
      <c r="E142" s="39"/>
      <c r="F142" s="196" t="s">
        <v>714</v>
      </c>
      <c r="G142" s="39"/>
      <c r="H142" s="39"/>
      <c r="I142" s="197"/>
      <c r="J142" s="39"/>
      <c r="K142" s="39"/>
      <c r="L142" s="42"/>
      <c r="M142" s="198"/>
      <c r="N142" s="199"/>
      <c r="O142" s="68"/>
      <c r="P142" s="68"/>
      <c r="Q142" s="68"/>
      <c r="R142" s="68"/>
      <c r="S142" s="68"/>
      <c r="T142" s="69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131</v>
      </c>
      <c r="AU142" s="20" t="s">
        <v>85</v>
      </c>
    </row>
    <row r="143" spans="1:65" s="2" customFormat="1" ht="16.5" customHeight="1">
      <c r="A143" s="37"/>
      <c r="B143" s="38"/>
      <c r="C143" s="182" t="s">
        <v>260</v>
      </c>
      <c r="D143" s="182" t="s">
        <v>124</v>
      </c>
      <c r="E143" s="183" t="s">
        <v>716</v>
      </c>
      <c r="F143" s="184" t="s">
        <v>717</v>
      </c>
      <c r="G143" s="185" t="s">
        <v>643</v>
      </c>
      <c r="H143" s="186">
        <v>1</v>
      </c>
      <c r="I143" s="187"/>
      <c r="J143" s="188">
        <f>ROUND(I143*H143,2)</f>
        <v>0</v>
      </c>
      <c r="K143" s="184" t="s">
        <v>38</v>
      </c>
      <c r="L143" s="42"/>
      <c r="M143" s="189" t="s">
        <v>38</v>
      </c>
      <c r="N143" s="190" t="s">
        <v>49</v>
      </c>
      <c r="O143" s="68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3" t="s">
        <v>692</v>
      </c>
      <c r="AT143" s="193" t="s">
        <v>124</v>
      </c>
      <c r="AU143" s="193" t="s">
        <v>85</v>
      </c>
      <c r="AY143" s="20" t="s">
        <v>122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0" t="s">
        <v>129</v>
      </c>
      <c r="BK143" s="194">
        <f>ROUND(I143*H143,2)</f>
        <v>0</v>
      </c>
      <c r="BL143" s="20" t="s">
        <v>692</v>
      </c>
      <c r="BM143" s="193" t="s">
        <v>718</v>
      </c>
    </row>
    <row r="144" spans="1:47" s="2" customFormat="1" ht="12">
      <c r="A144" s="37"/>
      <c r="B144" s="38"/>
      <c r="C144" s="39"/>
      <c r="D144" s="195" t="s">
        <v>131</v>
      </c>
      <c r="E144" s="39"/>
      <c r="F144" s="196" t="s">
        <v>717</v>
      </c>
      <c r="G144" s="39"/>
      <c r="H144" s="39"/>
      <c r="I144" s="197"/>
      <c r="J144" s="39"/>
      <c r="K144" s="39"/>
      <c r="L144" s="42"/>
      <c r="M144" s="198"/>
      <c r="N144" s="199"/>
      <c r="O144" s="68"/>
      <c r="P144" s="68"/>
      <c r="Q144" s="68"/>
      <c r="R144" s="68"/>
      <c r="S144" s="68"/>
      <c r="T144" s="69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131</v>
      </c>
      <c r="AU144" s="20" t="s">
        <v>85</v>
      </c>
    </row>
    <row r="145" spans="2:51" s="13" customFormat="1" ht="12">
      <c r="B145" s="202"/>
      <c r="C145" s="203"/>
      <c r="D145" s="195" t="s">
        <v>135</v>
      </c>
      <c r="E145" s="204" t="s">
        <v>38</v>
      </c>
      <c r="F145" s="205" t="s">
        <v>719</v>
      </c>
      <c r="G145" s="203"/>
      <c r="H145" s="204" t="s">
        <v>38</v>
      </c>
      <c r="I145" s="206"/>
      <c r="J145" s="203"/>
      <c r="K145" s="203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135</v>
      </c>
      <c r="AU145" s="211" t="s">
        <v>85</v>
      </c>
      <c r="AV145" s="13" t="s">
        <v>83</v>
      </c>
      <c r="AW145" s="13" t="s">
        <v>36</v>
      </c>
      <c r="AX145" s="13" t="s">
        <v>76</v>
      </c>
      <c r="AY145" s="211" t="s">
        <v>122</v>
      </c>
    </row>
    <row r="146" spans="2:51" s="14" customFormat="1" ht="12">
      <c r="B146" s="212"/>
      <c r="C146" s="213"/>
      <c r="D146" s="195" t="s">
        <v>135</v>
      </c>
      <c r="E146" s="214" t="s">
        <v>38</v>
      </c>
      <c r="F146" s="215" t="s">
        <v>83</v>
      </c>
      <c r="G146" s="213"/>
      <c r="H146" s="216">
        <v>1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135</v>
      </c>
      <c r="AU146" s="222" t="s">
        <v>85</v>
      </c>
      <c r="AV146" s="14" t="s">
        <v>85</v>
      </c>
      <c r="AW146" s="14" t="s">
        <v>36</v>
      </c>
      <c r="AX146" s="14" t="s">
        <v>83</v>
      </c>
      <c r="AY146" s="222" t="s">
        <v>122</v>
      </c>
    </row>
    <row r="147" spans="1:65" s="2" customFormat="1" ht="21.75" customHeight="1">
      <c r="A147" s="37"/>
      <c r="B147" s="38"/>
      <c r="C147" s="182" t="s">
        <v>266</v>
      </c>
      <c r="D147" s="182" t="s">
        <v>124</v>
      </c>
      <c r="E147" s="183" t="s">
        <v>720</v>
      </c>
      <c r="F147" s="184" t="s">
        <v>721</v>
      </c>
      <c r="G147" s="185" t="s">
        <v>643</v>
      </c>
      <c r="H147" s="186">
        <v>1</v>
      </c>
      <c r="I147" s="187"/>
      <c r="J147" s="188">
        <f>ROUND(I147*H147,2)</f>
        <v>0</v>
      </c>
      <c r="K147" s="184" t="s">
        <v>38</v>
      </c>
      <c r="L147" s="42"/>
      <c r="M147" s="189" t="s">
        <v>38</v>
      </c>
      <c r="N147" s="190" t="s">
        <v>49</v>
      </c>
      <c r="O147" s="68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3" t="s">
        <v>692</v>
      </c>
      <c r="AT147" s="193" t="s">
        <v>124</v>
      </c>
      <c r="AU147" s="193" t="s">
        <v>85</v>
      </c>
      <c r="AY147" s="20" t="s">
        <v>122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0" t="s">
        <v>129</v>
      </c>
      <c r="BK147" s="194">
        <f>ROUND(I147*H147,2)</f>
        <v>0</v>
      </c>
      <c r="BL147" s="20" t="s">
        <v>692</v>
      </c>
      <c r="BM147" s="193" t="s">
        <v>722</v>
      </c>
    </row>
    <row r="148" spans="1:47" s="2" customFormat="1" ht="12">
      <c r="A148" s="37"/>
      <c r="B148" s="38"/>
      <c r="C148" s="39"/>
      <c r="D148" s="195" t="s">
        <v>131</v>
      </c>
      <c r="E148" s="39"/>
      <c r="F148" s="196" t="s">
        <v>721</v>
      </c>
      <c r="G148" s="39"/>
      <c r="H148" s="39"/>
      <c r="I148" s="197"/>
      <c r="J148" s="39"/>
      <c r="K148" s="39"/>
      <c r="L148" s="42"/>
      <c r="M148" s="198"/>
      <c r="N148" s="199"/>
      <c r="O148" s="68"/>
      <c r="P148" s="68"/>
      <c r="Q148" s="68"/>
      <c r="R148" s="68"/>
      <c r="S148" s="68"/>
      <c r="T148" s="69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131</v>
      </c>
      <c r="AU148" s="20" t="s">
        <v>85</v>
      </c>
    </row>
    <row r="149" spans="2:51" s="13" customFormat="1" ht="12">
      <c r="B149" s="202"/>
      <c r="C149" s="203"/>
      <c r="D149" s="195" t="s">
        <v>135</v>
      </c>
      <c r="E149" s="204" t="s">
        <v>38</v>
      </c>
      <c r="F149" s="205" t="s">
        <v>723</v>
      </c>
      <c r="G149" s="203"/>
      <c r="H149" s="204" t="s">
        <v>38</v>
      </c>
      <c r="I149" s="206"/>
      <c r="J149" s="203"/>
      <c r="K149" s="203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135</v>
      </c>
      <c r="AU149" s="211" t="s">
        <v>85</v>
      </c>
      <c r="AV149" s="13" t="s">
        <v>83</v>
      </c>
      <c r="AW149" s="13" t="s">
        <v>36</v>
      </c>
      <c r="AX149" s="13" t="s">
        <v>76</v>
      </c>
      <c r="AY149" s="211" t="s">
        <v>122</v>
      </c>
    </row>
    <row r="150" spans="2:51" s="14" customFormat="1" ht="12">
      <c r="B150" s="212"/>
      <c r="C150" s="213"/>
      <c r="D150" s="195" t="s">
        <v>135</v>
      </c>
      <c r="E150" s="214" t="s">
        <v>38</v>
      </c>
      <c r="F150" s="215" t="s">
        <v>83</v>
      </c>
      <c r="G150" s="213"/>
      <c r="H150" s="216">
        <v>1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135</v>
      </c>
      <c r="AU150" s="222" t="s">
        <v>85</v>
      </c>
      <c r="AV150" s="14" t="s">
        <v>85</v>
      </c>
      <c r="AW150" s="14" t="s">
        <v>36</v>
      </c>
      <c r="AX150" s="14" t="s">
        <v>83</v>
      </c>
      <c r="AY150" s="222" t="s">
        <v>122</v>
      </c>
    </row>
    <row r="151" spans="1:65" s="2" customFormat="1" ht="16.5" customHeight="1">
      <c r="A151" s="37"/>
      <c r="B151" s="38"/>
      <c r="C151" s="182" t="s">
        <v>274</v>
      </c>
      <c r="D151" s="182" t="s">
        <v>124</v>
      </c>
      <c r="E151" s="183" t="s">
        <v>724</v>
      </c>
      <c r="F151" s="184" t="s">
        <v>725</v>
      </c>
      <c r="G151" s="185" t="s">
        <v>643</v>
      </c>
      <c r="H151" s="186">
        <v>1</v>
      </c>
      <c r="I151" s="187"/>
      <c r="J151" s="188">
        <f>ROUND(I151*H151,2)</f>
        <v>0</v>
      </c>
      <c r="K151" s="184" t="s">
        <v>38</v>
      </c>
      <c r="L151" s="42"/>
      <c r="M151" s="189" t="s">
        <v>38</v>
      </c>
      <c r="N151" s="190" t="s">
        <v>49</v>
      </c>
      <c r="O151" s="68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3" t="s">
        <v>692</v>
      </c>
      <c r="AT151" s="193" t="s">
        <v>124</v>
      </c>
      <c r="AU151" s="193" t="s">
        <v>85</v>
      </c>
      <c r="AY151" s="20" t="s">
        <v>122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0" t="s">
        <v>129</v>
      </c>
      <c r="BK151" s="194">
        <f>ROUND(I151*H151,2)</f>
        <v>0</v>
      </c>
      <c r="BL151" s="20" t="s">
        <v>692</v>
      </c>
      <c r="BM151" s="193" t="s">
        <v>726</v>
      </c>
    </row>
    <row r="152" spans="1:47" s="2" customFormat="1" ht="12">
      <c r="A152" s="37"/>
      <c r="B152" s="38"/>
      <c r="C152" s="39"/>
      <c r="D152" s="195" t="s">
        <v>131</v>
      </c>
      <c r="E152" s="39"/>
      <c r="F152" s="196" t="s">
        <v>725</v>
      </c>
      <c r="G152" s="39"/>
      <c r="H152" s="39"/>
      <c r="I152" s="197"/>
      <c r="J152" s="39"/>
      <c r="K152" s="39"/>
      <c r="L152" s="42"/>
      <c r="M152" s="198"/>
      <c r="N152" s="199"/>
      <c r="O152" s="68"/>
      <c r="P152" s="68"/>
      <c r="Q152" s="68"/>
      <c r="R152" s="68"/>
      <c r="S152" s="68"/>
      <c r="T152" s="69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131</v>
      </c>
      <c r="AU152" s="20" t="s">
        <v>85</v>
      </c>
    </row>
    <row r="153" spans="2:51" s="14" customFormat="1" ht="12">
      <c r="B153" s="212"/>
      <c r="C153" s="213"/>
      <c r="D153" s="195" t="s">
        <v>135</v>
      </c>
      <c r="E153" s="214" t="s">
        <v>38</v>
      </c>
      <c r="F153" s="215" t="s">
        <v>83</v>
      </c>
      <c r="G153" s="213"/>
      <c r="H153" s="216">
        <v>1</v>
      </c>
      <c r="I153" s="217"/>
      <c r="J153" s="213"/>
      <c r="K153" s="213"/>
      <c r="L153" s="218"/>
      <c r="M153" s="259"/>
      <c r="N153" s="260"/>
      <c r="O153" s="260"/>
      <c r="P153" s="260"/>
      <c r="Q153" s="260"/>
      <c r="R153" s="260"/>
      <c r="S153" s="260"/>
      <c r="T153" s="261"/>
      <c r="AT153" s="222" t="s">
        <v>135</v>
      </c>
      <c r="AU153" s="222" t="s">
        <v>85</v>
      </c>
      <c r="AV153" s="14" t="s">
        <v>85</v>
      </c>
      <c r="AW153" s="14" t="s">
        <v>36</v>
      </c>
      <c r="AX153" s="14" t="s">
        <v>83</v>
      </c>
      <c r="AY153" s="222" t="s">
        <v>122</v>
      </c>
    </row>
    <row r="154" spans="1:31" s="2" customFormat="1" ht="6.95" customHeight="1">
      <c r="A154" s="37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42"/>
      <c r="M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</sheetData>
  <sheetProtection algorithmName="SHA-512" hashValue="fHQ5zLb/gE4UotZO7awflflIX8pc0o8nz/93Eb4Tf7DqwCwUVnrFc+5UZSOTv9rz5orW395s/8eT9HIWD3CcXg==" saltValue="bPaW2o7coLKOGXve7dvD6LE+GDTGtnFKIiGJUAHznTNazXgln/NrMcKnIoZ7jsKE6Cn6naHFOOzth2RMjZuw9w==" spinCount="100000" sheet="1" objects="1" scenarios="1" formatColumns="0" formatRows="0" autoFilter="0"/>
  <autoFilter ref="C83:K15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405" t="s">
        <v>727</v>
      </c>
      <c r="D3" s="405"/>
      <c r="E3" s="405"/>
      <c r="F3" s="405"/>
      <c r="G3" s="405"/>
      <c r="H3" s="405"/>
      <c r="I3" s="405"/>
      <c r="J3" s="405"/>
      <c r="K3" s="267"/>
    </row>
    <row r="4" spans="2:11" s="1" customFormat="1" ht="25.5" customHeight="1">
      <c r="B4" s="268"/>
      <c r="C4" s="410" t="s">
        <v>728</v>
      </c>
      <c r="D4" s="410"/>
      <c r="E4" s="410"/>
      <c r="F4" s="410"/>
      <c r="G4" s="410"/>
      <c r="H4" s="410"/>
      <c r="I4" s="410"/>
      <c r="J4" s="410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9" t="s">
        <v>729</v>
      </c>
      <c r="D6" s="409"/>
      <c r="E6" s="409"/>
      <c r="F6" s="409"/>
      <c r="G6" s="409"/>
      <c r="H6" s="409"/>
      <c r="I6" s="409"/>
      <c r="J6" s="409"/>
      <c r="K6" s="269"/>
    </row>
    <row r="7" spans="2:11" s="1" customFormat="1" ht="15" customHeight="1">
      <c r="B7" s="272"/>
      <c r="C7" s="409" t="s">
        <v>730</v>
      </c>
      <c r="D7" s="409"/>
      <c r="E7" s="409"/>
      <c r="F7" s="409"/>
      <c r="G7" s="409"/>
      <c r="H7" s="409"/>
      <c r="I7" s="409"/>
      <c r="J7" s="409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9" t="s">
        <v>731</v>
      </c>
      <c r="D9" s="409"/>
      <c r="E9" s="409"/>
      <c r="F9" s="409"/>
      <c r="G9" s="409"/>
      <c r="H9" s="409"/>
      <c r="I9" s="409"/>
      <c r="J9" s="409"/>
      <c r="K9" s="269"/>
    </row>
    <row r="10" spans="2:11" s="1" customFormat="1" ht="15" customHeight="1">
      <c r="B10" s="272"/>
      <c r="C10" s="271"/>
      <c r="D10" s="409" t="s">
        <v>732</v>
      </c>
      <c r="E10" s="409"/>
      <c r="F10" s="409"/>
      <c r="G10" s="409"/>
      <c r="H10" s="409"/>
      <c r="I10" s="409"/>
      <c r="J10" s="409"/>
      <c r="K10" s="269"/>
    </row>
    <row r="11" spans="2:11" s="1" customFormat="1" ht="15" customHeight="1">
      <c r="B11" s="272"/>
      <c r="C11" s="273"/>
      <c r="D11" s="409" t="s">
        <v>733</v>
      </c>
      <c r="E11" s="409"/>
      <c r="F11" s="409"/>
      <c r="G11" s="409"/>
      <c r="H11" s="409"/>
      <c r="I11" s="409"/>
      <c r="J11" s="409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734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9" t="s">
        <v>735</v>
      </c>
      <c r="E15" s="409"/>
      <c r="F15" s="409"/>
      <c r="G15" s="409"/>
      <c r="H15" s="409"/>
      <c r="I15" s="409"/>
      <c r="J15" s="409"/>
      <c r="K15" s="269"/>
    </row>
    <row r="16" spans="2:11" s="1" customFormat="1" ht="15" customHeight="1">
      <c r="B16" s="272"/>
      <c r="C16" s="273"/>
      <c r="D16" s="409" t="s">
        <v>736</v>
      </c>
      <c r="E16" s="409"/>
      <c r="F16" s="409"/>
      <c r="G16" s="409"/>
      <c r="H16" s="409"/>
      <c r="I16" s="409"/>
      <c r="J16" s="409"/>
      <c r="K16" s="269"/>
    </row>
    <row r="17" spans="2:11" s="1" customFormat="1" ht="15" customHeight="1">
      <c r="B17" s="272"/>
      <c r="C17" s="273"/>
      <c r="D17" s="409" t="s">
        <v>737</v>
      </c>
      <c r="E17" s="409"/>
      <c r="F17" s="409"/>
      <c r="G17" s="409"/>
      <c r="H17" s="409"/>
      <c r="I17" s="409"/>
      <c r="J17" s="409"/>
      <c r="K17" s="269"/>
    </row>
    <row r="18" spans="2:11" s="1" customFormat="1" ht="15" customHeight="1">
      <c r="B18" s="272"/>
      <c r="C18" s="273"/>
      <c r="D18" s="273"/>
      <c r="E18" s="275" t="s">
        <v>82</v>
      </c>
      <c r="F18" s="409" t="s">
        <v>738</v>
      </c>
      <c r="G18" s="409"/>
      <c r="H18" s="409"/>
      <c r="I18" s="409"/>
      <c r="J18" s="409"/>
      <c r="K18" s="269"/>
    </row>
    <row r="19" spans="2:11" s="1" customFormat="1" ht="15" customHeight="1">
      <c r="B19" s="272"/>
      <c r="C19" s="273"/>
      <c r="D19" s="273"/>
      <c r="E19" s="275" t="s">
        <v>739</v>
      </c>
      <c r="F19" s="409" t="s">
        <v>740</v>
      </c>
      <c r="G19" s="409"/>
      <c r="H19" s="409"/>
      <c r="I19" s="409"/>
      <c r="J19" s="409"/>
      <c r="K19" s="269"/>
    </row>
    <row r="20" spans="2:11" s="1" customFormat="1" ht="15" customHeight="1">
      <c r="B20" s="272"/>
      <c r="C20" s="273"/>
      <c r="D20" s="273"/>
      <c r="E20" s="275" t="s">
        <v>741</v>
      </c>
      <c r="F20" s="409" t="s">
        <v>742</v>
      </c>
      <c r="G20" s="409"/>
      <c r="H20" s="409"/>
      <c r="I20" s="409"/>
      <c r="J20" s="409"/>
      <c r="K20" s="269"/>
    </row>
    <row r="21" spans="2:11" s="1" customFormat="1" ht="15" customHeight="1">
      <c r="B21" s="272"/>
      <c r="C21" s="273"/>
      <c r="D21" s="273"/>
      <c r="E21" s="275" t="s">
        <v>92</v>
      </c>
      <c r="F21" s="409" t="s">
        <v>93</v>
      </c>
      <c r="G21" s="409"/>
      <c r="H21" s="409"/>
      <c r="I21" s="409"/>
      <c r="J21" s="409"/>
      <c r="K21" s="269"/>
    </row>
    <row r="22" spans="2:11" s="1" customFormat="1" ht="15" customHeight="1">
      <c r="B22" s="272"/>
      <c r="C22" s="273"/>
      <c r="D22" s="273"/>
      <c r="E22" s="275" t="s">
        <v>637</v>
      </c>
      <c r="F22" s="409" t="s">
        <v>743</v>
      </c>
      <c r="G22" s="409"/>
      <c r="H22" s="409"/>
      <c r="I22" s="409"/>
      <c r="J22" s="409"/>
      <c r="K22" s="269"/>
    </row>
    <row r="23" spans="2:11" s="1" customFormat="1" ht="15" customHeight="1">
      <c r="B23" s="272"/>
      <c r="C23" s="273"/>
      <c r="D23" s="273"/>
      <c r="E23" s="275" t="s">
        <v>87</v>
      </c>
      <c r="F23" s="409" t="s">
        <v>744</v>
      </c>
      <c r="G23" s="409"/>
      <c r="H23" s="409"/>
      <c r="I23" s="409"/>
      <c r="J23" s="409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9" t="s">
        <v>745</v>
      </c>
      <c r="D25" s="409"/>
      <c r="E25" s="409"/>
      <c r="F25" s="409"/>
      <c r="G25" s="409"/>
      <c r="H25" s="409"/>
      <c r="I25" s="409"/>
      <c r="J25" s="409"/>
      <c r="K25" s="269"/>
    </row>
    <row r="26" spans="2:11" s="1" customFormat="1" ht="15" customHeight="1">
      <c r="B26" s="272"/>
      <c r="C26" s="409" t="s">
        <v>746</v>
      </c>
      <c r="D26" s="409"/>
      <c r="E26" s="409"/>
      <c r="F26" s="409"/>
      <c r="G26" s="409"/>
      <c r="H26" s="409"/>
      <c r="I26" s="409"/>
      <c r="J26" s="409"/>
      <c r="K26" s="269"/>
    </row>
    <row r="27" spans="2:11" s="1" customFormat="1" ht="15" customHeight="1">
      <c r="B27" s="272"/>
      <c r="C27" s="271"/>
      <c r="D27" s="409" t="s">
        <v>747</v>
      </c>
      <c r="E27" s="409"/>
      <c r="F27" s="409"/>
      <c r="G27" s="409"/>
      <c r="H27" s="409"/>
      <c r="I27" s="409"/>
      <c r="J27" s="409"/>
      <c r="K27" s="269"/>
    </row>
    <row r="28" spans="2:11" s="1" customFormat="1" ht="15" customHeight="1">
      <c r="B28" s="272"/>
      <c r="C28" s="273"/>
      <c r="D28" s="409" t="s">
        <v>748</v>
      </c>
      <c r="E28" s="409"/>
      <c r="F28" s="409"/>
      <c r="G28" s="409"/>
      <c r="H28" s="409"/>
      <c r="I28" s="409"/>
      <c r="J28" s="409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9" t="s">
        <v>749</v>
      </c>
      <c r="E30" s="409"/>
      <c r="F30" s="409"/>
      <c r="G30" s="409"/>
      <c r="H30" s="409"/>
      <c r="I30" s="409"/>
      <c r="J30" s="409"/>
      <c r="K30" s="269"/>
    </row>
    <row r="31" spans="2:11" s="1" customFormat="1" ht="15" customHeight="1">
      <c r="B31" s="272"/>
      <c r="C31" s="273"/>
      <c r="D31" s="409" t="s">
        <v>750</v>
      </c>
      <c r="E31" s="409"/>
      <c r="F31" s="409"/>
      <c r="G31" s="409"/>
      <c r="H31" s="409"/>
      <c r="I31" s="409"/>
      <c r="J31" s="409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9" t="s">
        <v>751</v>
      </c>
      <c r="E33" s="409"/>
      <c r="F33" s="409"/>
      <c r="G33" s="409"/>
      <c r="H33" s="409"/>
      <c r="I33" s="409"/>
      <c r="J33" s="409"/>
      <c r="K33" s="269"/>
    </row>
    <row r="34" spans="2:11" s="1" customFormat="1" ht="15" customHeight="1">
      <c r="B34" s="272"/>
      <c r="C34" s="273"/>
      <c r="D34" s="409" t="s">
        <v>752</v>
      </c>
      <c r="E34" s="409"/>
      <c r="F34" s="409"/>
      <c r="G34" s="409"/>
      <c r="H34" s="409"/>
      <c r="I34" s="409"/>
      <c r="J34" s="409"/>
      <c r="K34" s="269"/>
    </row>
    <row r="35" spans="2:11" s="1" customFormat="1" ht="15" customHeight="1">
      <c r="B35" s="272"/>
      <c r="C35" s="273"/>
      <c r="D35" s="409" t="s">
        <v>753</v>
      </c>
      <c r="E35" s="409"/>
      <c r="F35" s="409"/>
      <c r="G35" s="409"/>
      <c r="H35" s="409"/>
      <c r="I35" s="409"/>
      <c r="J35" s="409"/>
      <c r="K35" s="269"/>
    </row>
    <row r="36" spans="2:11" s="1" customFormat="1" ht="15" customHeight="1">
      <c r="B36" s="272"/>
      <c r="C36" s="273"/>
      <c r="D36" s="271"/>
      <c r="E36" s="274" t="s">
        <v>108</v>
      </c>
      <c r="F36" s="271"/>
      <c r="G36" s="409" t="s">
        <v>754</v>
      </c>
      <c r="H36" s="409"/>
      <c r="I36" s="409"/>
      <c r="J36" s="409"/>
      <c r="K36" s="269"/>
    </row>
    <row r="37" spans="2:11" s="1" customFormat="1" ht="30.75" customHeight="1">
      <c r="B37" s="272"/>
      <c r="C37" s="273"/>
      <c r="D37" s="271"/>
      <c r="E37" s="274" t="s">
        <v>755</v>
      </c>
      <c r="F37" s="271"/>
      <c r="G37" s="409" t="s">
        <v>756</v>
      </c>
      <c r="H37" s="409"/>
      <c r="I37" s="409"/>
      <c r="J37" s="409"/>
      <c r="K37" s="269"/>
    </row>
    <row r="38" spans="2:11" s="1" customFormat="1" ht="15" customHeight="1">
      <c r="B38" s="272"/>
      <c r="C38" s="273"/>
      <c r="D38" s="271"/>
      <c r="E38" s="274" t="s">
        <v>57</v>
      </c>
      <c r="F38" s="271"/>
      <c r="G38" s="409" t="s">
        <v>757</v>
      </c>
      <c r="H38" s="409"/>
      <c r="I38" s="409"/>
      <c r="J38" s="409"/>
      <c r="K38" s="269"/>
    </row>
    <row r="39" spans="2:11" s="1" customFormat="1" ht="15" customHeight="1">
      <c r="B39" s="272"/>
      <c r="C39" s="273"/>
      <c r="D39" s="271"/>
      <c r="E39" s="274" t="s">
        <v>58</v>
      </c>
      <c r="F39" s="271"/>
      <c r="G39" s="409" t="s">
        <v>758</v>
      </c>
      <c r="H39" s="409"/>
      <c r="I39" s="409"/>
      <c r="J39" s="409"/>
      <c r="K39" s="269"/>
    </row>
    <row r="40" spans="2:11" s="1" customFormat="1" ht="15" customHeight="1">
      <c r="B40" s="272"/>
      <c r="C40" s="273"/>
      <c r="D40" s="271"/>
      <c r="E40" s="274" t="s">
        <v>109</v>
      </c>
      <c r="F40" s="271"/>
      <c r="G40" s="409" t="s">
        <v>759</v>
      </c>
      <c r="H40" s="409"/>
      <c r="I40" s="409"/>
      <c r="J40" s="409"/>
      <c r="K40" s="269"/>
    </row>
    <row r="41" spans="2:11" s="1" customFormat="1" ht="15" customHeight="1">
      <c r="B41" s="272"/>
      <c r="C41" s="273"/>
      <c r="D41" s="271"/>
      <c r="E41" s="274" t="s">
        <v>110</v>
      </c>
      <c r="F41" s="271"/>
      <c r="G41" s="409" t="s">
        <v>760</v>
      </c>
      <c r="H41" s="409"/>
      <c r="I41" s="409"/>
      <c r="J41" s="409"/>
      <c r="K41" s="269"/>
    </row>
    <row r="42" spans="2:11" s="1" customFormat="1" ht="15" customHeight="1">
      <c r="B42" s="272"/>
      <c r="C42" s="273"/>
      <c r="D42" s="271"/>
      <c r="E42" s="274" t="s">
        <v>761</v>
      </c>
      <c r="F42" s="271"/>
      <c r="G42" s="409" t="s">
        <v>762</v>
      </c>
      <c r="H42" s="409"/>
      <c r="I42" s="409"/>
      <c r="J42" s="409"/>
      <c r="K42" s="269"/>
    </row>
    <row r="43" spans="2:11" s="1" customFormat="1" ht="15" customHeight="1">
      <c r="B43" s="272"/>
      <c r="C43" s="273"/>
      <c r="D43" s="271"/>
      <c r="E43" s="274"/>
      <c r="F43" s="271"/>
      <c r="G43" s="409" t="s">
        <v>763</v>
      </c>
      <c r="H43" s="409"/>
      <c r="I43" s="409"/>
      <c r="J43" s="409"/>
      <c r="K43" s="269"/>
    </row>
    <row r="44" spans="2:11" s="1" customFormat="1" ht="15" customHeight="1">
      <c r="B44" s="272"/>
      <c r="C44" s="273"/>
      <c r="D44" s="271"/>
      <c r="E44" s="274" t="s">
        <v>764</v>
      </c>
      <c r="F44" s="271"/>
      <c r="G44" s="409" t="s">
        <v>765</v>
      </c>
      <c r="H44" s="409"/>
      <c r="I44" s="409"/>
      <c r="J44" s="409"/>
      <c r="K44" s="269"/>
    </row>
    <row r="45" spans="2:11" s="1" customFormat="1" ht="15" customHeight="1">
      <c r="B45" s="272"/>
      <c r="C45" s="273"/>
      <c r="D45" s="271"/>
      <c r="E45" s="274" t="s">
        <v>112</v>
      </c>
      <c r="F45" s="271"/>
      <c r="G45" s="409" t="s">
        <v>766</v>
      </c>
      <c r="H45" s="409"/>
      <c r="I45" s="409"/>
      <c r="J45" s="409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9" t="s">
        <v>767</v>
      </c>
      <c r="E47" s="409"/>
      <c r="F47" s="409"/>
      <c r="G47" s="409"/>
      <c r="H47" s="409"/>
      <c r="I47" s="409"/>
      <c r="J47" s="409"/>
      <c r="K47" s="269"/>
    </row>
    <row r="48" spans="2:11" s="1" customFormat="1" ht="15" customHeight="1">
      <c r="B48" s="272"/>
      <c r="C48" s="273"/>
      <c r="D48" s="273"/>
      <c r="E48" s="409" t="s">
        <v>768</v>
      </c>
      <c r="F48" s="409"/>
      <c r="G48" s="409"/>
      <c r="H48" s="409"/>
      <c r="I48" s="409"/>
      <c r="J48" s="409"/>
      <c r="K48" s="269"/>
    </row>
    <row r="49" spans="2:11" s="1" customFormat="1" ht="15" customHeight="1">
      <c r="B49" s="272"/>
      <c r="C49" s="273"/>
      <c r="D49" s="273"/>
      <c r="E49" s="409" t="s">
        <v>769</v>
      </c>
      <c r="F49" s="409"/>
      <c r="G49" s="409"/>
      <c r="H49" s="409"/>
      <c r="I49" s="409"/>
      <c r="J49" s="409"/>
      <c r="K49" s="269"/>
    </row>
    <row r="50" spans="2:11" s="1" customFormat="1" ht="15" customHeight="1">
      <c r="B50" s="272"/>
      <c r="C50" s="273"/>
      <c r="D50" s="273"/>
      <c r="E50" s="409" t="s">
        <v>770</v>
      </c>
      <c r="F50" s="409"/>
      <c r="G50" s="409"/>
      <c r="H50" s="409"/>
      <c r="I50" s="409"/>
      <c r="J50" s="409"/>
      <c r="K50" s="269"/>
    </row>
    <row r="51" spans="2:11" s="1" customFormat="1" ht="15" customHeight="1">
      <c r="B51" s="272"/>
      <c r="C51" s="273"/>
      <c r="D51" s="409" t="s">
        <v>771</v>
      </c>
      <c r="E51" s="409"/>
      <c r="F51" s="409"/>
      <c r="G51" s="409"/>
      <c r="H51" s="409"/>
      <c r="I51" s="409"/>
      <c r="J51" s="409"/>
      <c r="K51" s="269"/>
    </row>
    <row r="52" spans="2:11" s="1" customFormat="1" ht="25.5" customHeight="1">
      <c r="B52" s="268"/>
      <c r="C52" s="410" t="s">
        <v>772</v>
      </c>
      <c r="D52" s="410"/>
      <c r="E52" s="410"/>
      <c r="F52" s="410"/>
      <c r="G52" s="410"/>
      <c r="H52" s="410"/>
      <c r="I52" s="410"/>
      <c r="J52" s="410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9" t="s">
        <v>773</v>
      </c>
      <c r="D54" s="409"/>
      <c r="E54" s="409"/>
      <c r="F54" s="409"/>
      <c r="G54" s="409"/>
      <c r="H54" s="409"/>
      <c r="I54" s="409"/>
      <c r="J54" s="409"/>
      <c r="K54" s="269"/>
    </row>
    <row r="55" spans="2:11" s="1" customFormat="1" ht="15" customHeight="1">
      <c r="B55" s="268"/>
      <c r="C55" s="409" t="s">
        <v>774</v>
      </c>
      <c r="D55" s="409"/>
      <c r="E55" s="409"/>
      <c r="F55" s="409"/>
      <c r="G55" s="409"/>
      <c r="H55" s="409"/>
      <c r="I55" s="409"/>
      <c r="J55" s="409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9" t="s">
        <v>775</v>
      </c>
      <c r="D57" s="409"/>
      <c r="E57" s="409"/>
      <c r="F57" s="409"/>
      <c r="G57" s="409"/>
      <c r="H57" s="409"/>
      <c r="I57" s="409"/>
      <c r="J57" s="409"/>
      <c r="K57" s="269"/>
    </row>
    <row r="58" spans="2:11" s="1" customFormat="1" ht="15" customHeight="1">
      <c r="B58" s="268"/>
      <c r="C58" s="273"/>
      <c r="D58" s="409" t="s">
        <v>776</v>
      </c>
      <c r="E58" s="409"/>
      <c r="F58" s="409"/>
      <c r="G58" s="409"/>
      <c r="H58" s="409"/>
      <c r="I58" s="409"/>
      <c r="J58" s="409"/>
      <c r="K58" s="269"/>
    </row>
    <row r="59" spans="2:11" s="1" customFormat="1" ht="15" customHeight="1">
      <c r="B59" s="268"/>
      <c r="C59" s="273"/>
      <c r="D59" s="409" t="s">
        <v>777</v>
      </c>
      <c r="E59" s="409"/>
      <c r="F59" s="409"/>
      <c r="G59" s="409"/>
      <c r="H59" s="409"/>
      <c r="I59" s="409"/>
      <c r="J59" s="409"/>
      <c r="K59" s="269"/>
    </row>
    <row r="60" spans="2:11" s="1" customFormat="1" ht="15" customHeight="1">
      <c r="B60" s="268"/>
      <c r="C60" s="273"/>
      <c r="D60" s="409" t="s">
        <v>778</v>
      </c>
      <c r="E60" s="409"/>
      <c r="F60" s="409"/>
      <c r="G60" s="409"/>
      <c r="H60" s="409"/>
      <c r="I60" s="409"/>
      <c r="J60" s="409"/>
      <c r="K60" s="269"/>
    </row>
    <row r="61" spans="2:11" s="1" customFormat="1" ht="15" customHeight="1">
      <c r="B61" s="268"/>
      <c r="C61" s="273"/>
      <c r="D61" s="409" t="s">
        <v>779</v>
      </c>
      <c r="E61" s="409"/>
      <c r="F61" s="409"/>
      <c r="G61" s="409"/>
      <c r="H61" s="409"/>
      <c r="I61" s="409"/>
      <c r="J61" s="409"/>
      <c r="K61" s="269"/>
    </row>
    <row r="62" spans="2:11" s="1" customFormat="1" ht="15" customHeight="1">
      <c r="B62" s="268"/>
      <c r="C62" s="273"/>
      <c r="D62" s="408" t="s">
        <v>780</v>
      </c>
      <c r="E62" s="408"/>
      <c r="F62" s="408"/>
      <c r="G62" s="408"/>
      <c r="H62" s="408"/>
      <c r="I62" s="408"/>
      <c r="J62" s="408"/>
      <c r="K62" s="269"/>
    </row>
    <row r="63" spans="2:11" s="1" customFormat="1" ht="15" customHeight="1">
      <c r="B63" s="268"/>
      <c r="C63" s="273"/>
      <c r="D63" s="409" t="s">
        <v>781</v>
      </c>
      <c r="E63" s="409"/>
      <c r="F63" s="409"/>
      <c r="G63" s="409"/>
      <c r="H63" s="409"/>
      <c r="I63" s="409"/>
      <c r="J63" s="409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9" t="s">
        <v>782</v>
      </c>
      <c r="E65" s="409"/>
      <c r="F65" s="409"/>
      <c r="G65" s="409"/>
      <c r="H65" s="409"/>
      <c r="I65" s="409"/>
      <c r="J65" s="409"/>
      <c r="K65" s="269"/>
    </row>
    <row r="66" spans="2:11" s="1" customFormat="1" ht="15" customHeight="1">
      <c r="B66" s="268"/>
      <c r="C66" s="273"/>
      <c r="D66" s="408" t="s">
        <v>783</v>
      </c>
      <c r="E66" s="408"/>
      <c r="F66" s="408"/>
      <c r="G66" s="408"/>
      <c r="H66" s="408"/>
      <c r="I66" s="408"/>
      <c r="J66" s="408"/>
      <c r="K66" s="269"/>
    </row>
    <row r="67" spans="2:11" s="1" customFormat="1" ht="15" customHeight="1">
      <c r="B67" s="268"/>
      <c r="C67" s="273"/>
      <c r="D67" s="409" t="s">
        <v>784</v>
      </c>
      <c r="E67" s="409"/>
      <c r="F67" s="409"/>
      <c r="G67" s="409"/>
      <c r="H67" s="409"/>
      <c r="I67" s="409"/>
      <c r="J67" s="409"/>
      <c r="K67" s="269"/>
    </row>
    <row r="68" spans="2:11" s="1" customFormat="1" ht="15" customHeight="1">
      <c r="B68" s="268"/>
      <c r="C68" s="273"/>
      <c r="D68" s="409" t="s">
        <v>785</v>
      </c>
      <c r="E68" s="409"/>
      <c r="F68" s="409"/>
      <c r="G68" s="409"/>
      <c r="H68" s="409"/>
      <c r="I68" s="409"/>
      <c r="J68" s="409"/>
      <c r="K68" s="269"/>
    </row>
    <row r="69" spans="2:11" s="1" customFormat="1" ht="15" customHeight="1">
      <c r="B69" s="268"/>
      <c r="C69" s="273"/>
      <c r="D69" s="409" t="s">
        <v>786</v>
      </c>
      <c r="E69" s="409"/>
      <c r="F69" s="409"/>
      <c r="G69" s="409"/>
      <c r="H69" s="409"/>
      <c r="I69" s="409"/>
      <c r="J69" s="409"/>
      <c r="K69" s="269"/>
    </row>
    <row r="70" spans="2:11" s="1" customFormat="1" ht="15" customHeight="1">
      <c r="B70" s="268"/>
      <c r="C70" s="273"/>
      <c r="D70" s="409" t="s">
        <v>787</v>
      </c>
      <c r="E70" s="409"/>
      <c r="F70" s="409"/>
      <c r="G70" s="409"/>
      <c r="H70" s="409"/>
      <c r="I70" s="409"/>
      <c r="J70" s="409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407" t="s">
        <v>788</v>
      </c>
      <c r="D75" s="407"/>
      <c r="E75" s="407"/>
      <c r="F75" s="407"/>
      <c r="G75" s="407"/>
      <c r="H75" s="407"/>
      <c r="I75" s="407"/>
      <c r="J75" s="407"/>
      <c r="K75" s="286"/>
    </row>
    <row r="76" spans="2:11" s="1" customFormat="1" ht="17.25" customHeight="1">
      <c r="B76" s="285"/>
      <c r="C76" s="287" t="s">
        <v>789</v>
      </c>
      <c r="D76" s="287"/>
      <c r="E76" s="287"/>
      <c r="F76" s="287" t="s">
        <v>790</v>
      </c>
      <c r="G76" s="288"/>
      <c r="H76" s="287" t="s">
        <v>58</v>
      </c>
      <c r="I76" s="287" t="s">
        <v>61</v>
      </c>
      <c r="J76" s="287" t="s">
        <v>791</v>
      </c>
      <c r="K76" s="286"/>
    </row>
    <row r="77" spans="2:11" s="1" customFormat="1" ht="17.25" customHeight="1">
      <c r="B77" s="285"/>
      <c r="C77" s="289" t="s">
        <v>792</v>
      </c>
      <c r="D77" s="289"/>
      <c r="E77" s="289"/>
      <c r="F77" s="290" t="s">
        <v>793</v>
      </c>
      <c r="G77" s="291"/>
      <c r="H77" s="289"/>
      <c r="I77" s="289"/>
      <c r="J77" s="289" t="s">
        <v>794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57</v>
      </c>
      <c r="D79" s="294"/>
      <c r="E79" s="294"/>
      <c r="F79" s="295" t="s">
        <v>795</v>
      </c>
      <c r="G79" s="296"/>
      <c r="H79" s="274" t="s">
        <v>796</v>
      </c>
      <c r="I79" s="274" t="s">
        <v>797</v>
      </c>
      <c r="J79" s="274">
        <v>20</v>
      </c>
      <c r="K79" s="286"/>
    </row>
    <row r="80" spans="2:11" s="1" customFormat="1" ht="15" customHeight="1">
      <c r="B80" s="285"/>
      <c r="C80" s="274" t="s">
        <v>798</v>
      </c>
      <c r="D80" s="274"/>
      <c r="E80" s="274"/>
      <c r="F80" s="295" t="s">
        <v>795</v>
      </c>
      <c r="G80" s="296"/>
      <c r="H80" s="274" t="s">
        <v>799</v>
      </c>
      <c r="I80" s="274" t="s">
        <v>797</v>
      </c>
      <c r="J80" s="274">
        <v>120</v>
      </c>
      <c r="K80" s="286"/>
    </row>
    <row r="81" spans="2:11" s="1" customFormat="1" ht="15" customHeight="1">
      <c r="B81" s="297"/>
      <c r="C81" s="274" t="s">
        <v>800</v>
      </c>
      <c r="D81" s="274"/>
      <c r="E81" s="274"/>
      <c r="F81" s="295" t="s">
        <v>801</v>
      </c>
      <c r="G81" s="296"/>
      <c r="H81" s="274" t="s">
        <v>802</v>
      </c>
      <c r="I81" s="274" t="s">
        <v>797</v>
      </c>
      <c r="J81" s="274">
        <v>50</v>
      </c>
      <c r="K81" s="286"/>
    </row>
    <row r="82" spans="2:11" s="1" customFormat="1" ht="15" customHeight="1">
      <c r="B82" s="297"/>
      <c r="C82" s="274" t="s">
        <v>803</v>
      </c>
      <c r="D82" s="274"/>
      <c r="E82" s="274"/>
      <c r="F82" s="295" t="s">
        <v>795</v>
      </c>
      <c r="G82" s="296"/>
      <c r="H82" s="274" t="s">
        <v>804</v>
      </c>
      <c r="I82" s="274" t="s">
        <v>805</v>
      </c>
      <c r="J82" s="274"/>
      <c r="K82" s="286"/>
    </row>
    <row r="83" spans="2:11" s="1" customFormat="1" ht="15" customHeight="1">
      <c r="B83" s="297"/>
      <c r="C83" s="298" t="s">
        <v>806</v>
      </c>
      <c r="D83" s="298"/>
      <c r="E83" s="298"/>
      <c r="F83" s="299" t="s">
        <v>801</v>
      </c>
      <c r="G83" s="298"/>
      <c r="H83" s="298" t="s">
        <v>807</v>
      </c>
      <c r="I83" s="298" t="s">
        <v>797</v>
      </c>
      <c r="J83" s="298">
        <v>15</v>
      </c>
      <c r="K83" s="286"/>
    </row>
    <row r="84" spans="2:11" s="1" customFormat="1" ht="15" customHeight="1">
      <c r="B84" s="297"/>
      <c r="C84" s="298" t="s">
        <v>808</v>
      </c>
      <c r="D84" s="298"/>
      <c r="E84" s="298"/>
      <c r="F84" s="299" t="s">
        <v>801</v>
      </c>
      <c r="G84" s="298"/>
      <c r="H84" s="298" t="s">
        <v>809</v>
      </c>
      <c r="I84" s="298" t="s">
        <v>797</v>
      </c>
      <c r="J84" s="298">
        <v>15</v>
      </c>
      <c r="K84" s="286"/>
    </row>
    <row r="85" spans="2:11" s="1" customFormat="1" ht="15" customHeight="1">
      <c r="B85" s="297"/>
      <c r="C85" s="298" t="s">
        <v>810</v>
      </c>
      <c r="D85" s="298"/>
      <c r="E85" s="298"/>
      <c r="F85" s="299" t="s">
        <v>801</v>
      </c>
      <c r="G85" s="298"/>
      <c r="H85" s="298" t="s">
        <v>811</v>
      </c>
      <c r="I85" s="298" t="s">
        <v>797</v>
      </c>
      <c r="J85" s="298">
        <v>20</v>
      </c>
      <c r="K85" s="286"/>
    </row>
    <row r="86" spans="2:11" s="1" customFormat="1" ht="15" customHeight="1">
      <c r="B86" s="297"/>
      <c r="C86" s="298" t="s">
        <v>812</v>
      </c>
      <c r="D86" s="298"/>
      <c r="E86" s="298"/>
      <c r="F86" s="299" t="s">
        <v>801</v>
      </c>
      <c r="G86" s="298"/>
      <c r="H86" s="298" t="s">
        <v>813</v>
      </c>
      <c r="I86" s="298" t="s">
        <v>797</v>
      </c>
      <c r="J86" s="298">
        <v>20</v>
      </c>
      <c r="K86" s="286"/>
    </row>
    <row r="87" spans="2:11" s="1" customFormat="1" ht="15" customHeight="1">
      <c r="B87" s="297"/>
      <c r="C87" s="274" t="s">
        <v>814</v>
      </c>
      <c r="D87" s="274"/>
      <c r="E87" s="274"/>
      <c r="F87" s="295" t="s">
        <v>801</v>
      </c>
      <c r="G87" s="296"/>
      <c r="H87" s="274" t="s">
        <v>815</v>
      </c>
      <c r="I87" s="274" t="s">
        <v>797</v>
      </c>
      <c r="J87" s="274">
        <v>50</v>
      </c>
      <c r="K87" s="286"/>
    </row>
    <row r="88" spans="2:11" s="1" customFormat="1" ht="15" customHeight="1">
      <c r="B88" s="297"/>
      <c r="C88" s="274" t="s">
        <v>816</v>
      </c>
      <c r="D88" s="274"/>
      <c r="E88" s="274"/>
      <c r="F88" s="295" t="s">
        <v>801</v>
      </c>
      <c r="G88" s="296"/>
      <c r="H88" s="274" t="s">
        <v>817</v>
      </c>
      <c r="I88" s="274" t="s">
        <v>797</v>
      </c>
      <c r="J88" s="274">
        <v>20</v>
      </c>
      <c r="K88" s="286"/>
    </row>
    <row r="89" spans="2:11" s="1" customFormat="1" ht="15" customHeight="1">
      <c r="B89" s="297"/>
      <c r="C89" s="274" t="s">
        <v>818</v>
      </c>
      <c r="D89" s="274"/>
      <c r="E89" s="274"/>
      <c r="F89" s="295" t="s">
        <v>801</v>
      </c>
      <c r="G89" s="296"/>
      <c r="H89" s="274" t="s">
        <v>819</v>
      </c>
      <c r="I89" s="274" t="s">
        <v>797</v>
      </c>
      <c r="J89" s="274">
        <v>20</v>
      </c>
      <c r="K89" s="286"/>
    </row>
    <row r="90" spans="2:11" s="1" customFormat="1" ht="15" customHeight="1">
      <c r="B90" s="297"/>
      <c r="C90" s="274" t="s">
        <v>820</v>
      </c>
      <c r="D90" s="274"/>
      <c r="E90" s="274"/>
      <c r="F90" s="295" t="s">
        <v>801</v>
      </c>
      <c r="G90" s="296"/>
      <c r="H90" s="274" t="s">
        <v>821</v>
      </c>
      <c r="I90" s="274" t="s">
        <v>797</v>
      </c>
      <c r="J90" s="274">
        <v>50</v>
      </c>
      <c r="K90" s="286"/>
    </row>
    <row r="91" spans="2:11" s="1" customFormat="1" ht="15" customHeight="1">
      <c r="B91" s="297"/>
      <c r="C91" s="274" t="s">
        <v>822</v>
      </c>
      <c r="D91" s="274"/>
      <c r="E91" s="274"/>
      <c r="F91" s="295" t="s">
        <v>801</v>
      </c>
      <c r="G91" s="296"/>
      <c r="H91" s="274" t="s">
        <v>822</v>
      </c>
      <c r="I91" s="274" t="s">
        <v>797</v>
      </c>
      <c r="J91" s="274">
        <v>50</v>
      </c>
      <c r="K91" s="286"/>
    </row>
    <row r="92" spans="2:11" s="1" customFormat="1" ht="15" customHeight="1">
      <c r="B92" s="297"/>
      <c r="C92" s="274" t="s">
        <v>823</v>
      </c>
      <c r="D92" s="274"/>
      <c r="E92" s="274"/>
      <c r="F92" s="295" t="s">
        <v>801</v>
      </c>
      <c r="G92" s="296"/>
      <c r="H92" s="274" t="s">
        <v>824</v>
      </c>
      <c r="I92" s="274" t="s">
        <v>797</v>
      </c>
      <c r="J92" s="274">
        <v>255</v>
      </c>
      <c r="K92" s="286"/>
    </row>
    <row r="93" spans="2:11" s="1" customFormat="1" ht="15" customHeight="1">
      <c r="B93" s="297"/>
      <c r="C93" s="274" t="s">
        <v>825</v>
      </c>
      <c r="D93" s="274"/>
      <c r="E93" s="274"/>
      <c r="F93" s="295" t="s">
        <v>795</v>
      </c>
      <c r="G93" s="296"/>
      <c r="H93" s="274" t="s">
        <v>826</v>
      </c>
      <c r="I93" s="274" t="s">
        <v>827</v>
      </c>
      <c r="J93" s="274"/>
      <c r="K93" s="286"/>
    </row>
    <row r="94" spans="2:11" s="1" customFormat="1" ht="15" customHeight="1">
      <c r="B94" s="297"/>
      <c r="C94" s="274" t="s">
        <v>828</v>
      </c>
      <c r="D94" s="274"/>
      <c r="E94" s="274"/>
      <c r="F94" s="295" t="s">
        <v>795</v>
      </c>
      <c r="G94" s="296"/>
      <c r="H94" s="274" t="s">
        <v>829</v>
      </c>
      <c r="I94" s="274" t="s">
        <v>830</v>
      </c>
      <c r="J94" s="274"/>
      <c r="K94" s="286"/>
    </row>
    <row r="95" spans="2:11" s="1" customFormat="1" ht="15" customHeight="1">
      <c r="B95" s="297"/>
      <c r="C95" s="274" t="s">
        <v>831</v>
      </c>
      <c r="D95" s="274"/>
      <c r="E95" s="274"/>
      <c r="F95" s="295" t="s">
        <v>795</v>
      </c>
      <c r="G95" s="296"/>
      <c r="H95" s="274" t="s">
        <v>831</v>
      </c>
      <c r="I95" s="274" t="s">
        <v>830</v>
      </c>
      <c r="J95" s="274"/>
      <c r="K95" s="286"/>
    </row>
    <row r="96" spans="2:11" s="1" customFormat="1" ht="15" customHeight="1">
      <c r="B96" s="297"/>
      <c r="C96" s="274" t="s">
        <v>42</v>
      </c>
      <c r="D96" s="274"/>
      <c r="E96" s="274"/>
      <c r="F96" s="295" t="s">
        <v>795</v>
      </c>
      <c r="G96" s="296"/>
      <c r="H96" s="274" t="s">
        <v>832</v>
      </c>
      <c r="I96" s="274" t="s">
        <v>830</v>
      </c>
      <c r="J96" s="274"/>
      <c r="K96" s="286"/>
    </row>
    <row r="97" spans="2:11" s="1" customFormat="1" ht="15" customHeight="1">
      <c r="B97" s="297"/>
      <c r="C97" s="274" t="s">
        <v>52</v>
      </c>
      <c r="D97" s="274"/>
      <c r="E97" s="274"/>
      <c r="F97" s="295" t="s">
        <v>795</v>
      </c>
      <c r="G97" s="296"/>
      <c r="H97" s="274" t="s">
        <v>833</v>
      </c>
      <c r="I97" s="274" t="s">
        <v>830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407" t="s">
        <v>834</v>
      </c>
      <c r="D102" s="407"/>
      <c r="E102" s="407"/>
      <c r="F102" s="407"/>
      <c r="G102" s="407"/>
      <c r="H102" s="407"/>
      <c r="I102" s="407"/>
      <c r="J102" s="407"/>
      <c r="K102" s="286"/>
    </row>
    <row r="103" spans="2:11" s="1" customFormat="1" ht="17.25" customHeight="1">
      <c r="B103" s="285"/>
      <c r="C103" s="287" t="s">
        <v>789</v>
      </c>
      <c r="D103" s="287"/>
      <c r="E103" s="287"/>
      <c r="F103" s="287" t="s">
        <v>790</v>
      </c>
      <c r="G103" s="288"/>
      <c r="H103" s="287" t="s">
        <v>58</v>
      </c>
      <c r="I103" s="287" t="s">
        <v>61</v>
      </c>
      <c r="J103" s="287" t="s">
        <v>791</v>
      </c>
      <c r="K103" s="286"/>
    </row>
    <row r="104" spans="2:11" s="1" customFormat="1" ht="17.25" customHeight="1">
      <c r="B104" s="285"/>
      <c r="C104" s="289" t="s">
        <v>792</v>
      </c>
      <c r="D104" s="289"/>
      <c r="E104" s="289"/>
      <c r="F104" s="290" t="s">
        <v>793</v>
      </c>
      <c r="G104" s="291"/>
      <c r="H104" s="289"/>
      <c r="I104" s="289"/>
      <c r="J104" s="289" t="s">
        <v>794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57</v>
      </c>
      <c r="D106" s="294"/>
      <c r="E106" s="294"/>
      <c r="F106" s="295" t="s">
        <v>795</v>
      </c>
      <c r="G106" s="274"/>
      <c r="H106" s="274" t="s">
        <v>835</v>
      </c>
      <c r="I106" s="274" t="s">
        <v>797</v>
      </c>
      <c r="J106" s="274">
        <v>20</v>
      </c>
      <c r="K106" s="286"/>
    </row>
    <row r="107" spans="2:11" s="1" customFormat="1" ht="15" customHeight="1">
      <c r="B107" s="285"/>
      <c r="C107" s="274" t="s">
        <v>798</v>
      </c>
      <c r="D107" s="274"/>
      <c r="E107" s="274"/>
      <c r="F107" s="295" t="s">
        <v>795</v>
      </c>
      <c r="G107" s="274"/>
      <c r="H107" s="274" t="s">
        <v>835</v>
      </c>
      <c r="I107" s="274" t="s">
        <v>797</v>
      </c>
      <c r="J107" s="274">
        <v>120</v>
      </c>
      <c r="K107" s="286"/>
    </row>
    <row r="108" spans="2:11" s="1" customFormat="1" ht="15" customHeight="1">
      <c r="B108" s="297"/>
      <c r="C108" s="274" t="s">
        <v>800</v>
      </c>
      <c r="D108" s="274"/>
      <c r="E108" s="274"/>
      <c r="F108" s="295" t="s">
        <v>801</v>
      </c>
      <c r="G108" s="274"/>
      <c r="H108" s="274" t="s">
        <v>835</v>
      </c>
      <c r="I108" s="274" t="s">
        <v>797</v>
      </c>
      <c r="J108" s="274">
        <v>50</v>
      </c>
      <c r="K108" s="286"/>
    </row>
    <row r="109" spans="2:11" s="1" customFormat="1" ht="15" customHeight="1">
      <c r="B109" s="297"/>
      <c r="C109" s="274" t="s">
        <v>803</v>
      </c>
      <c r="D109" s="274"/>
      <c r="E109" s="274"/>
      <c r="F109" s="295" t="s">
        <v>795</v>
      </c>
      <c r="G109" s="274"/>
      <c r="H109" s="274" t="s">
        <v>835</v>
      </c>
      <c r="I109" s="274" t="s">
        <v>805</v>
      </c>
      <c r="J109" s="274"/>
      <c r="K109" s="286"/>
    </row>
    <row r="110" spans="2:11" s="1" customFormat="1" ht="15" customHeight="1">
      <c r="B110" s="297"/>
      <c r="C110" s="274" t="s">
        <v>814</v>
      </c>
      <c r="D110" s="274"/>
      <c r="E110" s="274"/>
      <c r="F110" s="295" t="s">
        <v>801</v>
      </c>
      <c r="G110" s="274"/>
      <c r="H110" s="274" t="s">
        <v>835</v>
      </c>
      <c r="I110" s="274" t="s">
        <v>797</v>
      </c>
      <c r="J110" s="274">
        <v>50</v>
      </c>
      <c r="K110" s="286"/>
    </row>
    <row r="111" spans="2:11" s="1" customFormat="1" ht="15" customHeight="1">
      <c r="B111" s="297"/>
      <c r="C111" s="274" t="s">
        <v>822</v>
      </c>
      <c r="D111" s="274"/>
      <c r="E111" s="274"/>
      <c r="F111" s="295" t="s">
        <v>801</v>
      </c>
      <c r="G111" s="274"/>
      <c r="H111" s="274" t="s">
        <v>835</v>
      </c>
      <c r="I111" s="274" t="s">
        <v>797</v>
      </c>
      <c r="J111" s="274">
        <v>50</v>
      </c>
      <c r="K111" s="286"/>
    </row>
    <row r="112" spans="2:11" s="1" customFormat="1" ht="15" customHeight="1">
      <c r="B112" s="297"/>
      <c r="C112" s="274" t="s">
        <v>820</v>
      </c>
      <c r="D112" s="274"/>
      <c r="E112" s="274"/>
      <c r="F112" s="295" t="s">
        <v>801</v>
      </c>
      <c r="G112" s="274"/>
      <c r="H112" s="274" t="s">
        <v>835</v>
      </c>
      <c r="I112" s="274" t="s">
        <v>797</v>
      </c>
      <c r="J112" s="274">
        <v>50</v>
      </c>
      <c r="K112" s="286"/>
    </row>
    <row r="113" spans="2:11" s="1" customFormat="1" ht="15" customHeight="1">
      <c r="B113" s="297"/>
      <c r="C113" s="274" t="s">
        <v>57</v>
      </c>
      <c r="D113" s="274"/>
      <c r="E113" s="274"/>
      <c r="F113" s="295" t="s">
        <v>795</v>
      </c>
      <c r="G113" s="274"/>
      <c r="H113" s="274" t="s">
        <v>836</v>
      </c>
      <c r="I113" s="274" t="s">
        <v>797</v>
      </c>
      <c r="J113" s="274">
        <v>20</v>
      </c>
      <c r="K113" s="286"/>
    </row>
    <row r="114" spans="2:11" s="1" customFormat="1" ht="15" customHeight="1">
      <c r="B114" s="297"/>
      <c r="C114" s="274" t="s">
        <v>837</v>
      </c>
      <c r="D114" s="274"/>
      <c r="E114" s="274"/>
      <c r="F114" s="295" t="s">
        <v>795</v>
      </c>
      <c r="G114" s="274"/>
      <c r="H114" s="274" t="s">
        <v>838</v>
      </c>
      <c r="I114" s="274" t="s">
        <v>797</v>
      </c>
      <c r="J114" s="274">
        <v>120</v>
      </c>
      <c r="K114" s="286"/>
    </row>
    <row r="115" spans="2:11" s="1" customFormat="1" ht="15" customHeight="1">
      <c r="B115" s="297"/>
      <c r="C115" s="274" t="s">
        <v>42</v>
      </c>
      <c r="D115" s="274"/>
      <c r="E115" s="274"/>
      <c r="F115" s="295" t="s">
        <v>795</v>
      </c>
      <c r="G115" s="274"/>
      <c r="H115" s="274" t="s">
        <v>839</v>
      </c>
      <c r="I115" s="274" t="s">
        <v>830</v>
      </c>
      <c r="J115" s="274"/>
      <c r="K115" s="286"/>
    </row>
    <row r="116" spans="2:11" s="1" customFormat="1" ht="15" customHeight="1">
      <c r="B116" s="297"/>
      <c r="C116" s="274" t="s">
        <v>52</v>
      </c>
      <c r="D116" s="274"/>
      <c r="E116" s="274"/>
      <c r="F116" s="295" t="s">
        <v>795</v>
      </c>
      <c r="G116" s="274"/>
      <c r="H116" s="274" t="s">
        <v>840</v>
      </c>
      <c r="I116" s="274" t="s">
        <v>830</v>
      </c>
      <c r="J116" s="274"/>
      <c r="K116" s="286"/>
    </row>
    <row r="117" spans="2:11" s="1" customFormat="1" ht="15" customHeight="1">
      <c r="B117" s="297"/>
      <c r="C117" s="274" t="s">
        <v>61</v>
      </c>
      <c r="D117" s="274"/>
      <c r="E117" s="274"/>
      <c r="F117" s="295" t="s">
        <v>795</v>
      </c>
      <c r="G117" s="274"/>
      <c r="H117" s="274" t="s">
        <v>841</v>
      </c>
      <c r="I117" s="274" t="s">
        <v>842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405" t="s">
        <v>843</v>
      </c>
      <c r="D122" s="405"/>
      <c r="E122" s="405"/>
      <c r="F122" s="405"/>
      <c r="G122" s="405"/>
      <c r="H122" s="405"/>
      <c r="I122" s="405"/>
      <c r="J122" s="405"/>
      <c r="K122" s="314"/>
    </row>
    <row r="123" spans="2:11" s="1" customFormat="1" ht="17.25" customHeight="1">
      <c r="B123" s="315"/>
      <c r="C123" s="287" t="s">
        <v>789</v>
      </c>
      <c r="D123" s="287"/>
      <c r="E123" s="287"/>
      <c r="F123" s="287" t="s">
        <v>790</v>
      </c>
      <c r="G123" s="288"/>
      <c r="H123" s="287" t="s">
        <v>58</v>
      </c>
      <c r="I123" s="287" t="s">
        <v>61</v>
      </c>
      <c r="J123" s="287" t="s">
        <v>791</v>
      </c>
      <c r="K123" s="316"/>
    </row>
    <row r="124" spans="2:11" s="1" customFormat="1" ht="17.25" customHeight="1">
      <c r="B124" s="315"/>
      <c r="C124" s="289" t="s">
        <v>792</v>
      </c>
      <c r="D124" s="289"/>
      <c r="E124" s="289"/>
      <c r="F124" s="290" t="s">
        <v>793</v>
      </c>
      <c r="G124" s="291"/>
      <c r="H124" s="289"/>
      <c r="I124" s="289"/>
      <c r="J124" s="289" t="s">
        <v>794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798</v>
      </c>
      <c r="D126" s="294"/>
      <c r="E126" s="294"/>
      <c r="F126" s="295" t="s">
        <v>795</v>
      </c>
      <c r="G126" s="274"/>
      <c r="H126" s="274" t="s">
        <v>835</v>
      </c>
      <c r="I126" s="274" t="s">
        <v>797</v>
      </c>
      <c r="J126" s="274">
        <v>120</v>
      </c>
      <c r="K126" s="320"/>
    </row>
    <row r="127" spans="2:11" s="1" customFormat="1" ht="15" customHeight="1">
      <c r="B127" s="317"/>
      <c r="C127" s="274" t="s">
        <v>844</v>
      </c>
      <c r="D127" s="274"/>
      <c r="E127" s="274"/>
      <c r="F127" s="295" t="s">
        <v>795</v>
      </c>
      <c r="G127" s="274"/>
      <c r="H127" s="274" t="s">
        <v>845</v>
      </c>
      <c r="I127" s="274" t="s">
        <v>797</v>
      </c>
      <c r="J127" s="274" t="s">
        <v>846</v>
      </c>
      <c r="K127" s="320"/>
    </row>
    <row r="128" spans="2:11" s="1" customFormat="1" ht="15" customHeight="1">
      <c r="B128" s="317"/>
      <c r="C128" s="274" t="s">
        <v>87</v>
      </c>
      <c r="D128" s="274"/>
      <c r="E128" s="274"/>
      <c r="F128" s="295" t="s">
        <v>795</v>
      </c>
      <c r="G128" s="274"/>
      <c r="H128" s="274" t="s">
        <v>847</v>
      </c>
      <c r="I128" s="274" t="s">
        <v>797</v>
      </c>
      <c r="J128" s="274" t="s">
        <v>846</v>
      </c>
      <c r="K128" s="320"/>
    </row>
    <row r="129" spans="2:11" s="1" customFormat="1" ht="15" customHeight="1">
      <c r="B129" s="317"/>
      <c r="C129" s="274" t="s">
        <v>806</v>
      </c>
      <c r="D129" s="274"/>
      <c r="E129" s="274"/>
      <c r="F129" s="295" t="s">
        <v>801</v>
      </c>
      <c r="G129" s="274"/>
      <c r="H129" s="274" t="s">
        <v>807</v>
      </c>
      <c r="I129" s="274" t="s">
        <v>797</v>
      </c>
      <c r="J129" s="274">
        <v>15</v>
      </c>
      <c r="K129" s="320"/>
    </row>
    <row r="130" spans="2:11" s="1" customFormat="1" ht="15" customHeight="1">
      <c r="B130" s="317"/>
      <c r="C130" s="298" t="s">
        <v>808</v>
      </c>
      <c r="D130" s="298"/>
      <c r="E130" s="298"/>
      <c r="F130" s="299" t="s">
        <v>801</v>
      </c>
      <c r="G130" s="298"/>
      <c r="H130" s="298" t="s">
        <v>809</v>
      </c>
      <c r="I130" s="298" t="s">
        <v>797</v>
      </c>
      <c r="J130" s="298">
        <v>15</v>
      </c>
      <c r="K130" s="320"/>
    </row>
    <row r="131" spans="2:11" s="1" customFormat="1" ht="15" customHeight="1">
      <c r="B131" s="317"/>
      <c r="C131" s="298" t="s">
        <v>810</v>
      </c>
      <c r="D131" s="298"/>
      <c r="E131" s="298"/>
      <c r="F131" s="299" t="s">
        <v>801</v>
      </c>
      <c r="G131" s="298"/>
      <c r="H131" s="298" t="s">
        <v>811</v>
      </c>
      <c r="I131" s="298" t="s">
        <v>797</v>
      </c>
      <c r="J131" s="298">
        <v>20</v>
      </c>
      <c r="K131" s="320"/>
    </row>
    <row r="132" spans="2:11" s="1" customFormat="1" ht="15" customHeight="1">
      <c r="B132" s="317"/>
      <c r="C132" s="298" t="s">
        <v>812</v>
      </c>
      <c r="D132" s="298"/>
      <c r="E132" s="298"/>
      <c r="F132" s="299" t="s">
        <v>801</v>
      </c>
      <c r="G132" s="298"/>
      <c r="H132" s="298" t="s">
        <v>813</v>
      </c>
      <c r="I132" s="298" t="s">
        <v>797</v>
      </c>
      <c r="J132" s="298">
        <v>20</v>
      </c>
      <c r="K132" s="320"/>
    </row>
    <row r="133" spans="2:11" s="1" customFormat="1" ht="15" customHeight="1">
      <c r="B133" s="317"/>
      <c r="C133" s="274" t="s">
        <v>800</v>
      </c>
      <c r="D133" s="274"/>
      <c r="E133" s="274"/>
      <c r="F133" s="295" t="s">
        <v>801</v>
      </c>
      <c r="G133" s="274"/>
      <c r="H133" s="274" t="s">
        <v>835</v>
      </c>
      <c r="I133" s="274" t="s">
        <v>797</v>
      </c>
      <c r="J133" s="274">
        <v>50</v>
      </c>
      <c r="K133" s="320"/>
    </row>
    <row r="134" spans="2:11" s="1" customFormat="1" ht="15" customHeight="1">
      <c r="B134" s="317"/>
      <c r="C134" s="274" t="s">
        <v>814</v>
      </c>
      <c r="D134" s="274"/>
      <c r="E134" s="274"/>
      <c r="F134" s="295" t="s">
        <v>801</v>
      </c>
      <c r="G134" s="274"/>
      <c r="H134" s="274" t="s">
        <v>835</v>
      </c>
      <c r="I134" s="274" t="s">
        <v>797</v>
      </c>
      <c r="J134" s="274">
        <v>50</v>
      </c>
      <c r="K134" s="320"/>
    </row>
    <row r="135" spans="2:11" s="1" customFormat="1" ht="15" customHeight="1">
      <c r="B135" s="317"/>
      <c r="C135" s="274" t="s">
        <v>820</v>
      </c>
      <c r="D135" s="274"/>
      <c r="E135" s="274"/>
      <c r="F135" s="295" t="s">
        <v>801</v>
      </c>
      <c r="G135" s="274"/>
      <c r="H135" s="274" t="s">
        <v>835</v>
      </c>
      <c r="I135" s="274" t="s">
        <v>797</v>
      </c>
      <c r="J135" s="274">
        <v>50</v>
      </c>
      <c r="K135" s="320"/>
    </row>
    <row r="136" spans="2:11" s="1" customFormat="1" ht="15" customHeight="1">
      <c r="B136" s="317"/>
      <c r="C136" s="274" t="s">
        <v>822</v>
      </c>
      <c r="D136" s="274"/>
      <c r="E136" s="274"/>
      <c r="F136" s="295" t="s">
        <v>801</v>
      </c>
      <c r="G136" s="274"/>
      <c r="H136" s="274" t="s">
        <v>835</v>
      </c>
      <c r="I136" s="274" t="s">
        <v>797</v>
      </c>
      <c r="J136" s="274">
        <v>50</v>
      </c>
      <c r="K136" s="320"/>
    </row>
    <row r="137" spans="2:11" s="1" customFormat="1" ht="15" customHeight="1">
      <c r="B137" s="317"/>
      <c r="C137" s="274" t="s">
        <v>823</v>
      </c>
      <c r="D137" s="274"/>
      <c r="E137" s="274"/>
      <c r="F137" s="295" t="s">
        <v>801</v>
      </c>
      <c r="G137" s="274"/>
      <c r="H137" s="274" t="s">
        <v>848</v>
      </c>
      <c r="I137" s="274" t="s">
        <v>797</v>
      </c>
      <c r="J137" s="274">
        <v>255</v>
      </c>
      <c r="K137" s="320"/>
    </row>
    <row r="138" spans="2:11" s="1" customFormat="1" ht="15" customHeight="1">
      <c r="B138" s="317"/>
      <c r="C138" s="274" t="s">
        <v>825</v>
      </c>
      <c r="D138" s="274"/>
      <c r="E138" s="274"/>
      <c r="F138" s="295" t="s">
        <v>795</v>
      </c>
      <c r="G138" s="274"/>
      <c r="H138" s="274" t="s">
        <v>849</v>
      </c>
      <c r="I138" s="274" t="s">
        <v>827</v>
      </c>
      <c r="J138" s="274"/>
      <c r="K138" s="320"/>
    </row>
    <row r="139" spans="2:11" s="1" customFormat="1" ht="15" customHeight="1">
      <c r="B139" s="317"/>
      <c r="C139" s="274" t="s">
        <v>828</v>
      </c>
      <c r="D139" s="274"/>
      <c r="E139" s="274"/>
      <c r="F139" s="295" t="s">
        <v>795</v>
      </c>
      <c r="G139" s="274"/>
      <c r="H139" s="274" t="s">
        <v>850</v>
      </c>
      <c r="I139" s="274" t="s">
        <v>830</v>
      </c>
      <c r="J139" s="274"/>
      <c r="K139" s="320"/>
    </row>
    <row r="140" spans="2:11" s="1" customFormat="1" ht="15" customHeight="1">
      <c r="B140" s="317"/>
      <c r="C140" s="274" t="s">
        <v>831</v>
      </c>
      <c r="D140" s="274"/>
      <c r="E140" s="274"/>
      <c r="F140" s="295" t="s">
        <v>795</v>
      </c>
      <c r="G140" s="274"/>
      <c r="H140" s="274" t="s">
        <v>831</v>
      </c>
      <c r="I140" s="274" t="s">
        <v>830</v>
      </c>
      <c r="J140" s="274"/>
      <c r="K140" s="320"/>
    </row>
    <row r="141" spans="2:11" s="1" customFormat="1" ht="15" customHeight="1">
      <c r="B141" s="317"/>
      <c r="C141" s="274" t="s">
        <v>42</v>
      </c>
      <c r="D141" s="274"/>
      <c r="E141" s="274"/>
      <c r="F141" s="295" t="s">
        <v>795</v>
      </c>
      <c r="G141" s="274"/>
      <c r="H141" s="274" t="s">
        <v>851</v>
      </c>
      <c r="I141" s="274" t="s">
        <v>830</v>
      </c>
      <c r="J141" s="274"/>
      <c r="K141" s="320"/>
    </row>
    <row r="142" spans="2:11" s="1" customFormat="1" ht="15" customHeight="1">
      <c r="B142" s="317"/>
      <c r="C142" s="274" t="s">
        <v>852</v>
      </c>
      <c r="D142" s="274"/>
      <c r="E142" s="274"/>
      <c r="F142" s="295" t="s">
        <v>795</v>
      </c>
      <c r="G142" s="274"/>
      <c r="H142" s="274" t="s">
        <v>853</v>
      </c>
      <c r="I142" s="274" t="s">
        <v>830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407" t="s">
        <v>854</v>
      </c>
      <c r="D147" s="407"/>
      <c r="E147" s="407"/>
      <c r="F147" s="407"/>
      <c r="G147" s="407"/>
      <c r="H147" s="407"/>
      <c r="I147" s="407"/>
      <c r="J147" s="407"/>
      <c r="K147" s="286"/>
    </row>
    <row r="148" spans="2:11" s="1" customFormat="1" ht="17.25" customHeight="1">
      <c r="B148" s="285"/>
      <c r="C148" s="287" t="s">
        <v>789</v>
      </c>
      <c r="D148" s="287"/>
      <c r="E148" s="287"/>
      <c r="F148" s="287" t="s">
        <v>790</v>
      </c>
      <c r="G148" s="288"/>
      <c r="H148" s="287" t="s">
        <v>58</v>
      </c>
      <c r="I148" s="287" t="s">
        <v>61</v>
      </c>
      <c r="J148" s="287" t="s">
        <v>791</v>
      </c>
      <c r="K148" s="286"/>
    </row>
    <row r="149" spans="2:11" s="1" customFormat="1" ht="17.25" customHeight="1">
      <c r="B149" s="285"/>
      <c r="C149" s="289" t="s">
        <v>792</v>
      </c>
      <c r="D149" s="289"/>
      <c r="E149" s="289"/>
      <c r="F149" s="290" t="s">
        <v>793</v>
      </c>
      <c r="G149" s="291"/>
      <c r="H149" s="289"/>
      <c r="I149" s="289"/>
      <c r="J149" s="289" t="s">
        <v>794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798</v>
      </c>
      <c r="D151" s="274"/>
      <c r="E151" s="274"/>
      <c r="F151" s="325" t="s">
        <v>795</v>
      </c>
      <c r="G151" s="274"/>
      <c r="H151" s="324" t="s">
        <v>835</v>
      </c>
      <c r="I151" s="324" t="s">
        <v>797</v>
      </c>
      <c r="J151" s="324">
        <v>120</v>
      </c>
      <c r="K151" s="320"/>
    </row>
    <row r="152" spans="2:11" s="1" customFormat="1" ht="15" customHeight="1">
      <c r="B152" s="297"/>
      <c r="C152" s="324" t="s">
        <v>844</v>
      </c>
      <c r="D152" s="274"/>
      <c r="E152" s="274"/>
      <c r="F152" s="325" t="s">
        <v>795</v>
      </c>
      <c r="G152" s="274"/>
      <c r="H152" s="324" t="s">
        <v>855</v>
      </c>
      <c r="I152" s="324" t="s">
        <v>797</v>
      </c>
      <c r="J152" s="324" t="s">
        <v>846</v>
      </c>
      <c r="K152" s="320"/>
    </row>
    <row r="153" spans="2:11" s="1" customFormat="1" ht="15" customHeight="1">
      <c r="B153" s="297"/>
      <c r="C153" s="324" t="s">
        <v>87</v>
      </c>
      <c r="D153" s="274"/>
      <c r="E153" s="274"/>
      <c r="F153" s="325" t="s">
        <v>795</v>
      </c>
      <c r="G153" s="274"/>
      <c r="H153" s="324" t="s">
        <v>856</v>
      </c>
      <c r="I153" s="324" t="s">
        <v>797</v>
      </c>
      <c r="J153" s="324" t="s">
        <v>846</v>
      </c>
      <c r="K153" s="320"/>
    </row>
    <row r="154" spans="2:11" s="1" customFormat="1" ht="15" customHeight="1">
      <c r="B154" s="297"/>
      <c r="C154" s="324" t="s">
        <v>800</v>
      </c>
      <c r="D154" s="274"/>
      <c r="E154" s="274"/>
      <c r="F154" s="325" t="s">
        <v>801</v>
      </c>
      <c r="G154" s="274"/>
      <c r="H154" s="324" t="s">
        <v>835</v>
      </c>
      <c r="I154" s="324" t="s">
        <v>797</v>
      </c>
      <c r="J154" s="324">
        <v>50</v>
      </c>
      <c r="K154" s="320"/>
    </row>
    <row r="155" spans="2:11" s="1" customFormat="1" ht="15" customHeight="1">
      <c r="B155" s="297"/>
      <c r="C155" s="324" t="s">
        <v>803</v>
      </c>
      <c r="D155" s="274"/>
      <c r="E155" s="274"/>
      <c r="F155" s="325" t="s">
        <v>795</v>
      </c>
      <c r="G155" s="274"/>
      <c r="H155" s="324" t="s">
        <v>835</v>
      </c>
      <c r="I155" s="324" t="s">
        <v>805</v>
      </c>
      <c r="J155" s="324"/>
      <c r="K155" s="320"/>
    </row>
    <row r="156" spans="2:11" s="1" customFormat="1" ht="15" customHeight="1">
      <c r="B156" s="297"/>
      <c r="C156" s="324" t="s">
        <v>814</v>
      </c>
      <c r="D156" s="274"/>
      <c r="E156" s="274"/>
      <c r="F156" s="325" t="s">
        <v>801</v>
      </c>
      <c r="G156" s="274"/>
      <c r="H156" s="324" t="s">
        <v>835</v>
      </c>
      <c r="I156" s="324" t="s">
        <v>797</v>
      </c>
      <c r="J156" s="324">
        <v>50</v>
      </c>
      <c r="K156" s="320"/>
    </row>
    <row r="157" spans="2:11" s="1" customFormat="1" ht="15" customHeight="1">
      <c r="B157" s="297"/>
      <c r="C157" s="324" t="s">
        <v>822</v>
      </c>
      <c r="D157" s="274"/>
      <c r="E157" s="274"/>
      <c r="F157" s="325" t="s">
        <v>801</v>
      </c>
      <c r="G157" s="274"/>
      <c r="H157" s="324" t="s">
        <v>835</v>
      </c>
      <c r="I157" s="324" t="s">
        <v>797</v>
      </c>
      <c r="J157" s="324">
        <v>50</v>
      </c>
      <c r="K157" s="320"/>
    </row>
    <row r="158" spans="2:11" s="1" customFormat="1" ht="15" customHeight="1">
      <c r="B158" s="297"/>
      <c r="C158" s="324" t="s">
        <v>820</v>
      </c>
      <c r="D158" s="274"/>
      <c r="E158" s="274"/>
      <c r="F158" s="325" t="s">
        <v>801</v>
      </c>
      <c r="G158" s="274"/>
      <c r="H158" s="324" t="s">
        <v>835</v>
      </c>
      <c r="I158" s="324" t="s">
        <v>797</v>
      </c>
      <c r="J158" s="324">
        <v>50</v>
      </c>
      <c r="K158" s="320"/>
    </row>
    <row r="159" spans="2:11" s="1" customFormat="1" ht="15" customHeight="1">
      <c r="B159" s="297"/>
      <c r="C159" s="324" t="s">
        <v>99</v>
      </c>
      <c r="D159" s="274"/>
      <c r="E159" s="274"/>
      <c r="F159" s="325" t="s">
        <v>795</v>
      </c>
      <c r="G159" s="274"/>
      <c r="H159" s="324" t="s">
        <v>857</v>
      </c>
      <c r="I159" s="324" t="s">
        <v>797</v>
      </c>
      <c r="J159" s="324" t="s">
        <v>858</v>
      </c>
      <c r="K159" s="320"/>
    </row>
    <row r="160" spans="2:11" s="1" customFormat="1" ht="15" customHeight="1">
      <c r="B160" s="297"/>
      <c r="C160" s="324" t="s">
        <v>859</v>
      </c>
      <c r="D160" s="274"/>
      <c r="E160" s="274"/>
      <c r="F160" s="325" t="s">
        <v>795</v>
      </c>
      <c r="G160" s="274"/>
      <c r="H160" s="324" t="s">
        <v>860</v>
      </c>
      <c r="I160" s="324" t="s">
        <v>830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405" t="s">
        <v>861</v>
      </c>
      <c r="D165" s="405"/>
      <c r="E165" s="405"/>
      <c r="F165" s="405"/>
      <c r="G165" s="405"/>
      <c r="H165" s="405"/>
      <c r="I165" s="405"/>
      <c r="J165" s="405"/>
      <c r="K165" s="267"/>
    </row>
    <row r="166" spans="2:11" s="1" customFormat="1" ht="17.25" customHeight="1">
      <c r="B166" s="266"/>
      <c r="C166" s="287" t="s">
        <v>789</v>
      </c>
      <c r="D166" s="287"/>
      <c r="E166" s="287"/>
      <c r="F166" s="287" t="s">
        <v>790</v>
      </c>
      <c r="G166" s="329"/>
      <c r="H166" s="330" t="s">
        <v>58</v>
      </c>
      <c r="I166" s="330" t="s">
        <v>61</v>
      </c>
      <c r="J166" s="287" t="s">
        <v>791</v>
      </c>
      <c r="K166" s="267"/>
    </row>
    <row r="167" spans="2:11" s="1" customFormat="1" ht="17.25" customHeight="1">
      <c r="B167" s="268"/>
      <c r="C167" s="289" t="s">
        <v>792</v>
      </c>
      <c r="D167" s="289"/>
      <c r="E167" s="289"/>
      <c r="F167" s="290" t="s">
        <v>793</v>
      </c>
      <c r="G167" s="331"/>
      <c r="H167" s="332"/>
      <c r="I167" s="332"/>
      <c r="J167" s="289" t="s">
        <v>794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798</v>
      </c>
      <c r="D169" s="274"/>
      <c r="E169" s="274"/>
      <c r="F169" s="295" t="s">
        <v>795</v>
      </c>
      <c r="G169" s="274"/>
      <c r="H169" s="274" t="s">
        <v>835</v>
      </c>
      <c r="I169" s="274" t="s">
        <v>797</v>
      </c>
      <c r="J169" s="274">
        <v>120</v>
      </c>
      <c r="K169" s="320"/>
    </row>
    <row r="170" spans="2:11" s="1" customFormat="1" ht="15" customHeight="1">
      <c r="B170" s="297"/>
      <c r="C170" s="274" t="s">
        <v>844</v>
      </c>
      <c r="D170" s="274"/>
      <c r="E170" s="274"/>
      <c r="F170" s="295" t="s">
        <v>795</v>
      </c>
      <c r="G170" s="274"/>
      <c r="H170" s="274" t="s">
        <v>845</v>
      </c>
      <c r="I170" s="274" t="s">
        <v>797</v>
      </c>
      <c r="J170" s="274" t="s">
        <v>846</v>
      </c>
      <c r="K170" s="320"/>
    </row>
    <row r="171" spans="2:11" s="1" customFormat="1" ht="15" customHeight="1">
      <c r="B171" s="297"/>
      <c r="C171" s="274" t="s">
        <v>87</v>
      </c>
      <c r="D171" s="274"/>
      <c r="E171" s="274"/>
      <c r="F171" s="295" t="s">
        <v>795</v>
      </c>
      <c r="G171" s="274"/>
      <c r="H171" s="274" t="s">
        <v>862</v>
      </c>
      <c r="I171" s="274" t="s">
        <v>797</v>
      </c>
      <c r="J171" s="274" t="s">
        <v>846</v>
      </c>
      <c r="K171" s="320"/>
    </row>
    <row r="172" spans="2:11" s="1" customFormat="1" ht="15" customHeight="1">
      <c r="B172" s="297"/>
      <c r="C172" s="274" t="s">
        <v>800</v>
      </c>
      <c r="D172" s="274"/>
      <c r="E172" s="274"/>
      <c r="F172" s="295" t="s">
        <v>801</v>
      </c>
      <c r="G172" s="274"/>
      <c r="H172" s="274" t="s">
        <v>862</v>
      </c>
      <c r="I172" s="274" t="s">
        <v>797</v>
      </c>
      <c r="J172" s="274">
        <v>50</v>
      </c>
      <c r="K172" s="320"/>
    </row>
    <row r="173" spans="2:11" s="1" customFormat="1" ht="15" customHeight="1">
      <c r="B173" s="297"/>
      <c r="C173" s="274" t="s">
        <v>803</v>
      </c>
      <c r="D173" s="274"/>
      <c r="E173" s="274"/>
      <c r="F173" s="295" t="s">
        <v>795</v>
      </c>
      <c r="G173" s="274"/>
      <c r="H173" s="274" t="s">
        <v>862</v>
      </c>
      <c r="I173" s="274" t="s">
        <v>805</v>
      </c>
      <c r="J173" s="274"/>
      <c r="K173" s="320"/>
    </row>
    <row r="174" spans="2:11" s="1" customFormat="1" ht="15" customHeight="1">
      <c r="B174" s="297"/>
      <c r="C174" s="274" t="s">
        <v>814</v>
      </c>
      <c r="D174" s="274"/>
      <c r="E174" s="274"/>
      <c r="F174" s="295" t="s">
        <v>801</v>
      </c>
      <c r="G174" s="274"/>
      <c r="H174" s="274" t="s">
        <v>862</v>
      </c>
      <c r="I174" s="274" t="s">
        <v>797</v>
      </c>
      <c r="J174" s="274">
        <v>50</v>
      </c>
      <c r="K174" s="320"/>
    </row>
    <row r="175" spans="2:11" s="1" customFormat="1" ht="15" customHeight="1">
      <c r="B175" s="297"/>
      <c r="C175" s="274" t="s">
        <v>822</v>
      </c>
      <c r="D175" s="274"/>
      <c r="E175" s="274"/>
      <c r="F175" s="295" t="s">
        <v>801</v>
      </c>
      <c r="G175" s="274"/>
      <c r="H175" s="274" t="s">
        <v>862</v>
      </c>
      <c r="I175" s="274" t="s">
        <v>797</v>
      </c>
      <c r="J175" s="274">
        <v>50</v>
      </c>
      <c r="K175" s="320"/>
    </row>
    <row r="176" spans="2:11" s="1" customFormat="1" ht="15" customHeight="1">
      <c r="B176" s="297"/>
      <c r="C176" s="274" t="s">
        <v>820</v>
      </c>
      <c r="D176" s="274"/>
      <c r="E176" s="274"/>
      <c r="F176" s="295" t="s">
        <v>801</v>
      </c>
      <c r="G176" s="274"/>
      <c r="H176" s="274" t="s">
        <v>862</v>
      </c>
      <c r="I176" s="274" t="s">
        <v>797</v>
      </c>
      <c r="J176" s="274">
        <v>50</v>
      </c>
      <c r="K176" s="320"/>
    </row>
    <row r="177" spans="2:11" s="1" customFormat="1" ht="15" customHeight="1">
      <c r="B177" s="297"/>
      <c r="C177" s="274" t="s">
        <v>108</v>
      </c>
      <c r="D177" s="274"/>
      <c r="E177" s="274"/>
      <c r="F177" s="295" t="s">
        <v>795</v>
      </c>
      <c r="G177" s="274"/>
      <c r="H177" s="274" t="s">
        <v>863</v>
      </c>
      <c r="I177" s="274" t="s">
        <v>864</v>
      </c>
      <c r="J177" s="274"/>
      <c r="K177" s="320"/>
    </row>
    <row r="178" spans="2:11" s="1" customFormat="1" ht="15" customHeight="1">
      <c r="B178" s="297"/>
      <c r="C178" s="274" t="s">
        <v>61</v>
      </c>
      <c r="D178" s="274"/>
      <c r="E178" s="274"/>
      <c r="F178" s="295" t="s">
        <v>795</v>
      </c>
      <c r="G178" s="274"/>
      <c r="H178" s="274" t="s">
        <v>865</v>
      </c>
      <c r="I178" s="274" t="s">
        <v>866</v>
      </c>
      <c r="J178" s="274">
        <v>1</v>
      </c>
      <c r="K178" s="320"/>
    </row>
    <row r="179" spans="2:11" s="1" customFormat="1" ht="15" customHeight="1">
      <c r="B179" s="297"/>
      <c r="C179" s="274" t="s">
        <v>57</v>
      </c>
      <c r="D179" s="274"/>
      <c r="E179" s="274"/>
      <c r="F179" s="295" t="s">
        <v>795</v>
      </c>
      <c r="G179" s="274"/>
      <c r="H179" s="274" t="s">
        <v>867</v>
      </c>
      <c r="I179" s="274" t="s">
        <v>797</v>
      </c>
      <c r="J179" s="274">
        <v>20</v>
      </c>
      <c r="K179" s="320"/>
    </row>
    <row r="180" spans="2:11" s="1" customFormat="1" ht="15" customHeight="1">
      <c r="B180" s="297"/>
      <c r="C180" s="274" t="s">
        <v>58</v>
      </c>
      <c r="D180" s="274"/>
      <c r="E180" s="274"/>
      <c r="F180" s="295" t="s">
        <v>795</v>
      </c>
      <c r="G180" s="274"/>
      <c r="H180" s="274" t="s">
        <v>868</v>
      </c>
      <c r="I180" s="274" t="s">
        <v>797</v>
      </c>
      <c r="J180" s="274">
        <v>255</v>
      </c>
      <c r="K180" s="320"/>
    </row>
    <row r="181" spans="2:11" s="1" customFormat="1" ht="15" customHeight="1">
      <c r="B181" s="297"/>
      <c r="C181" s="274" t="s">
        <v>109</v>
      </c>
      <c r="D181" s="274"/>
      <c r="E181" s="274"/>
      <c r="F181" s="295" t="s">
        <v>795</v>
      </c>
      <c r="G181" s="274"/>
      <c r="H181" s="274" t="s">
        <v>759</v>
      </c>
      <c r="I181" s="274" t="s">
        <v>797</v>
      </c>
      <c r="J181" s="274">
        <v>10</v>
      </c>
      <c r="K181" s="320"/>
    </row>
    <row r="182" spans="2:11" s="1" customFormat="1" ht="15" customHeight="1">
      <c r="B182" s="297"/>
      <c r="C182" s="274" t="s">
        <v>110</v>
      </c>
      <c r="D182" s="274"/>
      <c r="E182" s="274"/>
      <c r="F182" s="295" t="s">
        <v>795</v>
      </c>
      <c r="G182" s="274"/>
      <c r="H182" s="274" t="s">
        <v>869</v>
      </c>
      <c r="I182" s="274" t="s">
        <v>830</v>
      </c>
      <c r="J182" s="274"/>
      <c r="K182" s="320"/>
    </row>
    <row r="183" spans="2:11" s="1" customFormat="1" ht="15" customHeight="1">
      <c r="B183" s="297"/>
      <c r="C183" s="274" t="s">
        <v>870</v>
      </c>
      <c r="D183" s="274"/>
      <c r="E183" s="274"/>
      <c r="F183" s="295" t="s">
        <v>795</v>
      </c>
      <c r="G183" s="274"/>
      <c r="H183" s="274" t="s">
        <v>871</v>
      </c>
      <c r="I183" s="274" t="s">
        <v>830</v>
      </c>
      <c r="J183" s="274"/>
      <c r="K183" s="320"/>
    </row>
    <row r="184" spans="2:11" s="1" customFormat="1" ht="15" customHeight="1">
      <c r="B184" s="297"/>
      <c r="C184" s="274" t="s">
        <v>859</v>
      </c>
      <c r="D184" s="274"/>
      <c r="E184" s="274"/>
      <c r="F184" s="295" t="s">
        <v>795</v>
      </c>
      <c r="G184" s="274"/>
      <c r="H184" s="274" t="s">
        <v>872</v>
      </c>
      <c r="I184" s="274" t="s">
        <v>830</v>
      </c>
      <c r="J184" s="274"/>
      <c r="K184" s="320"/>
    </row>
    <row r="185" spans="2:11" s="1" customFormat="1" ht="15" customHeight="1">
      <c r="B185" s="297"/>
      <c r="C185" s="274" t="s">
        <v>112</v>
      </c>
      <c r="D185" s="274"/>
      <c r="E185" s="274"/>
      <c r="F185" s="295" t="s">
        <v>801</v>
      </c>
      <c r="G185" s="274"/>
      <c r="H185" s="274" t="s">
        <v>873</v>
      </c>
      <c r="I185" s="274" t="s">
        <v>797</v>
      </c>
      <c r="J185" s="274">
        <v>50</v>
      </c>
      <c r="K185" s="320"/>
    </row>
    <row r="186" spans="2:11" s="1" customFormat="1" ht="15" customHeight="1">
      <c r="B186" s="297"/>
      <c r="C186" s="274" t="s">
        <v>874</v>
      </c>
      <c r="D186" s="274"/>
      <c r="E186" s="274"/>
      <c r="F186" s="295" t="s">
        <v>801</v>
      </c>
      <c r="G186" s="274"/>
      <c r="H186" s="274" t="s">
        <v>875</v>
      </c>
      <c r="I186" s="274" t="s">
        <v>876</v>
      </c>
      <c r="J186" s="274"/>
      <c r="K186" s="320"/>
    </row>
    <row r="187" spans="2:11" s="1" customFormat="1" ht="15" customHeight="1">
      <c r="B187" s="297"/>
      <c r="C187" s="274" t="s">
        <v>877</v>
      </c>
      <c r="D187" s="274"/>
      <c r="E187" s="274"/>
      <c r="F187" s="295" t="s">
        <v>801</v>
      </c>
      <c r="G187" s="274"/>
      <c r="H187" s="274" t="s">
        <v>878</v>
      </c>
      <c r="I187" s="274" t="s">
        <v>876</v>
      </c>
      <c r="J187" s="274"/>
      <c r="K187" s="320"/>
    </row>
    <row r="188" spans="2:11" s="1" customFormat="1" ht="15" customHeight="1">
      <c r="B188" s="297"/>
      <c r="C188" s="274" t="s">
        <v>879</v>
      </c>
      <c r="D188" s="274"/>
      <c r="E188" s="274"/>
      <c r="F188" s="295" t="s">
        <v>801</v>
      </c>
      <c r="G188" s="274"/>
      <c r="H188" s="274" t="s">
        <v>880</v>
      </c>
      <c r="I188" s="274" t="s">
        <v>876</v>
      </c>
      <c r="J188" s="274"/>
      <c r="K188" s="320"/>
    </row>
    <row r="189" spans="2:11" s="1" customFormat="1" ht="15" customHeight="1">
      <c r="B189" s="297"/>
      <c r="C189" s="333" t="s">
        <v>881</v>
      </c>
      <c r="D189" s="274"/>
      <c r="E189" s="274"/>
      <c r="F189" s="295" t="s">
        <v>801</v>
      </c>
      <c r="G189" s="274"/>
      <c r="H189" s="274" t="s">
        <v>882</v>
      </c>
      <c r="I189" s="274" t="s">
        <v>883</v>
      </c>
      <c r="J189" s="334" t="s">
        <v>884</v>
      </c>
      <c r="K189" s="320"/>
    </row>
    <row r="190" spans="2:11" s="18" customFormat="1" ht="15" customHeight="1">
      <c r="B190" s="335"/>
      <c r="C190" s="336" t="s">
        <v>885</v>
      </c>
      <c r="D190" s="337"/>
      <c r="E190" s="337"/>
      <c r="F190" s="338" t="s">
        <v>801</v>
      </c>
      <c r="G190" s="337"/>
      <c r="H190" s="337" t="s">
        <v>886</v>
      </c>
      <c r="I190" s="337" t="s">
        <v>883</v>
      </c>
      <c r="J190" s="339" t="s">
        <v>884</v>
      </c>
      <c r="K190" s="340"/>
    </row>
    <row r="191" spans="2:11" s="1" customFormat="1" ht="15" customHeight="1">
      <c r="B191" s="297"/>
      <c r="C191" s="333" t="s">
        <v>46</v>
      </c>
      <c r="D191" s="274"/>
      <c r="E191" s="274"/>
      <c r="F191" s="295" t="s">
        <v>795</v>
      </c>
      <c r="G191" s="274"/>
      <c r="H191" s="271" t="s">
        <v>887</v>
      </c>
      <c r="I191" s="274" t="s">
        <v>888</v>
      </c>
      <c r="J191" s="274"/>
      <c r="K191" s="320"/>
    </row>
    <row r="192" spans="2:11" s="1" customFormat="1" ht="15" customHeight="1">
      <c r="B192" s="297"/>
      <c r="C192" s="333" t="s">
        <v>889</v>
      </c>
      <c r="D192" s="274"/>
      <c r="E192" s="274"/>
      <c r="F192" s="295" t="s">
        <v>795</v>
      </c>
      <c r="G192" s="274"/>
      <c r="H192" s="274" t="s">
        <v>890</v>
      </c>
      <c r="I192" s="274" t="s">
        <v>830</v>
      </c>
      <c r="J192" s="274"/>
      <c r="K192" s="320"/>
    </row>
    <row r="193" spans="2:11" s="1" customFormat="1" ht="15" customHeight="1">
      <c r="B193" s="297"/>
      <c r="C193" s="333" t="s">
        <v>891</v>
      </c>
      <c r="D193" s="274"/>
      <c r="E193" s="274"/>
      <c r="F193" s="295" t="s">
        <v>795</v>
      </c>
      <c r="G193" s="274"/>
      <c r="H193" s="274" t="s">
        <v>892</v>
      </c>
      <c r="I193" s="274" t="s">
        <v>830</v>
      </c>
      <c r="J193" s="274"/>
      <c r="K193" s="320"/>
    </row>
    <row r="194" spans="2:11" s="1" customFormat="1" ht="15" customHeight="1">
      <c r="B194" s="297"/>
      <c r="C194" s="333" t="s">
        <v>893</v>
      </c>
      <c r="D194" s="274"/>
      <c r="E194" s="274"/>
      <c r="F194" s="295" t="s">
        <v>801</v>
      </c>
      <c r="G194" s="274"/>
      <c r="H194" s="274" t="s">
        <v>894</v>
      </c>
      <c r="I194" s="274" t="s">
        <v>830</v>
      </c>
      <c r="J194" s="274"/>
      <c r="K194" s="320"/>
    </row>
    <row r="195" spans="2:11" s="1" customFormat="1" ht="15" customHeight="1">
      <c r="B195" s="326"/>
      <c r="C195" s="341"/>
      <c r="D195" s="306"/>
      <c r="E195" s="306"/>
      <c r="F195" s="306"/>
      <c r="G195" s="306"/>
      <c r="H195" s="306"/>
      <c r="I195" s="306"/>
      <c r="J195" s="306"/>
      <c r="K195" s="327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308"/>
      <c r="C197" s="318"/>
      <c r="D197" s="318"/>
      <c r="E197" s="318"/>
      <c r="F197" s="328"/>
      <c r="G197" s="318"/>
      <c r="H197" s="318"/>
      <c r="I197" s="318"/>
      <c r="J197" s="318"/>
      <c r="K197" s="308"/>
    </row>
    <row r="198" spans="2:11" s="1" customFormat="1" ht="18.75" customHeight="1"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1" customFormat="1" ht="13.5">
      <c r="B199" s="263"/>
      <c r="C199" s="264"/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1">
      <c r="B200" s="266"/>
      <c r="C200" s="405" t="s">
        <v>895</v>
      </c>
      <c r="D200" s="405"/>
      <c r="E200" s="405"/>
      <c r="F200" s="405"/>
      <c r="G200" s="405"/>
      <c r="H200" s="405"/>
      <c r="I200" s="405"/>
      <c r="J200" s="405"/>
      <c r="K200" s="267"/>
    </row>
    <row r="201" spans="2:11" s="1" customFormat="1" ht="25.5" customHeight="1">
      <c r="B201" s="266"/>
      <c r="C201" s="342" t="s">
        <v>896</v>
      </c>
      <c r="D201" s="342"/>
      <c r="E201" s="342"/>
      <c r="F201" s="342" t="s">
        <v>897</v>
      </c>
      <c r="G201" s="343"/>
      <c r="H201" s="406" t="s">
        <v>898</v>
      </c>
      <c r="I201" s="406"/>
      <c r="J201" s="406"/>
      <c r="K201" s="267"/>
    </row>
    <row r="202" spans="2:11" s="1" customFormat="1" ht="5.25" customHeight="1">
      <c r="B202" s="297"/>
      <c r="C202" s="292"/>
      <c r="D202" s="292"/>
      <c r="E202" s="292"/>
      <c r="F202" s="292"/>
      <c r="G202" s="318"/>
      <c r="H202" s="292"/>
      <c r="I202" s="292"/>
      <c r="J202" s="292"/>
      <c r="K202" s="320"/>
    </row>
    <row r="203" spans="2:11" s="1" customFormat="1" ht="15" customHeight="1">
      <c r="B203" s="297"/>
      <c r="C203" s="274" t="s">
        <v>888</v>
      </c>
      <c r="D203" s="274"/>
      <c r="E203" s="274"/>
      <c r="F203" s="295" t="s">
        <v>47</v>
      </c>
      <c r="G203" s="274"/>
      <c r="H203" s="404" t="s">
        <v>899</v>
      </c>
      <c r="I203" s="404"/>
      <c r="J203" s="404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4" t="s">
        <v>900</v>
      </c>
      <c r="I204" s="404"/>
      <c r="J204" s="404"/>
      <c r="K204" s="320"/>
    </row>
    <row r="205" spans="2:11" s="1" customFormat="1" ht="15" customHeight="1">
      <c r="B205" s="297"/>
      <c r="C205" s="274"/>
      <c r="D205" s="274"/>
      <c r="E205" s="274"/>
      <c r="F205" s="295" t="s">
        <v>51</v>
      </c>
      <c r="G205" s="274"/>
      <c r="H205" s="404" t="s">
        <v>901</v>
      </c>
      <c r="I205" s="404"/>
      <c r="J205" s="404"/>
      <c r="K205" s="320"/>
    </row>
    <row r="206" spans="2:11" s="1" customFormat="1" ht="15" customHeight="1">
      <c r="B206" s="297"/>
      <c r="C206" s="274"/>
      <c r="D206" s="274"/>
      <c r="E206" s="274"/>
      <c r="F206" s="295" t="s">
        <v>49</v>
      </c>
      <c r="G206" s="274"/>
      <c r="H206" s="404" t="s">
        <v>902</v>
      </c>
      <c r="I206" s="404"/>
      <c r="J206" s="404"/>
      <c r="K206" s="320"/>
    </row>
    <row r="207" spans="2:11" s="1" customFormat="1" ht="15" customHeight="1">
      <c r="B207" s="297"/>
      <c r="C207" s="274"/>
      <c r="D207" s="274"/>
      <c r="E207" s="274"/>
      <c r="F207" s="295" t="s">
        <v>50</v>
      </c>
      <c r="G207" s="274"/>
      <c r="H207" s="404" t="s">
        <v>903</v>
      </c>
      <c r="I207" s="404"/>
      <c r="J207" s="404"/>
      <c r="K207" s="320"/>
    </row>
    <row r="208" spans="2:11" s="1" customFormat="1" ht="15" customHeight="1">
      <c r="B208" s="297"/>
      <c r="C208" s="274"/>
      <c r="D208" s="274"/>
      <c r="E208" s="274"/>
      <c r="F208" s="295"/>
      <c r="G208" s="274"/>
      <c r="H208" s="274"/>
      <c r="I208" s="274"/>
      <c r="J208" s="274"/>
      <c r="K208" s="320"/>
    </row>
    <row r="209" spans="2:11" s="1" customFormat="1" ht="15" customHeight="1">
      <c r="B209" s="297"/>
      <c r="C209" s="274" t="s">
        <v>842</v>
      </c>
      <c r="D209" s="274"/>
      <c r="E209" s="274"/>
      <c r="F209" s="295" t="s">
        <v>82</v>
      </c>
      <c r="G209" s="274"/>
      <c r="H209" s="404" t="s">
        <v>904</v>
      </c>
      <c r="I209" s="404"/>
      <c r="J209" s="404"/>
      <c r="K209" s="320"/>
    </row>
    <row r="210" spans="2:11" s="1" customFormat="1" ht="15" customHeight="1">
      <c r="B210" s="297"/>
      <c r="C210" s="274"/>
      <c r="D210" s="274"/>
      <c r="E210" s="274"/>
      <c r="F210" s="295" t="s">
        <v>741</v>
      </c>
      <c r="G210" s="274"/>
      <c r="H210" s="404" t="s">
        <v>742</v>
      </c>
      <c r="I210" s="404"/>
      <c r="J210" s="404"/>
      <c r="K210" s="320"/>
    </row>
    <row r="211" spans="2:11" s="1" customFormat="1" ht="15" customHeight="1">
      <c r="B211" s="297"/>
      <c r="C211" s="274"/>
      <c r="D211" s="274"/>
      <c r="E211" s="274"/>
      <c r="F211" s="295" t="s">
        <v>739</v>
      </c>
      <c r="G211" s="274"/>
      <c r="H211" s="404" t="s">
        <v>905</v>
      </c>
      <c r="I211" s="404"/>
      <c r="J211" s="404"/>
      <c r="K211" s="320"/>
    </row>
    <row r="212" spans="2:11" s="1" customFormat="1" ht="15" customHeight="1">
      <c r="B212" s="344"/>
      <c r="C212" s="274"/>
      <c r="D212" s="274"/>
      <c r="E212" s="274"/>
      <c r="F212" s="295" t="s">
        <v>92</v>
      </c>
      <c r="G212" s="333"/>
      <c r="H212" s="403" t="s">
        <v>93</v>
      </c>
      <c r="I212" s="403"/>
      <c r="J212" s="403"/>
      <c r="K212" s="345"/>
    </row>
    <row r="213" spans="2:11" s="1" customFormat="1" ht="15" customHeight="1">
      <c r="B213" s="344"/>
      <c r="C213" s="274"/>
      <c r="D213" s="274"/>
      <c r="E213" s="274"/>
      <c r="F213" s="295" t="s">
        <v>637</v>
      </c>
      <c r="G213" s="333"/>
      <c r="H213" s="403" t="s">
        <v>699</v>
      </c>
      <c r="I213" s="403"/>
      <c r="J213" s="403"/>
      <c r="K213" s="345"/>
    </row>
    <row r="214" spans="2:11" s="1" customFormat="1" ht="15" customHeight="1">
      <c r="B214" s="344"/>
      <c r="C214" s="274"/>
      <c r="D214" s="274"/>
      <c r="E214" s="274"/>
      <c r="F214" s="295"/>
      <c r="G214" s="333"/>
      <c r="H214" s="324"/>
      <c r="I214" s="324"/>
      <c r="J214" s="324"/>
      <c r="K214" s="345"/>
    </row>
    <row r="215" spans="2:11" s="1" customFormat="1" ht="15" customHeight="1">
      <c r="B215" s="344"/>
      <c r="C215" s="274" t="s">
        <v>866</v>
      </c>
      <c r="D215" s="274"/>
      <c r="E215" s="274"/>
      <c r="F215" s="295">
        <v>1</v>
      </c>
      <c r="G215" s="333"/>
      <c r="H215" s="403" t="s">
        <v>906</v>
      </c>
      <c r="I215" s="403"/>
      <c r="J215" s="403"/>
      <c r="K215" s="345"/>
    </row>
    <row r="216" spans="2:11" s="1" customFormat="1" ht="15" customHeight="1">
      <c r="B216" s="344"/>
      <c r="C216" s="274"/>
      <c r="D216" s="274"/>
      <c r="E216" s="274"/>
      <c r="F216" s="295">
        <v>2</v>
      </c>
      <c r="G216" s="333"/>
      <c r="H216" s="403" t="s">
        <v>907</v>
      </c>
      <c r="I216" s="403"/>
      <c r="J216" s="403"/>
      <c r="K216" s="345"/>
    </row>
    <row r="217" spans="2:11" s="1" customFormat="1" ht="15" customHeight="1">
      <c r="B217" s="344"/>
      <c r="C217" s="274"/>
      <c r="D217" s="274"/>
      <c r="E217" s="274"/>
      <c r="F217" s="295">
        <v>3</v>
      </c>
      <c r="G217" s="333"/>
      <c r="H217" s="403" t="s">
        <v>908</v>
      </c>
      <c r="I217" s="403"/>
      <c r="J217" s="403"/>
      <c r="K217" s="345"/>
    </row>
    <row r="218" spans="2:11" s="1" customFormat="1" ht="15" customHeight="1">
      <c r="B218" s="344"/>
      <c r="C218" s="274"/>
      <c r="D218" s="274"/>
      <c r="E218" s="274"/>
      <c r="F218" s="295">
        <v>4</v>
      </c>
      <c r="G218" s="333"/>
      <c r="H218" s="403" t="s">
        <v>909</v>
      </c>
      <c r="I218" s="403"/>
      <c r="J218" s="403"/>
      <c r="K218" s="345"/>
    </row>
    <row r="219" spans="2:11" s="1" customFormat="1" ht="12.75" customHeight="1">
      <c r="B219" s="346"/>
      <c r="C219" s="347"/>
      <c r="D219" s="347"/>
      <c r="E219" s="347"/>
      <c r="F219" s="347"/>
      <c r="G219" s="347"/>
      <c r="H219" s="347"/>
      <c r="I219" s="347"/>
      <c r="J219" s="347"/>
      <c r="K219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Ivan Princ</cp:lastModifiedBy>
  <dcterms:created xsi:type="dcterms:W3CDTF">2024-04-29T10:48:12Z</dcterms:created>
  <dcterms:modified xsi:type="dcterms:W3CDTF">2024-05-07T07:55:33Z</dcterms:modified>
  <cp:category/>
  <cp:version/>
  <cp:contentType/>
  <cp:contentStatus/>
</cp:coreProperties>
</file>