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77251-1 - SO01 Úprava ko..." sheetId="2" r:id="rId2"/>
    <sheet name="177251-2 - SO02 Oprava op..." sheetId="3" r:id="rId3"/>
    <sheet name="177251-3 - Vedlejší a ost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'177251-1 - SO01 Úprava ko...'!$C$121:$K$206</definedName>
    <definedName name="_xlnm.Print_Area" localSheetId="1">'177251-1 - SO01 Úprava ko...'!$C$4:$J$39,'177251-1 - SO01 Úprava ko...'!$C$50:$J$76,'177251-1 - SO01 Úprava ko...'!$C$82:$J$103,'177251-1 - SO01 Úprava ko...'!$C$109:$J$206</definedName>
    <definedName name="_xlnm.Print_Titles" localSheetId="1">'177251-1 - SO01 Úprava ko...'!$121:$121</definedName>
    <definedName name="_xlnm._FilterDatabase" localSheetId="2" hidden="1">'177251-2 - SO02 Oprava op...'!$C$125:$K$198</definedName>
    <definedName name="_xlnm.Print_Area" localSheetId="2">'177251-2 - SO02 Oprava op...'!$C$4:$J$39,'177251-2 - SO02 Oprava op...'!$C$50:$J$76,'177251-2 - SO02 Oprava op...'!$C$82:$J$107,'177251-2 - SO02 Oprava op...'!$C$113:$J$198</definedName>
    <definedName name="_xlnm.Print_Titles" localSheetId="2">'177251-2 - SO02 Oprava op...'!$125:$125</definedName>
    <definedName name="_xlnm._FilterDatabase" localSheetId="3" hidden="1">'177251-3 - Vedlejší a ost...'!$C$121:$K$150</definedName>
    <definedName name="_xlnm.Print_Area" localSheetId="3">'177251-3 - Vedlejší a ost...'!$C$4:$J$39,'177251-3 - Vedlejší a ost...'!$C$50:$J$76,'177251-3 - Vedlejší a ost...'!$C$82:$J$103,'177251-3 - Vedlejší a ost...'!$C$109:$J$150</definedName>
    <definedName name="_xlnm.Print_Titles" localSheetId="3">'177251-3 - Vedlejší a ost...'!$121:$121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50"/>
  <c r="BH150"/>
  <c r="BG150"/>
  <c r="BF150"/>
  <c r="T150"/>
  <c r="T149"/>
  <c r="R150"/>
  <c r="R149"/>
  <c r="P150"/>
  <c r="P149"/>
  <c r="BI148"/>
  <c r="BH148"/>
  <c r="BG148"/>
  <c r="BF148"/>
  <c r="T148"/>
  <c r="T147"/>
  <c r="R148"/>
  <c r="R147"/>
  <c r="P148"/>
  <c r="P147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T136"/>
  <c r="R137"/>
  <c r="R136"/>
  <c r="P137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5"/>
  <c r="BH125"/>
  <c r="BG125"/>
  <c r="BF125"/>
  <c r="T125"/>
  <c r="T124"/>
  <c r="T123"/>
  <c r="R125"/>
  <c r="R124"/>
  <c r="R123"/>
  <c r="P125"/>
  <c r="P124"/>
  <c r="P123"/>
  <c r="J119"/>
  <c r="J118"/>
  <c r="F118"/>
  <c r="F116"/>
  <c r="E114"/>
  <c r="J92"/>
  <c r="J91"/>
  <c r="F91"/>
  <c r="F89"/>
  <c r="E87"/>
  <c r="J18"/>
  <c r="E18"/>
  <c r="F119"/>
  <c r="J17"/>
  <c r="J12"/>
  <c r="J116"/>
  <c r="E7"/>
  <c r="E112"/>
  <c i="3" r="J37"/>
  <c r="J36"/>
  <c i="1" r="AY96"/>
  <c i="3" r="J35"/>
  <c i="1" r="AX96"/>
  <c i="3"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T190"/>
  <c r="R191"/>
  <c r="R190"/>
  <c r="P191"/>
  <c r="P190"/>
  <c r="BI187"/>
  <c r="BH187"/>
  <c r="BG187"/>
  <c r="BF187"/>
  <c r="T187"/>
  <c r="T186"/>
  <c r="R187"/>
  <c r="R186"/>
  <c r="P187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0"/>
  <c r="BH170"/>
  <c r="BG170"/>
  <c r="BF170"/>
  <c r="T170"/>
  <c r="T169"/>
  <c r="R170"/>
  <c r="R169"/>
  <c r="P170"/>
  <c r="P169"/>
  <c r="BI167"/>
  <c r="BH167"/>
  <c r="BG167"/>
  <c r="BF167"/>
  <c r="T167"/>
  <c r="T166"/>
  <c r="R167"/>
  <c r="R166"/>
  <c r="P167"/>
  <c r="P166"/>
  <c r="BI162"/>
  <c r="BH162"/>
  <c r="BG162"/>
  <c r="BF162"/>
  <c r="T162"/>
  <c r="R162"/>
  <c r="P162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123"/>
  <c r="J17"/>
  <c r="J12"/>
  <c r="J89"/>
  <c r="E7"/>
  <c r="E116"/>
  <c i="2" r="J37"/>
  <c r="J36"/>
  <c i="1" r="AY95"/>
  <c i="2" r="J35"/>
  <c i="1" r="AX95"/>
  <c i="2" r="BI206"/>
  <c r="BH206"/>
  <c r="BG206"/>
  <c r="BF206"/>
  <c r="T206"/>
  <c r="T205"/>
  <c r="T204"/>
  <c r="R206"/>
  <c r="R205"/>
  <c r="R204"/>
  <c r="P206"/>
  <c r="P205"/>
  <c r="P204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3"/>
  <c r="BH193"/>
  <c r="BG193"/>
  <c r="BF193"/>
  <c r="T193"/>
  <c r="R193"/>
  <c r="P193"/>
  <c r="BI188"/>
  <c r="BH188"/>
  <c r="BG188"/>
  <c r="BF188"/>
  <c r="T188"/>
  <c r="R188"/>
  <c r="P188"/>
  <c r="BI186"/>
  <c r="BH186"/>
  <c r="BG186"/>
  <c r="BF186"/>
  <c r="T186"/>
  <c r="R186"/>
  <c r="P186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112"/>
  <c i="1" r="L90"/>
  <c r="AM90"/>
  <c r="AM89"/>
  <c r="L89"/>
  <c r="AM87"/>
  <c r="L87"/>
  <c r="L85"/>
  <c r="L84"/>
  <c i="2" r="J201"/>
  <c r="J199"/>
  <c r="J197"/>
  <c r="J193"/>
  <c r="J188"/>
  <c r="J186"/>
  <c r="J181"/>
  <c r="J179"/>
  <c r="J177"/>
  <c r="J176"/>
  <c r="J174"/>
  <c r="BK172"/>
  <c r="BK171"/>
  <c r="J171"/>
  <c r="J169"/>
  <c r="J167"/>
  <c r="J165"/>
  <c r="J163"/>
  <c r="BK157"/>
  <c r="BK154"/>
  <c r="J154"/>
  <c r="J152"/>
  <c r="J147"/>
  <c r="J145"/>
  <c r="BK141"/>
  <c r="BK140"/>
  <c r="BK139"/>
  <c r="BK138"/>
  <c r="J138"/>
  <c r="J137"/>
  <c r="J136"/>
  <c r="BK134"/>
  <c r="BK133"/>
  <c r="BK132"/>
  <c r="BK131"/>
  <c r="BK130"/>
  <c r="BK129"/>
  <c r="BK125"/>
  <c i="1" r="AS94"/>
  <c i="3" r="BK194"/>
  <c r="BK184"/>
  <c r="J180"/>
  <c r="J175"/>
  <c r="J167"/>
  <c r="BK158"/>
  <c r="BK155"/>
  <c r="BK151"/>
  <c r="BK146"/>
  <c r="J137"/>
  <c r="BK132"/>
  <c r="J129"/>
  <c r="J194"/>
  <c r="BK187"/>
  <c r="J182"/>
  <c r="BK178"/>
  <c r="BK170"/>
  <c r="BK167"/>
  <c r="J158"/>
  <c r="J155"/>
  <c r="J148"/>
  <c r="J140"/>
  <c r="BK134"/>
  <c r="BK130"/>
  <c i="4" r="BK148"/>
  <c r="BK143"/>
  <c r="BK140"/>
  <c r="J137"/>
  <c r="J134"/>
  <c r="J131"/>
  <c r="BK125"/>
  <c r="J148"/>
  <c r="J143"/>
  <c r="J140"/>
  <c r="BK137"/>
  <c r="BK134"/>
  <c r="BK133"/>
  <c r="BK129"/>
  <c i="2" r="BK206"/>
  <c r="BK197"/>
  <c r="BK193"/>
  <c r="BK188"/>
  <c r="BK186"/>
  <c r="BK181"/>
  <c r="BK179"/>
  <c r="BK177"/>
  <c r="BK176"/>
  <c r="BK174"/>
  <c r="BK173"/>
  <c r="J173"/>
  <c r="J172"/>
  <c r="BK169"/>
  <c r="BK167"/>
  <c r="BK165"/>
  <c r="BK163"/>
  <c r="BK160"/>
  <c r="J160"/>
  <c r="J157"/>
  <c r="BK152"/>
  <c r="BK147"/>
  <c r="BK145"/>
  <c r="BK143"/>
  <c r="J143"/>
  <c r="J141"/>
  <c r="J140"/>
  <c r="J139"/>
  <c r="BK137"/>
  <c r="BK136"/>
  <c r="BK135"/>
  <c r="J135"/>
  <c r="J134"/>
  <c r="J133"/>
  <c r="J132"/>
  <c r="J131"/>
  <c r="J130"/>
  <c r="J129"/>
  <c r="J125"/>
  <c r="J206"/>
  <c r="BK201"/>
  <c r="BK199"/>
  <c i="3" r="BK197"/>
  <c r="J191"/>
  <c r="J187"/>
  <c r="BK182"/>
  <c r="J178"/>
  <c r="J170"/>
  <c r="BK162"/>
  <c r="J157"/>
  <c r="BK153"/>
  <c r="BK148"/>
  <c r="BK140"/>
  <c r="J134"/>
  <c r="J130"/>
  <c r="J197"/>
  <c r="BK191"/>
  <c r="J184"/>
  <c r="BK180"/>
  <c r="BK175"/>
  <c r="J162"/>
  <c r="BK157"/>
  <c r="J153"/>
  <c r="J151"/>
  <c r="J146"/>
  <c r="BK137"/>
  <c r="J132"/>
  <c r="BK129"/>
  <c i="4" r="J150"/>
  <c r="BK144"/>
  <c r="BK142"/>
  <c r="J139"/>
  <c r="J135"/>
  <c r="J133"/>
  <c r="J129"/>
  <c r="BK150"/>
  <c r="J144"/>
  <c r="J142"/>
  <c r="BK139"/>
  <c r="BK135"/>
  <c r="BK131"/>
  <c r="J125"/>
  <c i="2" l="1" r="BK124"/>
  <c r="R124"/>
  <c r="BK178"/>
  <c r="J178"/>
  <c r="J99"/>
  <c r="T178"/>
  <c r="P196"/>
  <c r="R196"/>
  <c i="3" r="P128"/>
  <c r="R128"/>
  <c r="BK145"/>
  <c r="J145"/>
  <c r="J99"/>
  <c r="T145"/>
  <c r="P174"/>
  <c r="R174"/>
  <c r="BK193"/>
  <c r="J193"/>
  <c r="J106"/>
  <c r="R193"/>
  <c r="R192"/>
  <c i="4" r="R128"/>
  <c r="R122"/>
  <c i="2" r="P124"/>
  <c r="T124"/>
  <c r="P178"/>
  <c r="R178"/>
  <c r="BK196"/>
  <c r="J196"/>
  <c r="J100"/>
  <c r="T196"/>
  <c i="3" r="BK128"/>
  <c r="J128"/>
  <c r="J98"/>
  <c r="T128"/>
  <c r="P145"/>
  <c r="R145"/>
  <c r="BK174"/>
  <c r="J174"/>
  <c r="J102"/>
  <c r="T174"/>
  <c r="P193"/>
  <c r="P192"/>
  <c r="T193"/>
  <c r="T192"/>
  <c i="4" r="BK128"/>
  <c r="J128"/>
  <c r="J99"/>
  <c r="P128"/>
  <c r="P122"/>
  <c i="1" r="AU97"/>
  <c i="4" r="T128"/>
  <c r="T122"/>
  <c i="2" r="BK205"/>
  <c r="J205"/>
  <c r="J102"/>
  <c i="3" r="BK169"/>
  <c r="J169"/>
  <c r="J101"/>
  <c r="BK186"/>
  <c r="J186"/>
  <c r="J103"/>
  <c r="BK190"/>
  <c r="J190"/>
  <c r="J104"/>
  <c r="BK166"/>
  <c r="J166"/>
  <c r="J100"/>
  <c i="4" r="BK124"/>
  <c r="J124"/>
  <c r="J98"/>
  <c r="BK136"/>
  <c r="J136"/>
  <c r="J100"/>
  <c r="BK147"/>
  <c r="J147"/>
  <c r="J101"/>
  <c r="BK149"/>
  <c r="J149"/>
  <c r="J102"/>
  <c r="E85"/>
  <c r="J89"/>
  <c r="F92"/>
  <c r="BE129"/>
  <c r="BE131"/>
  <c r="BE133"/>
  <c r="BE134"/>
  <c r="BE137"/>
  <c r="BE140"/>
  <c r="BE143"/>
  <c r="BE125"/>
  <c r="BE135"/>
  <c r="BE139"/>
  <c r="BE142"/>
  <c r="BE144"/>
  <c r="BE148"/>
  <c r="BE150"/>
  <c i="2" r="J124"/>
  <c r="J98"/>
  <c i="3" r="E85"/>
  <c r="F92"/>
  <c r="J120"/>
  <c r="BE134"/>
  <c r="BE140"/>
  <c r="BE146"/>
  <c r="BE153"/>
  <c r="BE155"/>
  <c r="BE162"/>
  <c r="BE167"/>
  <c r="BE170"/>
  <c r="BE175"/>
  <c r="BE178"/>
  <c r="BE180"/>
  <c r="BE182"/>
  <c r="BE191"/>
  <c r="BE197"/>
  <c r="BE129"/>
  <c r="BE130"/>
  <c r="BE132"/>
  <c r="BE137"/>
  <c r="BE148"/>
  <c r="BE151"/>
  <c r="BE157"/>
  <c r="BE158"/>
  <c r="BE184"/>
  <c r="BE187"/>
  <c r="BE194"/>
  <c i="2" r="BE199"/>
  <c r="BE201"/>
  <c r="BE206"/>
  <c r="E85"/>
  <c r="J89"/>
  <c r="F92"/>
  <c r="BE125"/>
  <c r="BE129"/>
  <c r="BE130"/>
  <c r="BE131"/>
  <c r="BE132"/>
  <c r="BE133"/>
  <c r="BE134"/>
  <c r="BE135"/>
  <c r="BE136"/>
  <c r="BE137"/>
  <c r="BE138"/>
  <c r="BE139"/>
  <c r="BE140"/>
  <c r="BE141"/>
  <c r="BE143"/>
  <c r="BE145"/>
  <c r="BE147"/>
  <c r="BE152"/>
  <c r="BE154"/>
  <c r="BE157"/>
  <c r="BE160"/>
  <c r="BE163"/>
  <c r="BE165"/>
  <c r="BE167"/>
  <c r="BE169"/>
  <c r="BE171"/>
  <c r="BE172"/>
  <c r="BE173"/>
  <c r="BE174"/>
  <c r="BE176"/>
  <c r="BE177"/>
  <c r="BE179"/>
  <c r="BE181"/>
  <c r="BE186"/>
  <c r="BE188"/>
  <c r="BE193"/>
  <c r="BE197"/>
  <c r="J34"/>
  <c i="1" r="AW95"/>
  <c i="2" r="F34"/>
  <c i="1" r="BA95"/>
  <c i="2" r="F37"/>
  <c i="1" r="BD95"/>
  <c i="3" r="F34"/>
  <c i="1" r="BA96"/>
  <c i="3" r="F36"/>
  <c i="1" r="BC96"/>
  <c i="3" r="F35"/>
  <c i="1" r="BB96"/>
  <c i="4" r="F36"/>
  <c i="1" r="BC97"/>
  <c i="4" r="F37"/>
  <c i="1" r="BD97"/>
  <c i="2" r="F35"/>
  <c i="1" r="BB95"/>
  <c i="2" r="F36"/>
  <c i="1" r="BC95"/>
  <c i="3" r="J34"/>
  <c i="1" r="AW96"/>
  <c i="3" r="F37"/>
  <c i="1" r="BD96"/>
  <c i="4" r="F34"/>
  <c i="1" r="BA97"/>
  <c i="4" r="J34"/>
  <c i="1" r="AW97"/>
  <c i="4" r="F35"/>
  <c i="1" r="BB97"/>
  <c i="2" l="1" r="P123"/>
  <c r="P122"/>
  <c i="1" r="AU95"/>
  <c i="3" r="R127"/>
  <c r="R126"/>
  <c i="2" r="R123"/>
  <c r="R122"/>
  <c i="3" r="T127"/>
  <c r="T126"/>
  <c i="2" r="T123"/>
  <c r="T122"/>
  <c i="3" r="P127"/>
  <c r="P126"/>
  <c i="1" r="AU96"/>
  <c i="2" r="BK204"/>
  <c r="J204"/>
  <c r="J101"/>
  <c i="3" r="BK192"/>
  <c r="J192"/>
  <c r="J105"/>
  <c i="4" r="BK123"/>
  <c r="J123"/>
  <c r="J97"/>
  <c i="3" r="BK127"/>
  <c r="J127"/>
  <c r="J97"/>
  <c i="2" r="J33"/>
  <c i="1" r="AV95"/>
  <c r="AT95"/>
  <c i="3" r="J33"/>
  <c i="1" r="AV96"/>
  <c r="AT96"/>
  <c r="BA94"/>
  <c r="W30"/>
  <c r="BB94"/>
  <c r="W31"/>
  <c r="BC94"/>
  <c r="W32"/>
  <c i="2" r="F33"/>
  <c i="1" r="AZ95"/>
  <c i="3" r="F33"/>
  <c i="1" r="AZ96"/>
  <c i="4" r="F33"/>
  <c i="1" r="AZ97"/>
  <c i="4" r="J33"/>
  <c i="1" r="AV97"/>
  <c r="AT97"/>
  <c r="BD94"/>
  <c r="W33"/>
  <c i="2" l="1" r="BK123"/>
  <c r="J123"/>
  <c r="J97"/>
  <c i="3" r="BK126"/>
  <c r="J126"/>
  <c r="J96"/>
  <c i="4" r="BK122"/>
  <c r="J122"/>
  <c i="1" r="AU94"/>
  <c r="AY94"/>
  <c r="AW94"/>
  <c r="AK30"/>
  <c i="4" r="J30"/>
  <c i="1" r="AG97"/>
  <c r="AX94"/>
  <c r="AZ94"/>
  <c r="W29"/>
  <c i="4" l="1" r="J39"/>
  <c i="2" r="BK122"/>
  <c r="J122"/>
  <c i="4" r="J96"/>
  <c i="1" r="AN97"/>
  <c i="2" r="J30"/>
  <c i="1" r="AG95"/>
  <c r="AV94"/>
  <c r="AK29"/>
  <c i="3" r="J30"/>
  <c i="1" r="AG96"/>
  <c i="2" l="1" r="J96"/>
  <c r="J39"/>
  <c i="3" r="J39"/>
  <c i="1" r="AN95"/>
  <c r="AN96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<sst xmlns="http://schemas.openxmlformats.org/spreadsheetml/2006/main">
  <si>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</si>
  <si>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</si>
  <si>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</si>
  <si>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</si>
  <si>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</si>
  <si>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{8ee7f34a-5515-4e7a-973a-6a3e0f479525}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</si>
  <si>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</si>
  <si>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</si>
  <si>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</si>
  <si>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</si>
  <si>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</si>
  <si>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</si>
  <si>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</si>
  <si>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</si>
  <si>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177251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</si>
  <si>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</si>
  <si>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</si>
  <si>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Třebůvka, Linhartice – optimalizace koryta toku (horní úsek)</t>
  </si>
  <si>
    <t>KSO:</t>
  </si>
  <si>
    <t>CC-CZ:</t>
  </si>
  <si>
    <t>Místo:</t>
  </si>
  <si>
    <t>Linhartice</t>
  </si>
  <si>
    <t>Datum:</t>
  </si>
  <si>
    <t>6. 4. 2018</t>
  </si>
  <si>
    <t>Zadavatel:</t>
  </si>
  <si>
    <t>IČ:</t>
  </si>
  <si>
    <t>70890013</t>
  </si>
  <si>
    <t>Povodí Moravy, s. p., závod Horní Morava</t>
  </si>
  <si>
    <t>DIČ:</t>
  </si>
  <si>
    <t>Uchazeč:</t>
  </si>
  <si>
    <t>Vyplň údaj</t>
  </si>
  <si>
    <t>Projektant:</t>
  </si>
  <si>
    <t>46344942</t>
  </si>
  <si>
    <t>GEOtest, a.s.</t>
  </si>
  <si>
    <t>CZ46344942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</si>
  <si>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</si>
  <si>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</si>
  <si>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</si>
  <si>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</si>
  <si>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</si>
  <si>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</si>
  <si>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</si>
  <si>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</si>
  <si>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</si>
  <si>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</si>
  <si>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</si>
  <si>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</si>
  <si>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</si>
  <si>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</si>
  <si>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</si>
  <si>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</si>
  <si>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</si>
  <si>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</si>
  <si>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</si>
  <si>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</si>
  <si>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</si>
  <si>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</si>
  <si>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</si>
  <si>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</si>
  <si>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</si>
  <si>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</si>
  <si>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</si>
  <si>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</si>
  <si>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</si>
  <si>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</si>
  <si>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</si>
  <si>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</si>
  <si>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</si>
  <si>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</si>
  <si>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</si>
  <si>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</si>
  <si>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</si>
  <si>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</si>
  <si>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</si>
  <si>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</si>
  <si>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</si>
  <si>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</si>
  <si>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</si>
  <si>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</si>
  <si>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</si>
  <si>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</si>
  <si>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</si>
  <si>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</si>
  <si>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</si>
  <si>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177251-1</t>
  </si>
  <si>
    <t>SO01 Úprava koryta toku</t>
  </si>
  <si>
    <t>STA</t>
  </si>
  <si>
    <t>1</t>
  </si>
  <si>
    <t>{e07e8c60-4c83-4fdb-800b-f424d124841b}</t>
  </si>
  <si>
    <t>2</t>
  </si>
  <si>
    <t>177251-2</t>
  </si>
  <si>
    <t>SO02 Oprava opěrné zdi</t>
  </si>
  <si>
    <t>{4f63c113-b887-4cb1-8e4f-5c7c3d57800e}</t>
  </si>
  <si>
    <t>177251-3</t>
  </si>
  <si>
    <t>Vedlejší a ostatní náklady</t>
  </si>
  <si>
    <t>{324f667b-6f29-4edd-805b-1caa033ed2b2}</t>
  </si>
  <si>
    <t>KRYCÍ LIST SOUPISU PRACÍ</t>
  </si>
  <si>
    <t>Objekt:</t>
  </si>
  <si>
    <t>177251-1 - SO01 Úprava koryta toku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</si>
  <si>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</si>
  <si>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</si>
  <si>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</si>
  <si>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</si>
  <si>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</si>
  <si>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HSV -  Práce a dodávky HSV</t>
  </si>
  <si>
    <t xml:space="preserve">    1 -  Zemní práce</t>
  </si>
  <si>
    <t xml:space="preserve">    4 -  Vodorovné konstrukce</t>
  </si>
  <si>
    <t xml:space="preserve">    8 -  Trubní vedení</t>
  </si>
  <si>
    <t xml:space="preserve">    9 -  Ostatní konstrukce a práce-bourání</t>
  </si>
  <si>
    <t xml:space="preserve">      99 - 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</si>
  <si>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</si>
  <si>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</si>
  <si>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</si>
  <si>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</si>
  <si>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</si>
  <si>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</si>
  <si>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</si>
  <si>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</si>
  <si>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</si>
  <si>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</si>
  <si>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</si>
  <si>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</si>
  <si>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</si>
  <si>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</si>
  <si>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 Práce a dodávky HSV</t>
  </si>
  <si>
    <t>ROZPOCET</t>
  </si>
  <si>
    <t xml:space="preserve"> Zemní práce</t>
  </si>
  <si>
    <t>K</t>
  </si>
  <si>
    <t>11120 R</t>
  </si>
  <si>
    <t>Likvidace dřevní hmoty vč. pařezů kácených dřevin v souladu se zákonem o odpadech včetně kompletní manipulace</t>
  </si>
  <si>
    <t>kus</t>
  </si>
  <si>
    <t>4</t>
  </si>
  <si>
    <t>1442855438</t>
  </si>
  <si>
    <t>VV</t>
  </si>
  <si>
    <t>132,0 "likvidace stromů"</t>
  </si>
  <si>
    <t>10,0 "likvidace křovin"</t>
  </si>
  <si>
    <t>Součet</t>
  </si>
  <si>
    <t>111251202</t>
  </si>
  <si>
    <t>Odstranění křovin a stromů průměru kmene do 100 mm i s kořeny sklonu terénu přes 1:5 z celkové plochy přes 100 do 500 m2 strojně</t>
  </si>
  <si>
    <t>m2</t>
  </si>
  <si>
    <t>-243339996</t>
  </si>
  <si>
    <t>3</t>
  </si>
  <si>
    <t>112101101</t>
  </si>
  <si>
    <t>Kácení stromů listnatých D kmene do 300 mm</t>
  </si>
  <si>
    <t>1792495211</t>
  </si>
  <si>
    <t>112101102</t>
  </si>
  <si>
    <t>Kácení stromů listnatých D kmene do 500 mm</t>
  </si>
  <si>
    <t>-149836383</t>
  </si>
  <si>
    <t>5</t>
  </si>
  <si>
    <t>112101103</t>
  </si>
  <si>
    <t>Odstranění stromů listnatých průměru kmene do 700 mm</t>
  </si>
  <si>
    <t>1434246196</t>
  </si>
  <si>
    <t>6</t>
  </si>
  <si>
    <t>112101106</t>
  </si>
  <si>
    <t>Odstranění stromů listnatých průměru kmene do 1300 mm</t>
  </si>
  <si>
    <t>-1577673165</t>
  </si>
  <si>
    <t>7</t>
  </si>
  <si>
    <t>112251101</t>
  </si>
  <si>
    <t>Odstranění pařezů průměru přes 100 do 300 mm</t>
  </si>
  <si>
    <t>1324343424</t>
  </si>
  <si>
    <t>8</t>
  </si>
  <si>
    <t>112251102</t>
  </si>
  <si>
    <t>Odstranění pařezů průměru přes 300 do 500 mm</t>
  </si>
  <si>
    <t>1742006772</t>
  </si>
  <si>
    <t>9</t>
  </si>
  <si>
    <t>112251103</t>
  </si>
  <si>
    <t>Odstranění pařezů průměru přes 500 do 700 mm</t>
  </si>
  <si>
    <t>-1156156568</t>
  </si>
  <si>
    <t>10</t>
  </si>
  <si>
    <t>112251104</t>
  </si>
  <si>
    <t>Odstranění pařezů průměru přes 700 do 900 mm</t>
  </si>
  <si>
    <t>797098257</t>
  </si>
  <si>
    <t>11</t>
  </si>
  <si>
    <t>112251105</t>
  </si>
  <si>
    <t>Odstranění pařezů průměru přes 900 do 1100 mm</t>
  </si>
  <si>
    <t>-1351053528</t>
  </si>
  <si>
    <t>12</t>
  </si>
  <si>
    <t>112251108</t>
  </si>
  <si>
    <t>Odstranění pařezů průměru přes 1300 do 1500 mm</t>
  </si>
  <si>
    <t>114843313</t>
  </si>
  <si>
    <t>13</t>
  </si>
  <si>
    <t>112251108R</t>
  </si>
  <si>
    <t>Odstranění pařezů průměru přes 1500 mm</t>
  </si>
  <si>
    <t>-1856210198</t>
  </si>
  <si>
    <t>14</t>
  </si>
  <si>
    <t>11500 R</t>
  </si>
  <si>
    <t>Převedení vody včetně čerpání dle zvolené technologie dodavatele po dobu opevňování dna toku nad kan.potrubím v ř. km 35,820</t>
  </si>
  <si>
    <t>soubor</t>
  </si>
  <si>
    <t>-1989351669</t>
  </si>
  <si>
    <t>P</t>
  </si>
  <si>
    <t xml:space="preserve">Poznámka k položce:_x000d_
Odvodnění bude prováděno dle zkušeností zhotovitele. Na doporučení projektanta může být provedeno potrubím  DN 600 mm  </t>
  </si>
  <si>
    <t>129253201</t>
  </si>
  <si>
    <t>Čištění otevřených koryt vodotečí šíře dna přes 5 m hl do 5 m v hornině třídy těžitelnosti I skupiny 3 strojně</t>
  </si>
  <si>
    <t>m3</t>
  </si>
  <si>
    <t>719885163</t>
  </si>
  <si>
    <t>3100,0 "výkopy z koryta toku; planimetrováno z příčných řezů"</t>
  </si>
  <si>
    <t>16</t>
  </si>
  <si>
    <t>132251104</t>
  </si>
  <si>
    <t>Hloubení rýh nezapažených š do 800 mm v hornině třídy těžitelnosti I skupiny 3 objem přes 100 m3 strojně</t>
  </si>
  <si>
    <t>-1195859768</t>
  </si>
  <si>
    <t>(140+250+50)*0,5*0,8 "patky břehového opevnění"</t>
  </si>
  <si>
    <t>17</t>
  </si>
  <si>
    <t>162351104</t>
  </si>
  <si>
    <t>Vodorovné přemístění přes 500 do 1000 m výkopku/sypaniny z horniny třídy těžitelnosti I skupiny 1 až 3</t>
  </si>
  <si>
    <t>1497738562</t>
  </si>
  <si>
    <t>Poznámka k položce:_x000d_
vodorovný přesun korytem toku na mezideponii p. č. 2327, k. ú. Moravská Třebová</t>
  </si>
  <si>
    <t>3100,0 "sediment"</t>
  </si>
  <si>
    <t>176,0 "rýhy pro patky opevnění"</t>
  </si>
  <si>
    <t>18</t>
  </si>
  <si>
    <t>162751117</t>
  </si>
  <si>
    <t>Vodorovné přemístění přes 9 000 do 10000 m výkopku/sypaniny z horniny třídy těžitelnosti I skupiny 1 až 3</t>
  </si>
  <si>
    <t>1648980742</t>
  </si>
  <si>
    <t>3276,0 "sediment+rýhy"</t>
  </si>
  <si>
    <t>19</t>
  </si>
  <si>
    <t>162751119</t>
  </si>
  <si>
    <t>Příplatek k vodorovnému přemístění výkopku/sypaniny z horniny třídy těžitelnosti I skupiny 1 až 3 ZKD 1000 m přes 10000 m</t>
  </si>
  <si>
    <t>259120487</t>
  </si>
  <si>
    <t>Poznámka k položce:_x000d_
"skládka s oprávněním k přijímání daného odpadu dle volby zhotovitele"</t>
  </si>
  <si>
    <t>3276*20</t>
  </si>
  <si>
    <t>20</t>
  </si>
  <si>
    <t>167151111</t>
  </si>
  <si>
    <t>Nakládání výkopku z hornin třídy těžitelnosti I skupiny 1 až 3 přes 100 m3</t>
  </si>
  <si>
    <t>-1321871551</t>
  </si>
  <si>
    <t>"nakládání na mezideponii p. č. 2327, k. ú. Moravská Třebová"</t>
  </si>
  <si>
    <t>3256,0 "sediment+rýhy"</t>
  </si>
  <si>
    <t>171201231</t>
  </si>
  <si>
    <t>Poplatek za uložení zeminy a kamení na recyklační skládce (skládkovné) kód odpadu 17 05 04</t>
  </si>
  <si>
    <t>t</t>
  </si>
  <si>
    <t>-241939603</t>
  </si>
  <si>
    <t>Poznámka k položce:_x000d_
vč. zajištění rozborů nutných pro uložení na skládce</t>
  </si>
  <si>
    <t>3276*1,8 "sediment+rýhy"</t>
  </si>
  <si>
    <t>22</t>
  </si>
  <si>
    <t>181151331</t>
  </si>
  <si>
    <t>Plošná úprava terénu přes 500 m2 zemina tř 1 až 4 nerovnosti do 200 mm v rovinně a svahu do 1:5</t>
  </si>
  <si>
    <t>-114150320</t>
  </si>
  <si>
    <t>6030,0 "úprava po mezideponii na parcele 2327"</t>
  </si>
  <si>
    <t>23</t>
  </si>
  <si>
    <t>181951111</t>
  </si>
  <si>
    <t>Úprava pláně v hornině třídy těžitelnosti I skupiny 1 až 3 bez zhutnění strojně</t>
  </si>
  <si>
    <t>281891360</t>
  </si>
  <si>
    <t>7440,0 "úprava pláně v celé délce úpravy"</t>
  </si>
  <si>
    <t>24</t>
  </si>
  <si>
    <t>182151111</t>
  </si>
  <si>
    <t>Svahování v zářezech v hornině třídy těžitelnosti I skupiny 1 až 3 strojně</t>
  </si>
  <si>
    <t>1560079587</t>
  </si>
  <si>
    <t>4669,8 "svahování v celé délce úpravy; planimetrováno z příčných řezů"</t>
  </si>
  <si>
    <t>25</t>
  </si>
  <si>
    <t>181411122</t>
  </si>
  <si>
    <t>Založení lučního trávníku výsevem pl do 1000 m2 ve svahu přes 1:5 do 1:2</t>
  </si>
  <si>
    <t>-607530128</t>
  </si>
  <si>
    <t>9082,0 "osetí svahů v celé délce úpravy"</t>
  </si>
  <si>
    <t>26</t>
  </si>
  <si>
    <t>M</t>
  </si>
  <si>
    <t>00572474</t>
  </si>
  <si>
    <t>osivo směs travní krajinná-svahová</t>
  </si>
  <si>
    <t>kg</t>
  </si>
  <si>
    <t>25609533</t>
  </si>
  <si>
    <t>27</t>
  </si>
  <si>
    <t>183151112</t>
  </si>
  <si>
    <t>Hloubení jam pro výsadbu dřevin strojně v rovině nebo ve svahu do 1:5 obj jamky přes 0,2 do 0,3 m3</t>
  </si>
  <si>
    <t>1477961951</t>
  </si>
  <si>
    <t>28</t>
  </si>
  <si>
    <t>184102114</t>
  </si>
  <si>
    <t>Výsadba dřeviny s balem D přes 0,4 do 0,5 m do jamky se zalitím v rovině a svahu do 1:5</t>
  </si>
  <si>
    <t>1624656435</t>
  </si>
  <si>
    <t>29</t>
  </si>
  <si>
    <t>02650431R</t>
  </si>
  <si>
    <t xml:space="preserve">Třešeň ptačí (Prunus avium)  200-250cm</t>
  </si>
  <si>
    <t>-1292854139</t>
  </si>
  <si>
    <t>Poznámka k položce:_x000d_
tl. kmene ve 100 cm - min. 12 cm</t>
  </si>
  <si>
    <t>30</t>
  </si>
  <si>
    <t>184215113</t>
  </si>
  <si>
    <t>Ukotvení kmene dřevin v rovině nebo na svahu do 1:5 jedním kůlem D do 0,1 m dl přes 2 do 3 m</t>
  </si>
  <si>
    <t>-1766346585</t>
  </si>
  <si>
    <t>31</t>
  </si>
  <si>
    <t>60591257</t>
  </si>
  <si>
    <t>kůl vyvazovací dřevěný impregnovaný D 8cm dl 3m</t>
  </si>
  <si>
    <t>-525963509</t>
  </si>
  <si>
    <t xml:space="preserve"> Vodorovné konstrukce</t>
  </si>
  <si>
    <t>32</t>
  </si>
  <si>
    <t>451313511</t>
  </si>
  <si>
    <t>Podkladní vrstva z betonu prostého se zvýšenými nároky na prostředí pod dlažbu tl do 100 mm</t>
  </si>
  <si>
    <t>1795730376</t>
  </si>
  <si>
    <t>Poznámka k položce:_x000d_
podklad pod dlažbu ve dně nad kanalizačním potrubím v ř. km 35,820</t>
  </si>
  <si>
    <t>33</t>
  </si>
  <si>
    <t>463212111</t>
  </si>
  <si>
    <t>Rovnanina z lomového kamene upraveného s vyklínováním spár úlomky kamene</t>
  </si>
  <si>
    <t>-1931885770</t>
  </si>
  <si>
    <t>250*1*(0,3+0,5)/2 "opevnění PB v km 35,800 – 35,550"</t>
  </si>
  <si>
    <t>140*1*(0,3+0,5)/2 "opevnění LB v km 36,150 – 36,010"</t>
  </si>
  <si>
    <t>50*1*(0,3+0,5)/2 "oprava břehových výtrží"</t>
  </si>
  <si>
    <t>34</t>
  </si>
  <si>
    <t>462514169</t>
  </si>
  <si>
    <t>Příplatek za urovnání líce záhozu z lomového kamene záhozového přes 500 kg</t>
  </si>
  <si>
    <t>-1126315637</t>
  </si>
  <si>
    <t>(140+250+50)*0,5 "viditelný líc patek LB v km 36,150 – 36,010, PB 35,550 - 35,800 a sanovaných výtrží"</t>
  </si>
  <si>
    <t>35</t>
  </si>
  <si>
    <t>462514161</t>
  </si>
  <si>
    <t>Zához z lomového kamene záhozového hmotnost kamenů přes 500 kg bez výplně</t>
  </si>
  <si>
    <t>-1317903128</t>
  </si>
  <si>
    <t>140*0,5*0,8 "patka levého břehu v km 36,150 - 36,010"</t>
  </si>
  <si>
    <t>250*0,5*0,8 "patka pravého břehu v km 35,800 - 35,550"</t>
  </si>
  <si>
    <t>50*0,5*0,8 "patka opevnění výtrží"</t>
  </si>
  <si>
    <t>36</t>
  </si>
  <si>
    <t>465513127</t>
  </si>
  <si>
    <t>Dlažba z lomového kamene na cementovou maltu s vyspárováním tl 200 mm</t>
  </si>
  <si>
    <t>-575074208</t>
  </si>
  <si>
    <t>Poznámka k položce:_x000d_
opevnění dna toku nad kanalizačním potrubím v ř. km 35,820</t>
  </si>
  <si>
    <t>5*8</t>
  </si>
  <si>
    <t xml:space="preserve"> Trubní vedení</t>
  </si>
  <si>
    <t>37</t>
  </si>
  <si>
    <t>810312111</t>
  </si>
  <si>
    <t>Potrubí z jedné betonové trouby kanalizační DN 150</t>
  </si>
  <si>
    <t>1091651523</t>
  </si>
  <si>
    <t>11 "kanalizační výusť do břehu koryta"</t>
  </si>
  <si>
    <t>38</t>
  </si>
  <si>
    <t>810352111</t>
  </si>
  <si>
    <t>Potrubí z jedné betonové trouby kanalizační DN 200</t>
  </si>
  <si>
    <t>-835664857</t>
  </si>
  <si>
    <t>39</t>
  </si>
  <si>
    <t>899623171</t>
  </si>
  <si>
    <t>Obetonování potrubí nebo zdiva stok betonem prostým tř. C 25/30 v otevřeném výkopu</t>
  </si>
  <si>
    <t>1096559774</t>
  </si>
  <si>
    <t>Poznámka k položce:_x000d_
obetonování potrubí v ř. km 35,820</t>
  </si>
  <si>
    <t>8*1*0,2</t>
  </si>
  <si>
    <t xml:space="preserve"> Ostatní konstrukce a práce-bourání</t>
  </si>
  <si>
    <t>99</t>
  </si>
  <si>
    <t xml:space="preserve"> Přesun hmot</t>
  </si>
  <si>
    <t>40</t>
  </si>
  <si>
    <t>998332011</t>
  </si>
  <si>
    <t>Přesun hmot pro úpravy vodních toků a kanály</t>
  </si>
  <si>
    <t>1810063255</t>
  </si>
  <si>
    <t>177251-2 - SO02 Oprava opěrné zdi</t>
  </si>
  <si>
    <t xml:space="preserve">    3 -  Svislé a kompletní konstrukce</t>
  </si>
  <si>
    <t xml:space="preserve">    4 - Vodorovné konstrukce</t>
  </si>
  <si>
    <t xml:space="preserve">    6 -  Úpravy povrchů, podlahy a osazování výplní</t>
  </si>
  <si>
    <t xml:space="preserve">    997 -  Přesun sutě</t>
  </si>
  <si>
    <t xml:space="preserve">    998 -  Přesun hmot</t>
  </si>
  <si>
    <t xml:space="preserve">PSV -  Práce a dodávky PSV</t>
  </si>
  <si>
    <t xml:space="preserve">    767 -  Konstrukce zámečnické</t>
  </si>
  <si>
    <t>111251101R</t>
  </si>
  <si>
    <t>Odstranění křovin a stromů průměru kmene do 100 mm i s kořeny z opěrné zdi do 100 m2 strojně</t>
  </si>
  <si>
    <t>-633537016</t>
  </si>
  <si>
    <t>112251223R</t>
  </si>
  <si>
    <t>Odstranění pařezů z opěrné zdi odfrézováním hl přes 0,2 do 0,5 m</t>
  </si>
  <si>
    <t>848507205</t>
  </si>
  <si>
    <t>7*(0,08+0,9)/2</t>
  </si>
  <si>
    <t>Převedení vody včetně čerpání dle zvolené technologie dodavatele po celou dobu výstavby</t>
  </si>
  <si>
    <t>946763654</t>
  </si>
  <si>
    <t>153210103R</t>
  </si>
  <si>
    <t>Vybourání prostupu v OZ pro napojení vč. napojení v délce 1,0 m svodu dešťové vody z rýny</t>
  </si>
  <si>
    <t>-1502315535</t>
  </si>
  <si>
    <t>Poznámka k položce:_x000d_
Součástí dodávky je montáž a komletní dodávka potřebného materiálu._x000d_
Položka obsahuje:_x000d_
- vybourání nebo vyvrtání otvoru v OZ_x000d_
- osazení a utěsnění UV stálé neperforované trubky HDPE do vyvrtaného otvoru_x000d_
- osazení prodlužovacího dílu v délce 1,0 m vč. napojení na neperforovanou trubku HDPE</t>
  </si>
  <si>
    <t>6+2 "v místě svodů dešťových vod u jednotlivých RD"</t>
  </si>
  <si>
    <t>162701106R</t>
  </si>
  <si>
    <t>Likvidace vytěženého a vybouraného materiálu, přebytečné zeminy</t>
  </si>
  <si>
    <t>1697560043</t>
  </si>
  <si>
    <t>Poznámka k položce:_x000d_
Vodorovné přemístění výkopku nebo sypaniny po suchu na obvyklém dopravním prostředku, s naložením výkopku, se složením a s rozhrnutím z horniny tř. 1 až 4._x000d_
Uložení sypaniny poplatek za uložení sypaniny na skládce (skládkovné)._x000d_
Skládka např. Marius Pedersen - skládka Kvítkov - 28 km od stavby.</t>
  </si>
  <si>
    <t>9,9 "římsa ze stávající OZ"</t>
  </si>
  <si>
    <t>171201106R</t>
  </si>
  <si>
    <t>Kompletní likvidace dřevních zbytků, větví a pařezů v souladu se zákonem O odpadech č 185/2001 Sb. v platném znění.</t>
  </si>
  <si>
    <t>ks</t>
  </si>
  <si>
    <t>-551002809</t>
  </si>
  <si>
    <t>Poznámka k položce:_x000d_
Poznámka k položce:_x000d_
- likvidace větví listnatých stromů štěpkováním, rozřezání a odvoz kmenů na místo bezpečného uložení (v případě potřeby)_x000d_
- seřezání pařezů do úrovně přilehlého terénu včetně likvidace zbytků (včetně starých pařezů)_x000d_
- trvalá likvidace pařezů v souladu s platnými právními předpisy (odvoz pařezů na skládku včetně poplatku za skládku)_x000d_
- součástí je také možná doprava, potřebná manipulace a poplatky za uložení na skládku</t>
  </si>
  <si>
    <t>3+4 "pařezy"</t>
  </si>
  <si>
    <t>3 "křoviny"</t>
  </si>
  <si>
    <t xml:space="preserve"> Svislé a kompletní konstrukce</t>
  </si>
  <si>
    <t>320902022R</t>
  </si>
  <si>
    <t xml:space="preserve">Úprava ploch betonových  očištěním vodou</t>
  </si>
  <si>
    <t>-427520124</t>
  </si>
  <si>
    <t>203,0 "plocha OZ odečtena ze zaměření"</t>
  </si>
  <si>
    <t>321212115</t>
  </si>
  <si>
    <t>Oprava zdiva z lomového kamene vodních staveb do 3 m3 výplňového</t>
  </si>
  <si>
    <t>1699466134</t>
  </si>
  <si>
    <t>Poznámka k položce:_x000d_
kaverna v opěrné zdi na levé straně</t>
  </si>
  <si>
    <t>6,5 "kaverny v OZ"</t>
  </si>
  <si>
    <t>321212345</t>
  </si>
  <si>
    <t>Oprava zdiva z lomového kamene vodních staveb do 3 m3 obkladního</t>
  </si>
  <si>
    <t>-1507949332</t>
  </si>
  <si>
    <t>321321116</t>
  </si>
  <si>
    <t>Konstrukce vodních staveb ze ŽB mrazuvzdorného tř. C 30/37 XF3</t>
  </si>
  <si>
    <t>-2147416339</t>
  </si>
  <si>
    <t>110*0,15 "nová římsa OZ"</t>
  </si>
  <si>
    <t>321351010</t>
  </si>
  <si>
    <t>Bednění konstrukcí vodních staveb rovinné - zřízení</t>
  </si>
  <si>
    <t>-55264821</t>
  </si>
  <si>
    <t>110*0,25+110*0,3+23*0,15 "nová římsa OZ"</t>
  </si>
  <si>
    <t>321352010</t>
  </si>
  <si>
    <t>Bednění konstrukcí vodních staveb rovinné - odstranění</t>
  </si>
  <si>
    <t>-206527062</t>
  </si>
  <si>
    <t>321361211</t>
  </si>
  <si>
    <t>Výztuž železobetonových konstrukcí vodních staveb z oceli 11 373 D do 12 mm</t>
  </si>
  <si>
    <t>-1535429590</t>
  </si>
  <si>
    <t>22*25*1,4*0,395/1000 "výztuž průměr 8 mm; 0,395 kg/m"</t>
  </si>
  <si>
    <t>22*8*4,9*0,617/1000 "výztuž průměr 10 mm; 0,617 kg/m"</t>
  </si>
  <si>
    <t>348942143R</t>
  </si>
  <si>
    <t>Zábradlí ocelové pozinkované ze tří vodorovných trubek přes patky z oc. pásoviny</t>
  </si>
  <si>
    <t>m</t>
  </si>
  <si>
    <t>-1970616711</t>
  </si>
  <si>
    <t>Poznámka k položce:_x000d_
vč. materiálu zábradlí a osazení, vč. montážního materiálu</t>
  </si>
  <si>
    <t>110,0 "nové zábradlí na koruně OZ"</t>
  </si>
  <si>
    <t>Vodorovné konstrukce</t>
  </si>
  <si>
    <t>451476111R</t>
  </si>
  <si>
    <t>Podkladní vrstva pod patky zábradlí z plastbetonu první vrstva tl 10 mm</t>
  </si>
  <si>
    <t>-753755545</t>
  </si>
  <si>
    <t>56*0,18*0,18</t>
  </si>
  <si>
    <t xml:space="preserve"> Úpravy povrchů, podlahy a osazování výplní</t>
  </si>
  <si>
    <t>628635512</t>
  </si>
  <si>
    <t>Vyplnění spár zdiva z lomového kamene maltou cementovou na hl do 70 mm s vyspárováním</t>
  </si>
  <si>
    <t>-445137765</t>
  </si>
  <si>
    <t>5,6 "spárování opravených kaveren"</t>
  </si>
  <si>
    <t>203,0*0,4 "přespárování poškozených spár; odhad projektanta je 40 %"</t>
  </si>
  <si>
    <t>931992121</t>
  </si>
  <si>
    <t>Výplň dilatačních spár z extrudovaného polystyrénu tl 20 mm</t>
  </si>
  <si>
    <t>-1761279394</t>
  </si>
  <si>
    <t>0,15*21 "dilatace římsy OZ"</t>
  </si>
  <si>
    <t>931994 R</t>
  </si>
  <si>
    <t>Těsnění dilatační spáry betonových konstrukcí vyplňovacím PE provazcem a pružnou tmelovou vrstvou</t>
  </si>
  <si>
    <t>-1626619584</t>
  </si>
  <si>
    <t>1,1*21 "římsa OZ; dilatační celky po 2,0 m - 55 ks"</t>
  </si>
  <si>
    <t>938902132</t>
  </si>
  <si>
    <t>Očištění konstrukcí na ostatních plochách od porostu</t>
  </si>
  <si>
    <t>-290869591</t>
  </si>
  <si>
    <t>938903113</t>
  </si>
  <si>
    <t>Vysekání spár hl do 70 mm ve zdivu z lomového kamene</t>
  </si>
  <si>
    <t>-1231561275</t>
  </si>
  <si>
    <t>981513114</t>
  </si>
  <si>
    <t>Demolice konstrukcí objektů z betonu železového těžkou mechanizací</t>
  </si>
  <si>
    <t>-89557727</t>
  </si>
  <si>
    <t>9,9 "vybourání stávající betonové římsy na OZ"</t>
  </si>
  <si>
    <t>997</t>
  </si>
  <si>
    <t xml:space="preserve"> Přesun sutě</t>
  </si>
  <si>
    <t>99732 R</t>
  </si>
  <si>
    <t>Likvidace stavební suti v souladu se zákonem č. 185/2001 Sb</t>
  </si>
  <si>
    <t>-1471108819</t>
  </si>
  <si>
    <t xml:space="preserve">Poznámka k položce:_x000d_
"R" položka obsahuje:_x000d_
- hrubé očištění vybouraného kamene stávajícího opevnění_x000d_
- převezení vybouraných hmot na manipulační plochu obce Bratřejov_x000d_
- složení a uložení vybouraného materiálu do figur_x000d_
- uzavření dohodyo předání a převzetí vybouraných hmot_x000d_
_x000d_
do položky je započítána položka č. 114 203 103 a 114 203 104_x000d_
_x000d_
_x000d_
</t>
  </si>
  <si>
    <t>9,9 "římsa OZ"</t>
  </si>
  <si>
    <t>998</t>
  </si>
  <si>
    <t>293849706</t>
  </si>
  <si>
    <t>PSV</t>
  </si>
  <si>
    <t xml:space="preserve"> Práce a dodávky PSV</t>
  </si>
  <si>
    <t>767</t>
  </si>
  <si>
    <t xml:space="preserve"> Konstrukce zámečnické</t>
  </si>
  <si>
    <t>767161813</t>
  </si>
  <si>
    <t>Demontáž zábradlí rovného nerozebíratelného hmotnosti 1m zábradlí do 20 kg</t>
  </si>
  <si>
    <t>-1917217512</t>
  </si>
  <si>
    <t>110,0 "demontáž zábradlí"</t>
  </si>
  <si>
    <t>76742116 R</t>
  </si>
  <si>
    <t>Okapová lišta Dropal 1/55, montáž včetně dodávky materiálu</t>
  </si>
  <si>
    <t>-1077049627</t>
  </si>
  <si>
    <t>Poznámka k položce:_x000d_
viz výkres římsa opěrné zdi</t>
  </si>
  <si>
    <t>177251-3 - Vedlejší a ostatní náklady</t>
  </si>
  <si>
    <t xml:space="preserve">    9 -  Ostatní konstrukce a práce, bourání</t>
  </si>
  <si>
    <t xml:space="preserve">OST -  Ostatní</t>
  </si>
  <si>
    <t xml:space="preserve">VRN -  Vedlejší rozpočtové náklady</t>
  </si>
  <si>
    <t xml:space="preserve">    VRN1 -  Průzkumné, geodetické a projektové práce</t>
  </si>
  <si>
    <t xml:space="preserve">    VRN4 -  Inženýrská činnost</t>
  </si>
  <si>
    <t xml:space="preserve"> Ostatní konstrukce a práce, bourání</t>
  </si>
  <si>
    <t>938908411</t>
  </si>
  <si>
    <t>Čištění vozovek splachováním vodou</t>
  </si>
  <si>
    <t>1601418141</t>
  </si>
  <si>
    <t>800*40 "čištění povrchu vozovek během výstavby, minimálně 1x za týden; 40 týdnů"</t>
  </si>
  <si>
    <t>OST</t>
  </si>
  <si>
    <t xml:space="preserve"> Ostatní</t>
  </si>
  <si>
    <t>800800001</t>
  </si>
  <si>
    <t>Náklady spojené se zajištěním a realizací prací</t>
  </si>
  <si>
    <t>512</t>
  </si>
  <si>
    <t>-186130659</t>
  </si>
  <si>
    <t>Poznámka k položce:_x000d_
Uvedení pozemků do původního stavu, údržba vozovek během stavby.</t>
  </si>
  <si>
    <t>800800006</t>
  </si>
  <si>
    <t>Zpracování a předání dokumentace skutečného provedení stavby objednateli a zaměření skutečného provedení stavby - geodetická část dokumentace v rozsahu odpovídajícím příslušným právním předpisům, pořízení fotodokumentace stavby</t>
  </si>
  <si>
    <t>1812646748</t>
  </si>
  <si>
    <t>Poznámka k položce:_x000d_
Dokumentace skutečného provedení stavby: 3 paré + 1 v elektronické formě._x000d_
Geodetická část dokumentace: 3 paré + 1 v elektronické formě.</t>
  </si>
  <si>
    <t>800800008</t>
  </si>
  <si>
    <t>Protokolární předání stavbou dotčených pozemků a komunikací, uvedených do původního stavu, zpět jejich vlastníkům</t>
  </si>
  <si>
    <t>-1297814223</t>
  </si>
  <si>
    <t>800800015</t>
  </si>
  <si>
    <t>Zajištění a zabezpečení staveniště, zřízení a likvidace zařízení staveniště, včetně případných přípojek, přístupů, deponií apod.</t>
  </si>
  <si>
    <t>-677240531</t>
  </si>
  <si>
    <t>800800018</t>
  </si>
  <si>
    <t>Vytyčení inženýrských sítí a zařízení, včetně zajištění případné aktualizace vyjádření správců sítí, která pozbudou platnosti v období mezi předáním staveniště a vytyčením sítí</t>
  </si>
  <si>
    <t>-1282120099</t>
  </si>
  <si>
    <t>VRN</t>
  </si>
  <si>
    <t xml:space="preserve"> Vedlejší rozpočtové náklady</t>
  </si>
  <si>
    <t>02 R</t>
  </si>
  <si>
    <t>Zajištění a provedení zkoušek, rozborů a atestů nutných pro řádné provádění a dokončení díla, uvedených v projektové dokumentaci včetně předání jejich výsledků objednateli, jakož i provedení následujích zkoušek a rozborů.</t>
  </si>
  <si>
    <t>2012787793</t>
  </si>
  <si>
    <t>Poznámka k položce:_x000d_
Náklady zhotovitele, související s prováděním zkoušek a revizí předepsaných technickými normami, a které jsou pro provedení díla nezbytné, vč. stanovení receptury pro zvýšení únosnosti podloží._x000d_
Zajištění a provedení ostatních zkoušek, rozborů a atestů nutných pro řádné provádění a dokončení díla, uvedených v projektové dokumentaci včetně předání jejich výsledků objednateli, jakož i provedení následujích zkoušek a rozborů, zkoušek míry zhutnění, jádrové vrty, odtrhové zkoušky, záměsová voda aj..</t>
  </si>
  <si>
    <t>03 R</t>
  </si>
  <si>
    <t>Vytyčení stavby (případně pozemků nebo provedení jiných geodetických prací*) odborně způsobilou osobou v oboru zeměměřictví.</t>
  </si>
  <si>
    <t>1611344667</t>
  </si>
  <si>
    <t>09 R</t>
  </si>
  <si>
    <t>Projednání a zajištění zvláštního užívání komunikací a veřejných ploch, včetně zajištění dopravního značení, a to v rozsahu nezbytném pro řádné a bezpečné provádění stavby.</t>
  </si>
  <si>
    <t>1261488568</t>
  </si>
  <si>
    <t>Poznámka k položce:_x000d_
Projednání a zajištění (zvláštního) užívání komunikací a veřejných ploch včetně zajištění dopravního značení a to v rozsahu nezbytném pro řádné a bezpečné provádění stavby. (rozhodnutí, písemný protokol o jednání, zápis v SD...)</t>
  </si>
  <si>
    <t>29 R</t>
  </si>
  <si>
    <t>Finanční náhrada škody vzniklé na porostu okolních pozemků po dobu výstavby</t>
  </si>
  <si>
    <t>1024</t>
  </si>
  <si>
    <t>447265736</t>
  </si>
  <si>
    <t>30 R</t>
  </si>
  <si>
    <t>Náklady spojené s povinnou publicitou zahrnuje náklady na propagační cedule - trvalé. Na stavbě budou osazeny 2 informační plechové cedule velikosti A3. Každá bude osazena na AL sloupku. Součástí také budou šrouby, objímky a kotvící prvky.</t>
  </si>
  <si>
    <t>331446330</t>
  </si>
  <si>
    <t>36 R</t>
  </si>
  <si>
    <t>Příplatek za ztížený přístup (únosnost, prostorově stísněné podmínky, blízkost inženýrských sítí, apod.) a manipulaci na stavbě</t>
  </si>
  <si>
    <t>453746072</t>
  </si>
  <si>
    <t>Poznámka k položce:_x000d_
Součástí položky je:_x000d_
příplatek za ztížený přístup techniky na stavbě (např. demontáž a zpětná montáž zábradlí, umístění techniky do toku autojeřábem), manipulaci a pojezdu techniky na stavbě v blízkosti inženýrských sítí a v jejich ochranných pásmech, práce souvisejícící se ztíženým přístupem a nutností pohybu mechanizace, pracovníků, dopravování materiálů, odvozu vybouraných hmot, výkopků a jiných zemních materiálů._x000d_
Položka zahrnuje opravu příjezdu porušeného pojezdy mechanizace a veškerými dalšími činnostmi souvisejícími s realizací stavby._x000d_
Ztížený přístup se předpokládá v celé délce každé ze čtyř etap. Příjezd je možný pouze jedním směrem. V koordinační situaci jsou vyznačeny místa sjezdů, na kterých je možné se vyhnout.</t>
  </si>
  <si>
    <t>2 "příplatek je počítán pro každý stavební objekt zvlášť"</t>
  </si>
  <si>
    <t>VRN1</t>
  </si>
  <si>
    <t xml:space="preserve"> Průzkumné, geodetické a projektové práce</t>
  </si>
  <si>
    <t>011324000</t>
  </si>
  <si>
    <t>Archeologický průzkum</t>
  </si>
  <si>
    <t>…</t>
  </si>
  <si>
    <t>-1059772319</t>
  </si>
  <si>
    <t>VRN4</t>
  </si>
  <si>
    <t xml:space="preserve"> Inženýrská činnost</t>
  </si>
  <si>
    <t>041903000</t>
  </si>
  <si>
    <t>Dozor jiné osoby - dohled geologa</t>
  </si>
  <si>
    <t>-1069469902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</si>
</sst>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32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34</v>
      </c>
      <c r="AO17" s="22"/>
      <c r="AP17" s="22"/>
      <c r="AQ17" s="22"/>
      <c r="AR17" s="20"/>
      <c r="BE17" s="31"/>
      <c r="BS17" s="17" t="s">
        <v>35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35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52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53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54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55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54</v>
      </c>
      <c r="AI60" s="42"/>
      <c r="AJ60" s="42"/>
      <c r="AK60" s="42"/>
      <c r="AL60" s="42"/>
      <c r="AM60" s="64" t="s">
        <v>55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56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57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54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55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54</v>
      </c>
      <c r="AI75" s="42"/>
      <c r="AJ75" s="42"/>
      <c r="AK75" s="42"/>
      <c r="AL75" s="42"/>
      <c r="AM75" s="64" t="s">
        <v>55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58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177251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Třebůvka, Linhartice – optimalizace koryta toku (horní úsek)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Linhartice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6. 4. 2018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Povodí Moravy, s. p., závod Horní Morava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31</v>
      </c>
      <c r="AJ89" s="40"/>
      <c r="AK89" s="40"/>
      <c r="AL89" s="40"/>
      <c r="AM89" s="80" t="str">
        <f>IF(E17="","",E17)</f>
        <v>GEOtest, a.s.</v>
      </c>
      <c r="AN89" s="71"/>
      <c r="AO89" s="71"/>
      <c r="AP89" s="71"/>
      <c r="AQ89" s="40"/>
      <c r="AR89" s="44"/>
      <c r="AS89" s="81" t="s">
        <v>59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29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36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60</v>
      </c>
      <c r="D92" s="94"/>
      <c r="E92" s="94"/>
      <c r="F92" s="94"/>
      <c r="G92" s="94"/>
      <c r="H92" s="95"/>
      <c r="I92" s="96" t="s">
        <v>61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62</v>
      </c>
      <c r="AH92" s="94"/>
      <c r="AI92" s="94"/>
      <c r="AJ92" s="94"/>
      <c r="AK92" s="94"/>
      <c r="AL92" s="94"/>
      <c r="AM92" s="94"/>
      <c r="AN92" s="96" t="s">
        <v>63</v>
      </c>
      <c r="AO92" s="94"/>
      <c r="AP92" s="98"/>
      <c r="AQ92" s="99" t="s">
        <v>64</v>
      </c>
      <c r="AR92" s="44"/>
      <c r="AS92" s="100" t="s">
        <v>65</v>
      </c>
      <c r="AT92" s="101" t="s">
        <v>66</v>
      </c>
      <c r="AU92" s="101" t="s">
        <v>67</v>
      </c>
      <c r="AV92" s="101" t="s">
        <v>68</v>
      </c>
      <c r="AW92" s="101" t="s">
        <v>69</v>
      </c>
      <c r="AX92" s="101" t="s">
        <v>70</v>
      </c>
      <c r="AY92" s="101" t="s">
        <v>71</v>
      </c>
      <c r="AZ92" s="101" t="s">
        <v>72</v>
      </c>
      <c r="BA92" s="101" t="s">
        <v>73</v>
      </c>
      <c r="BB92" s="101" t="s">
        <v>74</v>
      </c>
      <c r="BC92" s="101" t="s">
        <v>75</v>
      </c>
      <c r="BD92" s="102" t="s">
        <v>76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77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78</v>
      </c>
      <c r="BT94" s="117" t="s">
        <v>79</v>
      </c>
      <c r="BU94" s="118" t="s">
        <v>80</v>
      </c>
      <c r="BV94" s="117" t="s">
        <v>81</v>
      </c>
      <c r="BW94" s="117" t="s">
        <v>5</v>
      </c>
      <c r="BX94" s="117" t="s">
        <v>82</v>
      </c>
      <c r="CL94" s="117" t="s">
        <v>1</v>
      </c>
    </row>
    <row r="95" s="7" customFormat="1" ht="24.75" customHeight="1">
      <c r="A95" s="119" t="s">
        <v>83</v>
      </c>
      <c r="B95" s="120"/>
      <c r="C95" s="121"/>
      <c r="D95" s="122" t="s">
        <v>84</v>
      </c>
      <c r="E95" s="122"/>
      <c r="F95" s="122"/>
      <c r="G95" s="122"/>
      <c r="H95" s="122"/>
      <c r="I95" s="123"/>
      <c r="J95" s="122" t="s">
        <v>85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'177251-1 - SO01 Úprava ko...'!J30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86</v>
      </c>
      <c r="AR95" s="126"/>
      <c r="AS95" s="127">
        <v>0</v>
      </c>
      <c r="AT95" s="128">
        <f>ROUND(SUM(AV95:AW95),2)</f>
        <v>0</v>
      </c>
      <c r="AU95" s="129">
        <f>'177251-1 - SO01 Úprava ko...'!P122</f>
        <v>0</v>
      </c>
      <c r="AV95" s="128">
        <f>'177251-1 - SO01 Úprava ko...'!J33</f>
        <v>0</v>
      </c>
      <c r="AW95" s="128">
        <f>'177251-1 - SO01 Úprava ko...'!J34</f>
        <v>0</v>
      </c>
      <c r="AX95" s="128">
        <f>'177251-1 - SO01 Úprava ko...'!J35</f>
        <v>0</v>
      </c>
      <c r="AY95" s="128">
        <f>'177251-1 - SO01 Úprava ko...'!J36</f>
        <v>0</v>
      </c>
      <c r="AZ95" s="128">
        <f>'177251-1 - SO01 Úprava ko...'!F33</f>
        <v>0</v>
      </c>
      <c r="BA95" s="128">
        <f>'177251-1 - SO01 Úprava ko...'!F34</f>
        <v>0</v>
      </c>
      <c r="BB95" s="128">
        <f>'177251-1 - SO01 Úprava ko...'!F35</f>
        <v>0</v>
      </c>
      <c r="BC95" s="128">
        <f>'177251-1 - SO01 Úprava ko...'!F36</f>
        <v>0</v>
      </c>
      <c r="BD95" s="130">
        <f>'177251-1 - SO01 Úprava ko...'!F37</f>
        <v>0</v>
      </c>
      <c r="BE95" s="7"/>
      <c r="BT95" s="131" t="s">
        <v>87</v>
      </c>
      <c r="BV95" s="131" t="s">
        <v>81</v>
      </c>
      <c r="BW95" s="131" t="s">
        <v>88</v>
      </c>
      <c r="BX95" s="131" t="s">
        <v>5</v>
      </c>
      <c r="CL95" s="131" t="s">
        <v>1</v>
      </c>
      <c r="CM95" s="131" t="s">
        <v>89</v>
      </c>
    </row>
    <row r="96" s="7" customFormat="1" ht="24.75" customHeight="1">
      <c r="A96" s="119" t="s">
        <v>83</v>
      </c>
      <c r="B96" s="120"/>
      <c r="C96" s="121"/>
      <c r="D96" s="122" t="s">
        <v>90</v>
      </c>
      <c r="E96" s="122"/>
      <c r="F96" s="122"/>
      <c r="G96" s="122"/>
      <c r="H96" s="122"/>
      <c r="I96" s="123"/>
      <c r="J96" s="122" t="s">
        <v>91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'177251-2 - SO02 Oprava op...'!J30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86</v>
      </c>
      <c r="AR96" s="126"/>
      <c r="AS96" s="127">
        <v>0</v>
      </c>
      <c r="AT96" s="128">
        <f>ROUND(SUM(AV96:AW96),2)</f>
        <v>0</v>
      </c>
      <c r="AU96" s="129">
        <f>'177251-2 - SO02 Oprava op...'!P126</f>
        <v>0</v>
      </c>
      <c r="AV96" s="128">
        <f>'177251-2 - SO02 Oprava op...'!J33</f>
        <v>0</v>
      </c>
      <c r="AW96" s="128">
        <f>'177251-2 - SO02 Oprava op...'!J34</f>
        <v>0</v>
      </c>
      <c r="AX96" s="128">
        <f>'177251-2 - SO02 Oprava op...'!J35</f>
        <v>0</v>
      </c>
      <c r="AY96" s="128">
        <f>'177251-2 - SO02 Oprava op...'!J36</f>
        <v>0</v>
      </c>
      <c r="AZ96" s="128">
        <f>'177251-2 - SO02 Oprava op...'!F33</f>
        <v>0</v>
      </c>
      <c r="BA96" s="128">
        <f>'177251-2 - SO02 Oprava op...'!F34</f>
        <v>0</v>
      </c>
      <c r="BB96" s="128">
        <f>'177251-2 - SO02 Oprava op...'!F35</f>
        <v>0</v>
      </c>
      <c r="BC96" s="128">
        <f>'177251-2 - SO02 Oprava op...'!F36</f>
        <v>0</v>
      </c>
      <c r="BD96" s="130">
        <f>'177251-2 - SO02 Oprava op...'!F37</f>
        <v>0</v>
      </c>
      <c r="BE96" s="7"/>
      <c r="BT96" s="131" t="s">
        <v>87</v>
      </c>
      <c r="BV96" s="131" t="s">
        <v>81</v>
      </c>
      <c r="BW96" s="131" t="s">
        <v>92</v>
      </c>
      <c r="BX96" s="131" t="s">
        <v>5</v>
      </c>
      <c r="CL96" s="131" t="s">
        <v>1</v>
      </c>
      <c r="CM96" s="131" t="s">
        <v>89</v>
      </c>
    </row>
    <row r="97" s="7" customFormat="1" ht="24.75" customHeight="1">
      <c r="A97" s="119" t="s">
        <v>83</v>
      </c>
      <c r="B97" s="120"/>
      <c r="C97" s="121"/>
      <c r="D97" s="122" t="s">
        <v>93</v>
      </c>
      <c r="E97" s="122"/>
      <c r="F97" s="122"/>
      <c r="G97" s="122"/>
      <c r="H97" s="122"/>
      <c r="I97" s="123"/>
      <c r="J97" s="122" t="s">
        <v>94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'177251-3 - Vedlejší a ost...'!J30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86</v>
      </c>
      <c r="AR97" s="126"/>
      <c r="AS97" s="132">
        <v>0</v>
      </c>
      <c r="AT97" s="133">
        <f>ROUND(SUM(AV97:AW97),2)</f>
        <v>0</v>
      </c>
      <c r="AU97" s="134">
        <f>'177251-3 - Vedlejší a ost...'!P122</f>
        <v>0</v>
      </c>
      <c r="AV97" s="133">
        <f>'177251-3 - Vedlejší a ost...'!J33</f>
        <v>0</v>
      </c>
      <c r="AW97" s="133">
        <f>'177251-3 - Vedlejší a ost...'!J34</f>
        <v>0</v>
      </c>
      <c r="AX97" s="133">
        <f>'177251-3 - Vedlejší a ost...'!J35</f>
        <v>0</v>
      </c>
      <c r="AY97" s="133">
        <f>'177251-3 - Vedlejší a ost...'!J36</f>
        <v>0</v>
      </c>
      <c r="AZ97" s="133">
        <f>'177251-3 - Vedlejší a ost...'!F33</f>
        <v>0</v>
      </c>
      <c r="BA97" s="133">
        <f>'177251-3 - Vedlejší a ost...'!F34</f>
        <v>0</v>
      </c>
      <c r="BB97" s="133">
        <f>'177251-3 - Vedlejší a ost...'!F35</f>
        <v>0</v>
      </c>
      <c r="BC97" s="133">
        <f>'177251-3 - Vedlejší a ost...'!F36</f>
        <v>0</v>
      </c>
      <c r="BD97" s="135">
        <f>'177251-3 - Vedlejší a ost...'!F37</f>
        <v>0</v>
      </c>
      <c r="BE97" s="7"/>
      <c r="BT97" s="131" t="s">
        <v>87</v>
      </c>
      <c r="BV97" s="131" t="s">
        <v>81</v>
      </c>
      <c r="BW97" s="131" t="s">
        <v>95</v>
      </c>
      <c r="BX97" s="131" t="s">
        <v>5</v>
      </c>
      <c r="CL97" s="131" t="s">
        <v>1</v>
      </c>
      <c r="CM97" s="131" t="s">
        <v>89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Bnl9pj4CjFJ0hjbTA0rFR32WdID9pAnTU8Z1kQSgirP2Ih0MWDqrFtb4Xk8WkKi/9EhH1tWRd56fryjZ1RAqlg==" hashValue="G++O38AsLiPjdZDnd6N4Ll5ot+gfuKP7Ch/ku24g1e3b5P5J5jTxz3RPculA40w3ctWnPD56REG799zMnWVIHQ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177251-1 - SO01 Úprava ko...'!C2" display="/"/>
    <hyperlink ref="A96" location="'177251-2 - SO02 Oprava op...'!C2" display="/"/>
    <hyperlink ref="A97" location="'177251-3 - Vedlejší a ost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Třebůvka, Linhartice – optimalizace koryta toku (horní úsek)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6. 4. 2018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34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36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37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ROUND((SUM(BE122:BE206)),  2)</f>
        <v>0</v>
      </c>
      <c r="G33" s="38"/>
      <c r="H33" s="38"/>
      <c r="I33" s="155">
        <v>0.20999999999999999</v>
      </c>
      <c r="J33" s="154">
        <f>ROUND(((SUM(BE122:BE206))*I33),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ROUND((SUM(BF122:BF206)),  2)</f>
        <v>0</v>
      </c>
      <c r="G34" s="38"/>
      <c r="H34" s="38"/>
      <c r="I34" s="155">
        <v>0.14999999999999999</v>
      </c>
      <c r="J34" s="154">
        <f>ROUND(((SUM(BF122:BF206))*I34),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ROUND((SUM(BG122:BG206)),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ROUND((SUM(BH122:BH206)),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ROUND((SUM(BI122:BI206)),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Třebůvka, Linhartice – optimalizace koryta toku (horní úsek)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177251-1 - SO01 Úprava koryta toku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Linhartice</v>
      </c>
      <c r="G89" s="40"/>
      <c r="H89" s="40"/>
      <c r="I89" s="32" t="s">
        <v>22</v>
      </c>
      <c r="J89" s="79" t="str">
        <f>IF(J12="","",J12)</f>
        <v>6. 4. 2018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 p., závod Horní Morava</v>
      </c>
      <c r="G91" s="40"/>
      <c r="H91" s="40"/>
      <c r="I91" s="32" t="s">
        <v>31</v>
      </c>
      <c r="J91" s="36" t="str">
        <f>E21</f>
        <v>GEOtest, a.s.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36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105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106</v>
      </c>
      <c r="E99" s="188"/>
      <c r="F99" s="188"/>
      <c r="G99" s="188"/>
      <c r="H99" s="188"/>
      <c r="I99" s="188"/>
      <c r="J99" s="189">
        <f>J178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107</v>
      </c>
      <c r="E100" s="188"/>
      <c r="F100" s="188"/>
      <c r="G100" s="188"/>
      <c r="H100" s="188"/>
      <c r="I100" s="188"/>
      <c r="J100" s="189">
        <f>J196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108</v>
      </c>
      <c r="E101" s="188"/>
      <c r="F101" s="188"/>
      <c r="G101" s="188"/>
      <c r="H101" s="188"/>
      <c r="I101" s="188"/>
      <c r="J101" s="189">
        <f>J204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85"/>
      <c r="C102" s="186"/>
      <c r="D102" s="187" t="s">
        <v>109</v>
      </c>
      <c r="E102" s="188"/>
      <c r="F102" s="188"/>
      <c r="G102" s="188"/>
      <c r="H102" s="188"/>
      <c r="I102" s="188"/>
      <c r="J102" s="189">
        <f>J205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110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4" t="str">
        <f>E7</f>
        <v>Třebůvka, Linhartice – optimalizace koryta toku (horní úsek)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97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177251-1 - SO01 Úprava koryta toku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Linhartice</v>
      </c>
      <c r="G116" s="40"/>
      <c r="H116" s="40"/>
      <c r="I116" s="32" t="s">
        <v>22</v>
      </c>
      <c r="J116" s="79" t="str">
        <f>IF(J12="","",J12)</f>
        <v>6. 4. 2018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>Povodí Moravy, s. p., závod Horní Morava</v>
      </c>
      <c r="G118" s="40"/>
      <c r="H118" s="40"/>
      <c r="I118" s="32" t="s">
        <v>31</v>
      </c>
      <c r="J118" s="36" t="str">
        <f>E21</f>
        <v>GEOtest, a.s.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29</v>
      </c>
      <c r="D119" s="40"/>
      <c r="E119" s="40"/>
      <c r="F119" s="27" t="str">
        <f>IF(E18="","",E18)</f>
        <v>Vyplň údaj</v>
      </c>
      <c r="G119" s="40"/>
      <c r="H119" s="40"/>
      <c r="I119" s="32" t="s">
        <v>36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111</v>
      </c>
      <c r="D121" s="194" t="s">
        <v>64</v>
      </c>
      <c r="E121" s="194" t="s">
        <v>60</v>
      </c>
      <c r="F121" s="194" t="s">
        <v>61</v>
      </c>
      <c r="G121" s="194" t="s">
        <v>112</v>
      </c>
      <c r="H121" s="194" t="s">
        <v>113</v>
      </c>
      <c r="I121" s="194" t="s">
        <v>114</v>
      </c>
      <c r="J121" s="195" t="s">
        <v>101</v>
      </c>
      <c r="K121" s="196" t="s">
        <v>115</v>
      </c>
      <c r="L121" s="197"/>
      <c r="M121" s="100" t="s">
        <v>1</v>
      </c>
      <c r="N121" s="101" t="s">
        <v>43</v>
      </c>
      <c r="O121" s="101" t="s">
        <v>116</v>
      </c>
      <c r="P121" s="101" t="s">
        <v>117</v>
      </c>
      <c r="Q121" s="101" t="s">
        <v>118</v>
      </c>
      <c r="R121" s="101" t="s">
        <v>119</v>
      </c>
      <c r="S121" s="101" t="s">
        <v>120</v>
      </c>
      <c r="T121" s="102" t="s">
        <v>121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122</v>
      </c>
      <c r="D122" s="40"/>
      <c r="E122" s="40"/>
      <c r="F122" s="40"/>
      <c r="G122" s="40"/>
      <c r="H122" s="40"/>
      <c r="I122" s="40"/>
      <c r="J122" s="198">
        <f>BK122</f>
        <v>0</v>
      </c>
      <c r="K122" s="40"/>
      <c r="L122" s="44"/>
      <c r="M122" s="103"/>
      <c r="N122" s="199"/>
      <c r="O122" s="104"/>
      <c r="P122" s="200">
        <f>P123</f>
        <v>0</v>
      </c>
      <c r="Q122" s="104"/>
      <c r="R122" s="200">
        <f>R123</f>
        <v>734.87065303999998</v>
      </c>
      <c r="S122" s="104"/>
      <c r="T122" s="201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78</v>
      </c>
      <c r="AU122" s="17" t="s">
        <v>103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78</v>
      </c>
      <c r="E123" s="206" t="s">
        <v>123</v>
      </c>
      <c r="F123" s="206" t="s">
        <v>124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P124+P178+P196+P204</f>
        <v>0</v>
      </c>
      <c r="Q123" s="211"/>
      <c r="R123" s="212">
        <f>R124+R178+R196+R204</f>
        <v>734.87065303999998</v>
      </c>
      <c r="S123" s="211"/>
      <c r="T123" s="213">
        <f>T124+T178+T196+T204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87</v>
      </c>
      <c r="AT123" s="215" t="s">
        <v>78</v>
      </c>
      <c r="AU123" s="215" t="s">
        <v>79</v>
      </c>
      <c r="AY123" s="214" t="s">
        <v>125</v>
      </c>
      <c r="BK123" s="216">
        <f>BK124+BK178+BK196+BK204</f>
        <v>0</v>
      </c>
    </row>
    <row r="124" s="12" customFormat="1" ht="22.8" customHeight="1">
      <c r="A124" s="12"/>
      <c r="B124" s="203"/>
      <c r="C124" s="204"/>
      <c r="D124" s="205" t="s">
        <v>78</v>
      </c>
      <c r="E124" s="217" t="s">
        <v>87</v>
      </c>
      <c r="F124" s="217" t="s">
        <v>126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SUM(P125:P177)</f>
        <v>0</v>
      </c>
      <c r="Q124" s="211"/>
      <c r="R124" s="212">
        <f>SUM(R125:R177)</f>
        <v>0.27279000000000003</v>
      </c>
      <c r="S124" s="211"/>
      <c r="T124" s="213">
        <f>SUM(T125:T177)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87</v>
      </c>
      <c r="AT124" s="215" t="s">
        <v>78</v>
      </c>
      <c r="AU124" s="215" t="s">
        <v>87</v>
      </c>
      <c r="AY124" s="214" t="s">
        <v>125</v>
      </c>
      <c r="BK124" s="216">
        <f>SUM(BK125:BK177)</f>
        <v>0</v>
      </c>
    </row>
    <row r="125" s="2" customFormat="1" ht="24.15" customHeight="1">
      <c r="A125" s="38"/>
      <c r="B125" s="39"/>
      <c r="C125" s="219" t="s">
        <v>87</v>
      </c>
      <c r="D125" s="219" t="s">
        <v>127</v>
      </c>
      <c r="E125" s="220" t="s">
        <v>128</v>
      </c>
      <c r="F125" s="221" t="s">
        <v>129</v>
      </c>
      <c r="G125" s="222" t="s">
        <v>130</v>
      </c>
      <c r="H125" s="223">
        <v>142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44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131</v>
      </c>
      <c r="AT125" s="231" t="s">
        <v>127</v>
      </c>
      <c r="AU125" s="231" t="s">
        <v>89</v>
      </c>
      <c r="AY125" s="17" t="s">
        <v>125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87</v>
      </c>
      <c r="BK125" s="232">
        <f>ROUND(I125*H125,2)</f>
        <v>0</v>
      </c>
      <c r="BL125" s="17" t="s">
        <v>131</v>
      </c>
      <c r="BM125" s="231" t="s">
        <v>132</v>
      </c>
    </row>
    <row r="126" s="13" customFormat="1">
      <c r="A126" s="13"/>
      <c r="B126" s="233"/>
      <c r="C126" s="234"/>
      <c r="D126" s="235" t="s">
        <v>133</v>
      </c>
      <c r="E126" s="236" t="s">
        <v>1</v>
      </c>
      <c r="F126" s="237" t="s">
        <v>134</v>
      </c>
      <c r="G126" s="234"/>
      <c r="H126" s="238">
        <v>132</v>
      </c>
      <c r="I126" s="239"/>
      <c r="J126" s="234"/>
      <c r="K126" s="234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133</v>
      </c>
      <c r="AU126" s="244" t="s">
        <v>89</v>
      </c>
      <c r="AV126" s="13" t="s">
        <v>89</v>
      </c>
      <c r="AW126" s="13" t="s">
        <v>35</v>
      </c>
      <c r="AX126" s="13" t="s">
        <v>79</v>
      </c>
      <c r="AY126" s="244" t="s">
        <v>125</v>
      </c>
    </row>
    <row r="127" s="13" customFormat="1">
      <c r="A127" s="13"/>
      <c r="B127" s="233"/>
      <c r="C127" s="234"/>
      <c r="D127" s="235" t="s">
        <v>133</v>
      </c>
      <c r="E127" s="236" t="s">
        <v>1</v>
      </c>
      <c r="F127" s="237" t="s">
        <v>135</v>
      </c>
      <c r="G127" s="234"/>
      <c r="H127" s="238">
        <v>10</v>
      </c>
      <c r="I127" s="239"/>
      <c r="J127" s="234"/>
      <c r="K127" s="234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133</v>
      </c>
      <c r="AU127" s="244" t="s">
        <v>89</v>
      </c>
      <c r="AV127" s="13" t="s">
        <v>89</v>
      </c>
      <c r="AW127" s="13" t="s">
        <v>35</v>
      </c>
      <c r="AX127" s="13" t="s">
        <v>79</v>
      </c>
      <c r="AY127" s="244" t="s">
        <v>125</v>
      </c>
    </row>
    <row r="128" s="14" customFormat="1">
      <c r="A128" s="14"/>
      <c r="B128" s="245"/>
      <c r="C128" s="246"/>
      <c r="D128" s="235" t="s">
        <v>133</v>
      </c>
      <c r="E128" s="247" t="s">
        <v>1</v>
      </c>
      <c r="F128" s="248" t="s">
        <v>136</v>
      </c>
      <c r="G128" s="246"/>
      <c r="H128" s="249">
        <v>142</v>
      </c>
      <c r="I128" s="250"/>
      <c r="J128" s="246"/>
      <c r="K128" s="246"/>
      <c r="L128" s="251"/>
      <c r="M128" s="252"/>
      <c r="N128" s="253"/>
      <c r="O128" s="253"/>
      <c r="P128" s="253"/>
      <c r="Q128" s="253"/>
      <c r="R128" s="253"/>
      <c r="S128" s="253"/>
      <c r="T128" s="25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5" t="s">
        <v>133</v>
      </c>
      <c r="AU128" s="255" t="s">
        <v>89</v>
      </c>
      <c r="AV128" s="14" t="s">
        <v>131</v>
      </c>
      <c r="AW128" s="14" t="s">
        <v>35</v>
      </c>
      <c r="AX128" s="14" t="s">
        <v>87</v>
      </c>
      <c r="AY128" s="255" t="s">
        <v>125</v>
      </c>
    </row>
    <row r="129" s="2" customFormat="1" ht="24.15" customHeight="1">
      <c r="A129" s="38"/>
      <c r="B129" s="39"/>
      <c r="C129" s="219" t="s">
        <v>89</v>
      </c>
      <c r="D129" s="219" t="s">
        <v>127</v>
      </c>
      <c r="E129" s="220" t="s">
        <v>137</v>
      </c>
      <c r="F129" s="221" t="s">
        <v>138</v>
      </c>
      <c r="G129" s="222" t="s">
        <v>139</v>
      </c>
      <c r="H129" s="223">
        <v>350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44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131</v>
      </c>
      <c r="AT129" s="231" t="s">
        <v>127</v>
      </c>
      <c r="AU129" s="231" t="s">
        <v>89</v>
      </c>
      <c r="AY129" s="17" t="s">
        <v>125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87</v>
      </c>
      <c r="BK129" s="232">
        <f>ROUND(I129*H129,2)</f>
        <v>0</v>
      </c>
      <c r="BL129" s="17" t="s">
        <v>131</v>
      </c>
      <c r="BM129" s="231" t="s">
        <v>140</v>
      </c>
    </row>
    <row r="130" s="2" customFormat="1" ht="16.5" customHeight="1">
      <c r="A130" s="38"/>
      <c r="B130" s="39"/>
      <c r="C130" s="219" t="s">
        <v>141</v>
      </c>
      <c r="D130" s="219" t="s">
        <v>127</v>
      </c>
      <c r="E130" s="220" t="s">
        <v>142</v>
      </c>
      <c r="F130" s="221" t="s">
        <v>143</v>
      </c>
      <c r="G130" s="222" t="s">
        <v>130</v>
      </c>
      <c r="H130" s="223">
        <v>119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44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131</v>
      </c>
      <c r="AT130" s="231" t="s">
        <v>127</v>
      </c>
      <c r="AU130" s="231" t="s">
        <v>89</v>
      </c>
      <c r="AY130" s="17" t="s">
        <v>125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87</v>
      </c>
      <c r="BK130" s="232">
        <f>ROUND(I130*H130,2)</f>
        <v>0</v>
      </c>
      <c r="BL130" s="17" t="s">
        <v>131</v>
      </c>
      <c r="BM130" s="231" t="s">
        <v>144</v>
      </c>
    </row>
    <row r="131" s="2" customFormat="1" ht="16.5" customHeight="1">
      <c r="A131" s="38"/>
      <c r="B131" s="39"/>
      <c r="C131" s="219" t="s">
        <v>131</v>
      </c>
      <c r="D131" s="219" t="s">
        <v>127</v>
      </c>
      <c r="E131" s="220" t="s">
        <v>145</v>
      </c>
      <c r="F131" s="221" t="s">
        <v>146</v>
      </c>
      <c r="G131" s="222" t="s">
        <v>130</v>
      </c>
      <c r="H131" s="223">
        <v>10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44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131</v>
      </c>
      <c r="AT131" s="231" t="s">
        <v>127</v>
      </c>
      <c r="AU131" s="231" t="s">
        <v>89</v>
      </c>
      <c r="AY131" s="17" t="s">
        <v>125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87</v>
      </c>
      <c r="BK131" s="232">
        <f>ROUND(I131*H131,2)</f>
        <v>0</v>
      </c>
      <c r="BL131" s="17" t="s">
        <v>131</v>
      </c>
      <c r="BM131" s="231" t="s">
        <v>147</v>
      </c>
    </row>
    <row r="132" s="2" customFormat="1" ht="16.5" customHeight="1">
      <c r="A132" s="38"/>
      <c r="B132" s="39"/>
      <c r="C132" s="219" t="s">
        <v>148</v>
      </c>
      <c r="D132" s="219" t="s">
        <v>127</v>
      </c>
      <c r="E132" s="220" t="s">
        <v>149</v>
      </c>
      <c r="F132" s="221" t="s">
        <v>150</v>
      </c>
      <c r="G132" s="222" t="s">
        <v>130</v>
      </c>
      <c r="H132" s="223">
        <v>2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44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131</v>
      </c>
      <c r="AT132" s="231" t="s">
        <v>127</v>
      </c>
      <c r="AU132" s="231" t="s">
        <v>89</v>
      </c>
      <c r="AY132" s="17" t="s">
        <v>125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87</v>
      </c>
      <c r="BK132" s="232">
        <f>ROUND(I132*H132,2)</f>
        <v>0</v>
      </c>
      <c r="BL132" s="17" t="s">
        <v>131</v>
      </c>
      <c r="BM132" s="231" t="s">
        <v>151</v>
      </c>
    </row>
    <row r="133" s="2" customFormat="1" ht="16.5" customHeight="1">
      <c r="A133" s="38"/>
      <c r="B133" s="39"/>
      <c r="C133" s="219" t="s">
        <v>152</v>
      </c>
      <c r="D133" s="219" t="s">
        <v>127</v>
      </c>
      <c r="E133" s="220" t="s">
        <v>153</v>
      </c>
      <c r="F133" s="221" t="s">
        <v>154</v>
      </c>
      <c r="G133" s="222" t="s">
        <v>130</v>
      </c>
      <c r="H133" s="223">
        <v>1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44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131</v>
      </c>
      <c r="AT133" s="231" t="s">
        <v>127</v>
      </c>
      <c r="AU133" s="231" t="s">
        <v>89</v>
      </c>
      <c r="AY133" s="17" t="s">
        <v>125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87</v>
      </c>
      <c r="BK133" s="232">
        <f>ROUND(I133*H133,2)</f>
        <v>0</v>
      </c>
      <c r="BL133" s="17" t="s">
        <v>131</v>
      </c>
      <c r="BM133" s="231" t="s">
        <v>155</v>
      </c>
    </row>
    <row r="134" s="2" customFormat="1" ht="16.5" customHeight="1">
      <c r="A134" s="38"/>
      <c r="B134" s="39"/>
      <c r="C134" s="219" t="s">
        <v>156</v>
      </c>
      <c r="D134" s="219" t="s">
        <v>127</v>
      </c>
      <c r="E134" s="220" t="s">
        <v>157</v>
      </c>
      <c r="F134" s="221" t="s">
        <v>158</v>
      </c>
      <c r="G134" s="222" t="s">
        <v>130</v>
      </c>
      <c r="H134" s="223">
        <v>38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44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131</v>
      </c>
      <c r="AT134" s="231" t="s">
        <v>127</v>
      </c>
      <c r="AU134" s="231" t="s">
        <v>89</v>
      </c>
      <c r="AY134" s="17" t="s">
        <v>125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87</v>
      </c>
      <c r="BK134" s="232">
        <f>ROUND(I134*H134,2)</f>
        <v>0</v>
      </c>
      <c r="BL134" s="17" t="s">
        <v>131</v>
      </c>
      <c r="BM134" s="231" t="s">
        <v>159</v>
      </c>
    </row>
    <row r="135" s="2" customFormat="1" ht="16.5" customHeight="1">
      <c r="A135" s="38"/>
      <c r="B135" s="39"/>
      <c r="C135" s="219" t="s">
        <v>160</v>
      </c>
      <c r="D135" s="219" t="s">
        <v>127</v>
      </c>
      <c r="E135" s="220" t="s">
        <v>161</v>
      </c>
      <c r="F135" s="221" t="s">
        <v>162</v>
      </c>
      <c r="G135" s="222" t="s">
        <v>130</v>
      </c>
      <c r="H135" s="223">
        <v>6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44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131</v>
      </c>
      <c r="AT135" s="231" t="s">
        <v>127</v>
      </c>
      <c r="AU135" s="231" t="s">
        <v>89</v>
      </c>
      <c r="AY135" s="17" t="s">
        <v>125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87</v>
      </c>
      <c r="BK135" s="232">
        <f>ROUND(I135*H135,2)</f>
        <v>0</v>
      </c>
      <c r="BL135" s="17" t="s">
        <v>131</v>
      </c>
      <c r="BM135" s="231" t="s">
        <v>163</v>
      </c>
    </row>
    <row r="136" s="2" customFormat="1" ht="16.5" customHeight="1">
      <c r="A136" s="38"/>
      <c r="B136" s="39"/>
      <c r="C136" s="219" t="s">
        <v>164</v>
      </c>
      <c r="D136" s="219" t="s">
        <v>127</v>
      </c>
      <c r="E136" s="220" t="s">
        <v>165</v>
      </c>
      <c r="F136" s="221" t="s">
        <v>166</v>
      </c>
      <c r="G136" s="222" t="s">
        <v>130</v>
      </c>
      <c r="H136" s="223">
        <v>1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44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131</v>
      </c>
      <c r="AT136" s="231" t="s">
        <v>127</v>
      </c>
      <c r="AU136" s="231" t="s">
        <v>89</v>
      </c>
      <c r="AY136" s="17" t="s">
        <v>125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87</v>
      </c>
      <c r="BK136" s="232">
        <f>ROUND(I136*H136,2)</f>
        <v>0</v>
      </c>
      <c r="BL136" s="17" t="s">
        <v>131</v>
      </c>
      <c r="BM136" s="231" t="s">
        <v>167</v>
      </c>
    </row>
    <row r="137" s="2" customFormat="1" ht="16.5" customHeight="1">
      <c r="A137" s="38"/>
      <c r="B137" s="39"/>
      <c r="C137" s="219" t="s">
        <v>168</v>
      </c>
      <c r="D137" s="219" t="s">
        <v>127</v>
      </c>
      <c r="E137" s="220" t="s">
        <v>169</v>
      </c>
      <c r="F137" s="221" t="s">
        <v>170</v>
      </c>
      <c r="G137" s="222" t="s">
        <v>130</v>
      </c>
      <c r="H137" s="223">
        <v>1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44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131</v>
      </c>
      <c r="AT137" s="231" t="s">
        <v>127</v>
      </c>
      <c r="AU137" s="231" t="s">
        <v>89</v>
      </c>
      <c r="AY137" s="17" t="s">
        <v>125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87</v>
      </c>
      <c r="BK137" s="232">
        <f>ROUND(I137*H137,2)</f>
        <v>0</v>
      </c>
      <c r="BL137" s="17" t="s">
        <v>131</v>
      </c>
      <c r="BM137" s="231" t="s">
        <v>171</v>
      </c>
    </row>
    <row r="138" s="2" customFormat="1" ht="16.5" customHeight="1">
      <c r="A138" s="38"/>
      <c r="B138" s="39"/>
      <c r="C138" s="219" t="s">
        <v>172</v>
      </c>
      <c r="D138" s="219" t="s">
        <v>127</v>
      </c>
      <c r="E138" s="220" t="s">
        <v>173</v>
      </c>
      <c r="F138" s="221" t="s">
        <v>174</v>
      </c>
      <c r="G138" s="222" t="s">
        <v>130</v>
      </c>
      <c r="H138" s="223">
        <v>2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44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131</v>
      </c>
      <c r="AT138" s="231" t="s">
        <v>127</v>
      </c>
      <c r="AU138" s="231" t="s">
        <v>89</v>
      </c>
      <c r="AY138" s="17" t="s">
        <v>125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87</v>
      </c>
      <c r="BK138" s="232">
        <f>ROUND(I138*H138,2)</f>
        <v>0</v>
      </c>
      <c r="BL138" s="17" t="s">
        <v>131</v>
      </c>
      <c r="BM138" s="231" t="s">
        <v>175</v>
      </c>
    </row>
    <row r="139" s="2" customFormat="1" ht="16.5" customHeight="1">
      <c r="A139" s="38"/>
      <c r="B139" s="39"/>
      <c r="C139" s="219" t="s">
        <v>176</v>
      </c>
      <c r="D139" s="219" t="s">
        <v>127</v>
      </c>
      <c r="E139" s="220" t="s">
        <v>177</v>
      </c>
      <c r="F139" s="221" t="s">
        <v>178</v>
      </c>
      <c r="G139" s="222" t="s">
        <v>130</v>
      </c>
      <c r="H139" s="223">
        <v>1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44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131</v>
      </c>
      <c r="AT139" s="231" t="s">
        <v>127</v>
      </c>
      <c r="AU139" s="231" t="s">
        <v>89</v>
      </c>
      <c r="AY139" s="17" t="s">
        <v>125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87</v>
      </c>
      <c r="BK139" s="232">
        <f>ROUND(I139*H139,2)</f>
        <v>0</v>
      </c>
      <c r="BL139" s="17" t="s">
        <v>131</v>
      </c>
      <c r="BM139" s="231" t="s">
        <v>179</v>
      </c>
    </row>
    <row r="140" s="2" customFormat="1" ht="16.5" customHeight="1">
      <c r="A140" s="38"/>
      <c r="B140" s="39"/>
      <c r="C140" s="219" t="s">
        <v>180</v>
      </c>
      <c r="D140" s="219" t="s">
        <v>127</v>
      </c>
      <c r="E140" s="220" t="s">
        <v>181</v>
      </c>
      <c r="F140" s="221" t="s">
        <v>182</v>
      </c>
      <c r="G140" s="222" t="s">
        <v>130</v>
      </c>
      <c r="H140" s="223">
        <v>10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44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131</v>
      </c>
      <c r="AT140" s="231" t="s">
        <v>127</v>
      </c>
      <c r="AU140" s="231" t="s">
        <v>89</v>
      </c>
      <c r="AY140" s="17" t="s">
        <v>125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87</v>
      </c>
      <c r="BK140" s="232">
        <f>ROUND(I140*H140,2)</f>
        <v>0</v>
      </c>
      <c r="BL140" s="17" t="s">
        <v>131</v>
      </c>
      <c r="BM140" s="231" t="s">
        <v>183</v>
      </c>
    </row>
    <row r="141" s="2" customFormat="1" ht="24.15" customHeight="1">
      <c r="A141" s="38"/>
      <c r="B141" s="39"/>
      <c r="C141" s="219" t="s">
        <v>184</v>
      </c>
      <c r="D141" s="219" t="s">
        <v>127</v>
      </c>
      <c r="E141" s="220" t="s">
        <v>185</v>
      </c>
      <c r="F141" s="221" t="s">
        <v>186</v>
      </c>
      <c r="G141" s="222" t="s">
        <v>187</v>
      </c>
      <c r="H141" s="223">
        <v>1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44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131</v>
      </c>
      <c r="AT141" s="231" t="s">
        <v>127</v>
      </c>
      <c r="AU141" s="231" t="s">
        <v>89</v>
      </c>
      <c r="AY141" s="17" t="s">
        <v>125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87</v>
      </c>
      <c r="BK141" s="232">
        <f>ROUND(I141*H141,2)</f>
        <v>0</v>
      </c>
      <c r="BL141" s="17" t="s">
        <v>131</v>
      </c>
      <c r="BM141" s="231" t="s">
        <v>188</v>
      </c>
    </row>
    <row r="142" s="2" customFormat="1">
      <c r="A142" s="38"/>
      <c r="B142" s="39"/>
      <c r="C142" s="40"/>
      <c r="D142" s="235" t="s">
        <v>189</v>
      </c>
      <c r="E142" s="40"/>
      <c r="F142" s="256" t="s">
        <v>190</v>
      </c>
      <c r="G142" s="40"/>
      <c r="H142" s="40"/>
      <c r="I142" s="257"/>
      <c r="J142" s="40"/>
      <c r="K142" s="40"/>
      <c r="L142" s="44"/>
      <c r="M142" s="258"/>
      <c r="N142" s="259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189</v>
      </c>
      <c r="AU142" s="17" t="s">
        <v>89</v>
      </c>
    </row>
    <row r="143" s="2" customFormat="1" ht="21.75" customHeight="1">
      <c r="A143" s="38"/>
      <c r="B143" s="39"/>
      <c r="C143" s="219" t="s">
        <v>8</v>
      </c>
      <c r="D143" s="219" t="s">
        <v>127</v>
      </c>
      <c r="E143" s="220" t="s">
        <v>191</v>
      </c>
      <c r="F143" s="221" t="s">
        <v>192</v>
      </c>
      <c r="G143" s="222" t="s">
        <v>193</v>
      </c>
      <c r="H143" s="223">
        <v>3100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44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131</v>
      </c>
      <c r="AT143" s="231" t="s">
        <v>127</v>
      </c>
      <c r="AU143" s="231" t="s">
        <v>89</v>
      </c>
      <c r="AY143" s="17" t="s">
        <v>125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87</v>
      </c>
      <c r="BK143" s="232">
        <f>ROUND(I143*H143,2)</f>
        <v>0</v>
      </c>
      <c r="BL143" s="17" t="s">
        <v>131</v>
      </c>
      <c r="BM143" s="231" t="s">
        <v>194</v>
      </c>
    </row>
    <row r="144" s="13" customFormat="1">
      <c r="A144" s="13"/>
      <c r="B144" s="233"/>
      <c r="C144" s="234"/>
      <c r="D144" s="235" t="s">
        <v>133</v>
      </c>
      <c r="E144" s="236" t="s">
        <v>1</v>
      </c>
      <c r="F144" s="237" t="s">
        <v>195</v>
      </c>
      <c r="G144" s="234"/>
      <c r="H144" s="238">
        <v>3100</v>
      </c>
      <c r="I144" s="239"/>
      <c r="J144" s="234"/>
      <c r="K144" s="234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133</v>
      </c>
      <c r="AU144" s="244" t="s">
        <v>89</v>
      </c>
      <c r="AV144" s="13" t="s">
        <v>89</v>
      </c>
      <c r="AW144" s="13" t="s">
        <v>35</v>
      </c>
      <c r="AX144" s="13" t="s">
        <v>87</v>
      </c>
      <c r="AY144" s="244" t="s">
        <v>125</v>
      </c>
    </row>
    <row r="145" s="2" customFormat="1" ht="21.75" customHeight="1">
      <c r="A145" s="38"/>
      <c r="B145" s="39"/>
      <c r="C145" s="219" t="s">
        <v>196</v>
      </c>
      <c r="D145" s="219" t="s">
        <v>127</v>
      </c>
      <c r="E145" s="220" t="s">
        <v>197</v>
      </c>
      <c r="F145" s="221" t="s">
        <v>198</v>
      </c>
      <c r="G145" s="222" t="s">
        <v>193</v>
      </c>
      <c r="H145" s="223">
        <v>176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44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131</v>
      </c>
      <c r="AT145" s="231" t="s">
        <v>127</v>
      </c>
      <c r="AU145" s="231" t="s">
        <v>89</v>
      </c>
      <c r="AY145" s="17" t="s">
        <v>125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87</v>
      </c>
      <c r="BK145" s="232">
        <f>ROUND(I145*H145,2)</f>
        <v>0</v>
      </c>
      <c r="BL145" s="17" t="s">
        <v>131</v>
      </c>
      <c r="BM145" s="231" t="s">
        <v>199</v>
      </c>
    </row>
    <row r="146" s="13" customFormat="1">
      <c r="A146" s="13"/>
      <c r="B146" s="233"/>
      <c r="C146" s="234"/>
      <c r="D146" s="235" t="s">
        <v>133</v>
      </c>
      <c r="E146" s="236" t="s">
        <v>1</v>
      </c>
      <c r="F146" s="237" t="s">
        <v>200</v>
      </c>
      <c r="G146" s="234"/>
      <c r="H146" s="238">
        <v>176</v>
      </c>
      <c r="I146" s="239"/>
      <c r="J146" s="234"/>
      <c r="K146" s="234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133</v>
      </c>
      <c r="AU146" s="244" t="s">
        <v>89</v>
      </c>
      <c r="AV146" s="13" t="s">
        <v>89</v>
      </c>
      <c r="AW146" s="13" t="s">
        <v>35</v>
      </c>
      <c r="AX146" s="13" t="s">
        <v>87</v>
      </c>
      <c r="AY146" s="244" t="s">
        <v>125</v>
      </c>
    </row>
    <row r="147" s="2" customFormat="1" ht="21.75" customHeight="1">
      <c r="A147" s="38"/>
      <c r="B147" s="39"/>
      <c r="C147" s="219" t="s">
        <v>201</v>
      </c>
      <c r="D147" s="219" t="s">
        <v>127</v>
      </c>
      <c r="E147" s="220" t="s">
        <v>202</v>
      </c>
      <c r="F147" s="221" t="s">
        <v>203</v>
      </c>
      <c r="G147" s="222" t="s">
        <v>193</v>
      </c>
      <c r="H147" s="223">
        <v>3276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44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131</v>
      </c>
      <c r="AT147" s="231" t="s">
        <v>127</v>
      </c>
      <c r="AU147" s="231" t="s">
        <v>89</v>
      </c>
      <c r="AY147" s="17" t="s">
        <v>125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87</v>
      </c>
      <c r="BK147" s="232">
        <f>ROUND(I147*H147,2)</f>
        <v>0</v>
      </c>
      <c r="BL147" s="17" t="s">
        <v>131</v>
      </c>
      <c r="BM147" s="231" t="s">
        <v>204</v>
      </c>
    </row>
    <row r="148" s="2" customFormat="1">
      <c r="A148" s="38"/>
      <c r="B148" s="39"/>
      <c r="C148" s="40"/>
      <c r="D148" s="235" t="s">
        <v>189</v>
      </c>
      <c r="E148" s="40"/>
      <c r="F148" s="256" t="s">
        <v>205</v>
      </c>
      <c r="G148" s="40"/>
      <c r="H148" s="40"/>
      <c r="I148" s="257"/>
      <c r="J148" s="40"/>
      <c r="K148" s="40"/>
      <c r="L148" s="44"/>
      <c r="M148" s="258"/>
      <c r="N148" s="259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189</v>
      </c>
      <c r="AU148" s="17" t="s">
        <v>89</v>
      </c>
    </row>
    <row r="149" s="13" customFormat="1">
      <c r="A149" s="13"/>
      <c r="B149" s="233"/>
      <c r="C149" s="234"/>
      <c r="D149" s="235" t="s">
        <v>133</v>
      </c>
      <c r="E149" s="236" t="s">
        <v>1</v>
      </c>
      <c r="F149" s="237" t="s">
        <v>206</v>
      </c>
      <c r="G149" s="234"/>
      <c r="H149" s="238">
        <v>3100</v>
      </c>
      <c r="I149" s="239"/>
      <c r="J149" s="234"/>
      <c r="K149" s="234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133</v>
      </c>
      <c r="AU149" s="244" t="s">
        <v>89</v>
      </c>
      <c r="AV149" s="13" t="s">
        <v>89</v>
      </c>
      <c r="AW149" s="13" t="s">
        <v>35</v>
      </c>
      <c r="AX149" s="13" t="s">
        <v>79</v>
      </c>
      <c r="AY149" s="244" t="s">
        <v>125</v>
      </c>
    </row>
    <row r="150" s="13" customFormat="1">
      <c r="A150" s="13"/>
      <c r="B150" s="233"/>
      <c r="C150" s="234"/>
      <c r="D150" s="235" t="s">
        <v>133</v>
      </c>
      <c r="E150" s="236" t="s">
        <v>1</v>
      </c>
      <c r="F150" s="237" t="s">
        <v>207</v>
      </c>
      <c r="G150" s="234"/>
      <c r="H150" s="238">
        <v>176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133</v>
      </c>
      <c r="AU150" s="244" t="s">
        <v>89</v>
      </c>
      <c r="AV150" s="13" t="s">
        <v>89</v>
      </c>
      <c r="AW150" s="13" t="s">
        <v>35</v>
      </c>
      <c r="AX150" s="13" t="s">
        <v>79</v>
      </c>
      <c r="AY150" s="244" t="s">
        <v>125</v>
      </c>
    </row>
    <row r="151" s="14" customFormat="1">
      <c r="A151" s="14"/>
      <c r="B151" s="245"/>
      <c r="C151" s="246"/>
      <c r="D151" s="235" t="s">
        <v>133</v>
      </c>
      <c r="E151" s="247" t="s">
        <v>1</v>
      </c>
      <c r="F151" s="248" t="s">
        <v>136</v>
      </c>
      <c r="G151" s="246"/>
      <c r="H151" s="249">
        <v>3276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133</v>
      </c>
      <c r="AU151" s="255" t="s">
        <v>89</v>
      </c>
      <c r="AV151" s="14" t="s">
        <v>131</v>
      </c>
      <c r="AW151" s="14" t="s">
        <v>35</v>
      </c>
      <c r="AX151" s="14" t="s">
        <v>87</v>
      </c>
      <c r="AY151" s="255" t="s">
        <v>125</v>
      </c>
    </row>
    <row r="152" s="2" customFormat="1" ht="21.75" customHeight="1">
      <c r="A152" s="38"/>
      <c r="B152" s="39"/>
      <c r="C152" s="219" t="s">
        <v>208</v>
      </c>
      <c r="D152" s="219" t="s">
        <v>127</v>
      </c>
      <c r="E152" s="220" t="s">
        <v>209</v>
      </c>
      <c r="F152" s="221" t="s">
        <v>210</v>
      </c>
      <c r="G152" s="222" t="s">
        <v>193</v>
      </c>
      <c r="H152" s="223">
        <v>3276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44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131</v>
      </c>
      <c r="AT152" s="231" t="s">
        <v>127</v>
      </c>
      <c r="AU152" s="231" t="s">
        <v>89</v>
      </c>
      <c r="AY152" s="17" t="s">
        <v>125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87</v>
      </c>
      <c r="BK152" s="232">
        <f>ROUND(I152*H152,2)</f>
        <v>0</v>
      </c>
      <c r="BL152" s="17" t="s">
        <v>131</v>
      </c>
      <c r="BM152" s="231" t="s">
        <v>211</v>
      </c>
    </row>
    <row r="153" s="13" customFormat="1">
      <c r="A153" s="13"/>
      <c r="B153" s="233"/>
      <c r="C153" s="234"/>
      <c r="D153" s="235" t="s">
        <v>133</v>
      </c>
      <c r="E153" s="236" t="s">
        <v>1</v>
      </c>
      <c r="F153" s="237" t="s">
        <v>212</v>
      </c>
      <c r="G153" s="234"/>
      <c r="H153" s="238">
        <v>3276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133</v>
      </c>
      <c r="AU153" s="244" t="s">
        <v>89</v>
      </c>
      <c r="AV153" s="13" t="s">
        <v>89</v>
      </c>
      <c r="AW153" s="13" t="s">
        <v>35</v>
      </c>
      <c r="AX153" s="13" t="s">
        <v>87</v>
      </c>
      <c r="AY153" s="244" t="s">
        <v>125</v>
      </c>
    </row>
    <row r="154" s="2" customFormat="1" ht="24.15" customHeight="1">
      <c r="A154" s="38"/>
      <c r="B154" s="39"/>
      <c r="C154" s="219" t="s">
        <v>213</v>
      </c>
      <c r="D154" s="219" t="s">
        <v>127</v>
      </c>
      <c r="E154" s="220" t="s">
        <v>214</v>
      </c>
      <c r="F154" s="221" t="s">
        <v>215</v>
      </c>
      <c r="G154" s="222" t="s">
        <v>193</v>
      </c>
      <c r="H154" s="223">
        <v>65520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44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131</v>
      </c>
      <c r="AT154" s="231" t="s">
        <v>127</v>
      </c>
      <c r="AU154" s="231" t="s">
        <v>89</v>
      </c>
      <c r="AY154" s="17" t="s">
        <v>125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87</v>
      </c>
      <c r="BK154" s="232">
        <f>ROUND(I154*H154,2)</f>
        <v>0</v>
      </c>
      <c r="BL154" s="17" t="s">
        <v>131</v>
      </c>
      <c r="BM154" s="231" t="s">
        <v>216</v>
      </c>
    </row>
    <row r="155" s="2" customFormat="1">
      <c r="A155" s="38"/>
      <c r="B155" s="39"/>
      <c r="C155" s="40"/>
      <c r="D155" s="235" t="s">
        <v>189</v>
      </c>
      <c r="E155" s="40"/>
      <c r="F155" s="256" t="s">
        <v>217</v>
      </c>
      <c r="G155" s="40"/>
      <c r="H155" s="40"/>
      <c r="I155" s="257"/>
      <c r="J155" s="40"/>
      <c r="K155" s="40"/>
      <c r="L155" s="44"/>
      <c r="M155" s="258"/>
      <c r="N155" s="259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189</v>
      </c>
      <c r="AU155" s="17" t="s">
        <v>89</v>
      </c>
    </row>
    <row r="156" s="13" customFormat="1">
      <c r="A156" s="13"/>
      <c r="B156" s="233"/>
      <c r="C156" s="234"/>
      <c r="D156" s="235" t="s">
        <v>133</v>
      </c>
      <c r="E156" s="236" t="s">
        <v>1</v>
      </c>
      <c r="F156" s="237" t="s">
        <v>218</v>
      </c>
      <c r="G156" s="234"/>
      <c r="H156" s="238">
        <v>65520</v>
      </c>
      <c r="I156" s="239"/>
      <c r="J156" s="234"/>
      <c r="K156" s="234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133</v>
      </c>
      <c r="AU156" s="244" t="s">
        <v>89</v>
      </c>
      <c r="AV156" s="13" t="s">
        <v>89</v>
      </c>
      <c r="AW156" s="13" t="s">
        <v>35</v>
      </c>
      <c r="AX156" s="13" t="s">
        <v>87</v>
      </c>
      <c r="AY156" s="244" t="s">
        <v>125</v>
      </c>
    </row>
    <row r="157" s="2" customFormat="1" ht="16.5" customHeight="1">
      <c r="A157" s="38"/>
      <c r="B157" s="39"/>
      <c r="C157" s="219" t="s">
        <v>219</v>
      </c>
      <c r="D157" s="219" t="s">
        <v>127</v>
      </c>
      <c r="E157" s="220" t="s">
        <v>220</v>
      </c>
      <c r="F157" s="221" t="s">
        <v>221</v>
      </c>
      <c r="G157" s="222" t="s">
        <v>193</v>
      </c>
      <c r="H157" s="223">
        <v>3256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44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131</v>
      </c>
      <c r="AT157" s="231" t="s">
        <v>127</v>
      </c>
      <c r="AU157" s="231" t="s">
        <v>89</v>
      </c>
      <c r="AY157" s="17" t="s">
        <v>125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87</v>
      </c>
      <c r="BK157" s="232">
        <f>ROUND(I157*H157,2)</f>
        <v>0</v>
      </c>
      <c r="BL157" s="17" t="s">
        <v>131</v>
      </c>
      <c r="BM157" s="231" t="s">
        <v>222</v>
      </c>
    </row>
    <row r="158" s="15" customFormat="1">
      <c r="A158" s="15"/>
      <c r="B158" s="260"/>
      <c r="C158" s="261"/>
      <c r="D158" s="235" t="s">
        <v>133</v>
      </c>
      <c r="E158" s="262" t="s">
        <v>1</v>
      </c>
      <c r="F158" s="263" t="s">
        <v>223</v>
      </c>
      <c r="G158" s="261"/>
      <c r="H158" s="262" t="s">
        <v>1</v>
      </c>
      <c r="I158" s="264"/>
      <c r="J158" s="261"/>
      <c r="K158" s="261"/>
      <c r="L158" s="265"/>
      <c r="M158" s="266"/>
      <c r="N158" s="267"/>
      <c r="O158" s="267"/>
      <c r="P158" s="267"/>
      <c r="Q158" s="267"/>
      <c r="R158" s="267"/>
      <c r="S158" s="267"/>
      <c r="T158" s="268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9" t="s">
        <v>133</v>
      </c>
      <c r="AU158" s="269" t="s">
        <v>89</v>
      </c>
      <c r="AV158" s="15" t="s">
        <v>87</v>
      </c>
      <c r="AW158" s="15" t="s">
        <v>35</v>
      </c>
      <c r="AX158" s="15" t="s">
        <v>79</v>
      </c>
      <c r="AY158" s="269" t="s">
        <v>125</v>
      </c>
    </row>
    <row r="159" s="13" customFormat="1">
      <c r="A159" s="13"/>
      <c r="B159" s="233"/>
      <c r="C159" s="234"/>
      <c r="D159" s="235" t="s">
        <v>133</v>
      </c>
      <c r="E159" s="236" t="s">
        <v>1</v>
      </c>
      <c r="F159" s="237" t="s">
        <v>224</v>
      </c>
      <c r="G159" s="234"/>
      <c r="H159" s="238">
        <v>3256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133</v>
      </c>
      <c r="AU159" s="244" t="s">
        <v>89</v>
      </c>
      <c r="AV159" s="13" t="s">
        <v>89</v>
      </c>
      <c r="AW159" s="13" t="s">
        <v>35</v>
      </c>
      <c r="AX159" s="13" t="s">
        <v>87</v>
      </c>
      <c r="AY159" s="244" t="s">
        <v>125</v>
      </c>
    </row>
    <row r="160" s="2" customFormat="1" ht="16.5" customHeight="1">
      <c r="A160" s="38"/>
      <c r="B160" s="39"/>
      <c r="C160" s="219" t="s">
        <v>7</v>
      </c>
      <c r="D160" s="219" t="s">
        <v>127</v>
      </c>
      <c r="E160" s="220" t="s">
        <v>225</v>
      </c>
      <c r="F160" s="221" t="s">
        <v>226</v>
      </c>
      <c r="G160" s="222" t="s">
        <v>227</v>
      </c>
      <c r="H160" s="223">
        <v>5896.8000000000002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44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131</v>
      </c>
      <c r="AT160" s="231" t="s">
        <v>127</v>
      </c>
      <c r="AU160" s="231" t="s">
        <v>89</v>
      </c>
      <c r="AY160" s="17" t="s">
        <v>125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87</v>
      </c>
      <c r="BK160" s="232">
        <f>ROUND(I160*H160,2)</f>
        <v>0</v>
      </c>
      <c r="BL160" s="17" t="s">
        <v>131</v>
      </c>
      <c r="BM160" s="231" t="s">
        <v>228</v>
      </c>
    </row>
    <row r="161" s="2" customFormat="1">
      <c r="A161" s="38"/>
      <c r="B161" s="39"/>
      <c r="C161" s="40"/>
      <c r="D161" s="235" t="s">
        <v>189</v>
      </c>
      <c r="E161" s="40"/>
      <c r="F161" s="256" t="s">
        <v>229</v>
      </c>
      <c r="G161" s="40"/>
      <c r="H161" s="40"/>
      <c r="I161" s="257"/>
      <c r="J161" s="40"/>
      <c r="K161" s="40"/>
      <c r="L161" s="44"/>
      <c r="M161" s="258"/>
      <c r="N161" s="259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189</v>
      </c>
      <c r="AU161" s="17" t="s">
        <v>89</v>
      </c>
    </row>
    <row r="162" s="13" customFormat="1">
      <c r="A162" s="13"/>
      <c r="B162" s="233"/>
      <c r="C162" s="234"/>
      <c r="D162" s="235" t="s">
        <v>133</v>
      </c>
      <c r="E162" s="236" t="s">
        <v>1</v>
      </c>
      <c r="F162" s="237" t="s">
        <v>230</v>
      </c>
      <c r="G162" s="234"/>
      <c r="H162" s="238">
        <v>5896.8000000000002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133</v>
      </c>
      <c r="AU162" s="244" t="s">
        <v>89</v>
      </c>
      <c r="AV162" s="13" t="s">
        <v>89</v>
      </c>
      <c r="AW162" s="13" t="s">
        <v>35</v>
      </c>
      <c r="AX162" s="13" t="s">
        <v>87</v>
      </c>
      <c r="AY162" s="244" t="s">
        <v>125</v>
      </c>
    </row>
    <row r="163" s="2" customFormat="1" ht="21.75" customHeight="1">
      <c r="A163" s="38"/>
      <c r="B163" s="39"/>
      <c r="C163" s="219" t="s">
        <v>231</v>
      </c>
      <c r="D163" s="219" t="s">
        <v>127</v>
      </c>
      <c r="E163" s="220" t="s">
        <v>232</v>
      </c>
      <c r="F163" s="221" t="s">
        <v>233</v>
      </c>
      <c r="G163" s="222" t="s">
        <v>139</v>
      </c>
      <c r="H163" s="223">
        <v>6030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44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131</v>
      </c>
      <c r="AT163" s="231" t="s">
        <v>127</v>
      </c>
      <c r="AU163" s="231" t="s">
        <v>89</v>
      </c>
      <c r="AY163" s="17" t="s">
        <v>125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87</v>
      </c>
      <c r="BK163" s="232">
        <f>ROUND(I163*H163,2)</f>
        <v>0</v>
      </c>
      <c r="BL163" s="17" t="s">
        <v>131</v>
      </c>
      <c r="BM163" s="231" t="s">
        <v>234</v>
      </c>
    </row>
    <row r="164" s="13" customFormat="1">
      <c r="A164" s="13"/>
      <c r="B164" s="233"/>
      <c r="C164" s="234"/>
      <c r="D164" s="235" t="s">
        <v>133</v>
      </c>
      <c r="E164" s="236" t="s">
        <v>1</v>
      </c>
      <c r="F164" s="237" t="s">
        <v>235</v>
      </c>
      <c r="G164" s="234"/>
      <c r="H164" s="238">
        <v>6030</v>
      </c>
      <c r="I164" s="239"/>
      <c r="J164" s="234"/>
      <c r="K164" s="234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133</v>
      </c>
      <c r="AU164" s="244" t="s">
        <v>89</v>
      </c>
      <c r="AV164" s="13" t="s">
        <v>89</v>
      </c>
      <c r="AW164" s="13" t="s">
        <v>35</v>
      </c>
      <c r="AX164" s="13" t="s">
        <v>87</v>
      </c>
      <c r="AY164" s="244" t="s">
        <v>125</v>
      </c>
    </row>
    <row r="165" s="2" customFormat="1" ht="16.5" customHeight="1">
      <c r="A165" s="38"/>
      <c r="B165" s="39"/>
      <c r="C165" s="219" t="s">
        <v>236</v>
      </c>
      <c r="D165" s="219" t="s">
        <v>127</v>
      </c>
      <c r="E165" s="220" t="s">
        <v>237</v>
      </c>
      <c r="F165" s="221" t="s">
        <v>238</v>
      </c>
      <c r="G165" s="222" t="s">
        <v>139</v>
      </c>
      <c r="H165" s="223">
        <v>7440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44</v>
      </c>
      <c r="O165" s="91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131</v>
      </c>
      <c r="AT165" s="231" t="s">
        <v>127</v>
      </c>
      <c r="AU165" s="231" t="s">
        <v>89</v>
      </c>
      <c r="AY165" s="17" t="s">
        <v>125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87</v>
      </c>
      <c r="BK165" s="232">
        <f>ROUND(I165*H165,2)</f>
        <v>0</v>
      </c>
      <c r="BL165" s="17" t="s">
        <v>131</v>
      </c>
      <c r="BM165" s="231" t="s">
        <v>239</v>
      </c>
    </row>
    <row r="166" s="13" customFormat="1">
      <c r="A166" s="13"/>
      <c r="B166" s="233"/>
      <c r="C166" s="234"/>
      <c r="D166" s="235" t="s">
        <v>133</v>
      </c>
      <c r="E166" s="236" t="s">
        <v>1</v>
      </c>
      <c r="F166" s="237" t="s">
        <v>240</v>
      </c>
      <c r="G166" s="234"/>
      <c r="H166" s="238">
        <v>7440</v>
      </c>
      <c r="I166" s="239"/>
      <c r="J166" s="234"/>
      <c r="K166" s="234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133</v>
      </c>
      <c r="AU166" s="244" t="s">
        <v>89</v>
      </c>
      <c r="AV166" s="13" t="s">
        <v>89</v>
      </c>
      <c r="AW166" s="13" t="s">
        <v>35</v>
      </c>
      <c r="AX166" s="13" t="s">
        <v>87</v>
      </c>
      <c r="AY166" s="244" t="s">
        <v>125</v>
      </c>
    </row>
    <row r="167" s="2" customFormat="1" ht="16.5" customHeight="1">
      <c r="A167" s="38"/>
      <c r="B167" s="39"/>
      <c r="C167" s="219" t="s">
        <v>241</v>
      </c>
      <c r="D167" s="219" t="s">
        <v>127</v>
      </c>
      <c r="E167" s="220" t="s">
        <v>242</v>
      </c>
      <c r="F167" s="221" t="s">
        <v>243</v>
      </c>
      <c r="G167" s="222" t="s">
        <v>139</v>
      </c>
      <c r="H167" s="223">
        <v>4669.8000000000002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44</v>
      </c>
      <c r="O167" s="91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131</v>
      </c>
      <c r="AT167" s="231" t="s">
        <v>127</v>
      </c>
      <c r="AU167" s="231" t="s">
        <v>89</v>
      </c>
      <c r="AY167" s="17" t="s">
        <v>125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87</v>
      </c>
      <c r="BK167" s="232">
        <f>ROUND(I167*H167,2)</f>
        <v>0</v>
      </c>
      <c r="BL167" s="17" t="s">
        <v>131</v>
      </c>
      <c r="BM167" s="231" t="s">
        <v>244</v>
      </c>
    </row>
    <row r="168" s="13" customFormat="1">
      <c r="A168" s="13"/>
      <c r="B168" s="233"/>
      <c r="C168" s="234"/>
      <c r="D168" s="235" t="s">
        <v>133</v>
      </c>
      <c r="E168" s="236" t="s">
        <v>1</v>
      </c>
      <c r="F168" s="237" t="s">
        <v>245</v>
      </c>
      <c r="G168" s="234"/>
      <c r="H168" s="238">
        <v>4669.8000000000002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133</v>
      </c>
      <c r="AU168" s="244" t="s">
        <v>89</v>
      </c>
      <c r="AV168" s="13" t="s">
        <v>89</v>
      </c>
      <c r="AW168" s="13" t="s">
        <v>35</v>
      </c>
      <c r="AX168" s="13" t="s">
        <v>87</v>
      </c>
      <c r="AY168" s="244" t="s">
        <v>125</v>
      </c>
    </row>
    <row r="169" s="2" customFormat="1" ht="16.5" customHeight="1">
      <c r="A169" s="38"/>
      <c r="B169" s="39"/>
      <c r="C169" s="219" t="s">
        <v>246</v>
      </c>
      <c r="D169" s="219" t="s">
        <v>127</v>
      </c>
      <c r="E169" s="220" t="s">
        <v>247</v>
      </c>
      <c r="F169" s="221" t="s">
        <v>248</v>
      </c>
      <c r="G169" s="222" t="s">
        <v>139</v>
      </c>
      <c r="H169" s="223">
        <v>9082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44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131</v>
      </c>
      <c r="AT169" s="231" t="s">
        <v>127</v>
      </c>
      <c r="AU169" s="231" t="s">
        <v>89</v>
      </c>
      <c r="AY169" s="17" t="s">
        <v>125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87</v>
      </c>
      <c r="BK169" s="232">
        <f>ROUND(I169*H169,2)</f>
        <v>0</v>
      </c>
      <c r="BL169" s="17" t="s">
        <v>131</v>
      </c>
      <c r="BM169" s="231" t="s">
        <v>249</v>
      </c>
    </row>
    <row r="170" s="13" customFormat="1">
      <c r="A170" s="13"/>
      <c r="B170" s="233"/>
      <c r="C170" s="234"/>
      <c r="D170" s="235" t="s">
        <v>133</v>
      </c>
      <c r="E170" s="236" t="s">
        <v>1</v>
      </c>
      <c r="F170" s="237" t="s">
        <v>250</v>
      </c>
      <c r="G170" s="234"/>
      <c r="H170" s="238">
        <v>9082</v>
      </c>
      <c r="I170" s="239"/>
      <c r="J170" s="234"/>
      <c r="K170" s="234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133</v>
      </c>
      <c r="AU170" s="244" t="s">
        <v>89</v>
      </c>
      <c r="AV170" s="13" t="s">
        <v>89</v>
      </c>
      <c r="AW170" s="13" t="s">
        <v>35</v>
      </c>
      <c r="AX170" s="13" t="s">
        <v>87</v>
      </c>
      <c r="AY170" s="244" t="s">
        <v>125</v>
      </c>
    </row>
    <row r="171" s="2" customFormat="1" ht="16.5" customHeight="1">
      <c r="A171" s="38"/>
      <c r="B171" s="39"/>
      <c r="C171" s="270" t="s">
        <v>251</v>
      </c>
      <c r="D171" s="270" t="s">
        <v>252</v>
      </c>
      <c r="E171" s="271" t="s">
        <v>253</v>
      </c>
      <c r="F171" s="272" t="s">
        <v>254</v>
      </c>
      <c r="G171" s="273" t="s">
        <v>255</v>
      </c>
      <c r="H171" s="274">
        <v>136.22999999999999</v>
      </c>
      <c r="I171" s="275"/>
      <c r="J171" s="276">
        <f>ROUND(I171*H171,2)</f>
        <v>0</v>
      </c>
      <c r="K171" s="277"/>
      <c r="L171" s="278"/>
      <c r="M171" s="279" t="s">
        <v>1</v>
      </c>
      <c r="N171" s="280" t="s">
        <v>44</v>
      </c>
      <c r="O171" s="91"/>
      <c r="P171" s="229">
        <f>O171*H171</f>
        <v>0</v>
      </c>
      <c r="Q171" s="229">
        <v>0.001</v>
      </c>
      <c r="R171" s="229">
        <f>Q171*H171</f>
        <v>0.13622999999999999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160</v>
      </c>
      <c r="AT171" s="231" t="s">
        <v>252</v>
      </c>
      <c r="AU171" s="231" t="s">
        <v>89</v>
      </c>
      <c r="AY171" s="17" t="s">
        <v>125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87</v>
      </c>
      <c r="BK171" s="232">
        <f>ROUND(I171*H171,2)</f>
        <v>0</v>
      </c>
      <c r="BL171" s="17" t="s">
        <v>131</v>
      </c>
      <c r="BM171" s="231" t="s">
        <v>256</v>
      </c>
    </row>
    <row r="172" s="2" customFormat="1" ht="21.75" customHeight="1">
      <c r="A172" s="38"/>
      <c r="B172" s="39"/>
      <c r="C172" s="219" t="s">
        <v>257</v>
      </c>
      <c r="D172" s="219" t="s">
        <v>127</v>
      </c>
      <c r="E172" s="220" t="s">
        <v>258</v>
      </c>
      <c r="F172" s="221" t="s">
        <v>259</v>
      </c>
      <c r="G172" s="222" t="s">
        <v>130</v>
      </c>
      <c r="H172" s="223">
        <v>4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44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131</v>
      </c>
      <c r="AT172" s="231" t="s">
        <v>127</v>
      </c>
      <c r="AU172" s="231" t="s">
        <v>89</v>
      </c>
      <c r="AY172" s="17" t="s">
        <v>125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87</v>
      </c>
      <c r="BK172" s="232">
        <f>ROUND(I172*H172,2)</f>
        <v>0</v>
      </c>
      <c r="BL172" s="17" t="s">
        <v>131</v>
      </c>
      <c r="BM172" s="231" t="s">
        <v>260</v>
      </c>
    </row>
    <row r="173" s="2" customFormat="1" ht="16.5" customHeight="1">
      <c r="A173" s="38"/>
      <c r="B173" s="39"/>
      <c r="C173" s="219" t="s">
        <v>261</v>
      </c>
      <c r="D173" s="219" t="s">
        <v>127</v>
      </c>
      <c r="E173" s="220" t="s">
        <v>262</v>
      </c>
      <c r="F173" s="221" t="s">
        <v>263</v>
      </c>
      <c r="G173" s="222" t="s">
        <v>130</v>
      </c>
      <c r="H173" s="223">
        <v>4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44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131</v>
      </c>
      <c r="AT173" s="231" t="s">
        <v>127</v>
      </c>
      <c r="AU173" s="231" t="s">
        <v>89</v>
      </c>
      <c r="AY173" s="17" t="s">
        <v>125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87</v>
      </c>
      <c r="BK173" s="232">
        <f>ROUND(I173*H173,2)</f>
        <v>0</v>
      </c>
      <c r="BL173" s="17" t="s">
        <v>131</v>
      </c>
      <c r="BM173" s="231" t="s">
        <v>264</v>
      </c>
    </row>
    <row r="174" s="2" customFormat="1" ht="16.5" customHeight="1">
      <c r="A174" s="38"/>
      <c r="B174" s="39"/>
      <c r="C174" s="270" t="s">
        <v>265</v>
      </c>
      <c r="D174" s="270" t="s">
        <v>252</v>
      </c>
      <c r="E174" s="271" t="s">
        <v>266</v>
      </c>
      <c r="F174" s="272" t="s">
        <v>267</v>
      </c>
      <c r="G174" s="273" t="s">
        <v>130</v>
      </c>
      <c r="H174" s="274">
        <v>4</v>
      </c>
      <c r="I174" s="275"/>
      <c r="J174" s="276">
        <f>ROUND(I174*H174,2)</f>
        <v>0</v>
      </c>
      <c r="K174" s="277"/>
      <c r="L174" s="278"/>
      <c r="M174" s="279" t="s">
        <v>1</v>
      </c>
      <c r="N174" s="280" t="s">
        <v>44</v>
      </c>
      <c r="O174" s="91"/>
      <c r="P174" s="229">
        <f>O174*H174</f>
        <v>0</v>
      </c>
      <c r="Q174" s="229">
        <v>0.027</v>
      </c>
      <c r="R174" s="229">
        <f>Q174*H174</f>
        <v>0.108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160</v>
      </c>
      <c r="AT174" s="231" t="s">
        <v>252</v>
      </c>
      <c r="AU174" s="231" t="s">
        <v>89</v>
      </c>
      <c r="AY174" s="17" t="s">
        <v>125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87</v>
      </c>
      <c r="BK174" s="232">
        <f>ROUND(I174*H174,2)</f>
        <v>0</v>
      </c>
      <c r="BL174" s="17" t="s">
        <v>131</v>
      </c>
      <c r="BM174" s="231" t="s">
        <v>268</v>
      </c>
    </row>
    <row r="175" s="2" customFormat="1">
      <c r="A175" s="38"/>
      <c r="B175" s="39"/>
      <c r="C175" s="40"/>
      <c r="D175" s="235" t="s">
        <v>189</v>
      </c>
      <c r="E175" s="40"/>
      <c r="F175" s="256" t="s">
        <v>269</v>
      </c>
      <c r="G175" s="40"/>
      <c r="H175" s="40"/>
      <c r="I175" s="257"/>
      <c r="J175" s="40"/>
      <c r="K175" s="40"/>
      <c r="L175" s="44"/>
      <c r="M175" s="258"/>
      <c r="N175" s="259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189</v>
      </c>
      <c r="AU175" s="17" t="s">
        <v>89</v>
      </c>
    </row>
    <row r="176" s="2" customFormat="1" ht="21.75" customHeight="1">
      <c r="A176" s="38"/>
      <c r="B176" s="39"/>
      <c r="C176" s="219" t="s">
        <v>270</v>
      </c>
      <c r="D176" s="219" t="s">
        <v>127</v>
      </c>
      <c r="E176" s="220" t="s">
        <v>271</v>
      </c>
      <c r="F176" s="221" t="s">
        <v>272</v>
      </c>
      <c r="G176" s="222" t="s">
        <v>130</v>
      </c>
      <c r="H176" s="223">
        <v>4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44</v>
      </c>
      <c r="O176" s="91"/>
      <c r="P176" s="229">
        <f>O176*H176</f>
        <v>0</v>
      </c>
      <c r="Q176" s="229">
        <v>5.0000000000000002E-05</v>
      </c>
      <c r="R176" s="229">
        <f>Q176*H176</f>
        <v>0.00020000000000000001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131</v>
      </c>
      <c r="AT176" s="231" t="s">
        <v>127</v>
      </c>
      <c r="AU176" s="231" t="s">
        <v>89</v>
      </c>
      <c r="AY176" s="17" t="s">
        <v>125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87</v>
      </c>
      <c r="BK176" s="232">
        <f>ROUND(I176*H176,2)</f>
        <v>0</v>
      </c>
      <c r="BL176" s="17" t="s">
        <v>131</v>
      </c>
      <c r="BM176" s="231" t="s">
        <v>273</v>
      </c>
    </row>
    <row r="177" s="2" customFormat="1" ht="16.5" customHeight="1">
      <c r="A177" s="38"/>
      <c r="B177" s="39"/>
      <c r="C177" s="270" t="s">
        <v>274</v>
      </c>
      <c r="D177" s="270" t="s">
        <v>252</v>
      </c>
      <c r="E177" s="271" t="s">
        <v>275</v>
      </c>
      <c r="F177" s="272" t="s">
        <v>276</v>
      </c>
      <c r="G177" s="273" t="s">
        <v>130</v>
      </c>
      <c r="H177" s="274">
        <v>4</v>
      </c>
      <c r="I177" s="275"/>
      <c r="J177" s="276">
        <f>ROUND(I177*H177,2)</f>
        <v>0</v>
      </c>
      <c r="K177" s="277"/>
      <c r="L177" s="278"/>
      <c r="M177" s="279" t="s">
        <v>1</v>
      </c>
      <c r="N177" s="280" t="s">
        <v>44</v>
      </c>
      <c r="O177" s="91"/>
      <c r="P177" s="229">
        <f>O177*H177</f>
        <v>0</v>
      </c>
      <c r="Q177" s="229">
        <v>0.0070899999999999999</v>
      </c>
      <c r="R177" s="229">
        <f>Q177*H177</f>
        <v>0.02836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160</v>
      </c>
      <c r="AT177" s="231" t="s">
        <v>252</v>
      </c>
      <c r="AU177" s="231" t="s">
        <v>89</v>
      </c>
      <c r="AY177" s="17" t="s">
        <v>125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87</v>
      </c>
      <c r="BK177" s="232">
        <f>ROUND(I177*H177,2)</f>
        <v>0</v>
      </c>
      <c r="BL177" s="17" t="s">
        <v>131</v>
      </c>
      <c r="BM177" s="231" t="s">
        <v>277</v>
      </c>
    </row>
    <row r="178" s="12" customFormat="1" ht="22.8" customHeight="1">
      <c r="A178" s="12"/>
      <c r="B178" s="203"/>
      <c r="C178" s="204"/>
      <c r="D178" s="205" t="s">
        <v>78</v>
      </c>
      <c r="E178" s="217" t="s">
        <v>131</v>
      </c>
      <c r="F178" s="217" t="s">
        <v>278</v>
      </c>
      <c r="G178" s="204"/>
      <c r="H178" s="204"/>
      <c r="I178" s="207"/>
      <c r="J178" s="218">
        <f>BK178</f>
        <v>0</v>
      </c>
      <c r="K178" s="204"/>
      <c r="L178" s="209"/>
      <c r="M178" s="210"/>
      <c r="N178" s="211"/>
      <c r="O178" s="211"/>
      <c r="P178" s="212">
        <f>SUM(P179:P195)</f>
        <v>0</v>
      </c>
      <c r="Q178" s="211"/>
      <c r="R178" s="212">
        <f>SUM(R179:R195)</f>
        <v>733.51967999999999</v>
      </c>
      <c r="S178" s="211"/>
      <c r="T178" s="213">
        <f>SUM(T179:T195)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4" t="s">
        <v>87</v>
      </c>
      <c r="AT178" s="215" t="s">
        <v>78</v>
      </c>
      <c r="AU178" s="215" t="s">
        <v>87</v>
      </c>
      <c r="AY178" s="214" t="s">
        <v>125</v>
      </c>
      <c r="BK178" s="216">
        <f>SUM(BK179:BK195)</f>
        <v>0</v>
      </c>
    </row>
    <row r="179" s="2" customFormat="1" ht="16.5" customHeight="1">
      <c r="A179" s="38"/>
      <c r="B179" s="39"/>
      <c r="C179" s="219" t="s">
        <v>279</v>
      </c>
      <c r="D179" s="219" t="s">
        <v>127</v>
      </c>
      <c r="E179" s="220" t="s">
        <v>280</v>
      </c>
      <c r="F179" s="221" t="s">
        <v>281</v>
      </c>
      <c r="G179" s="222" t="s">
        <v>139</v>
      </c>
      <c r="H179" s="223">
        <v>40</v>
      </c>
      <c r="I179" s="224"/>
      <c r="J179" s="225">
        <f>ROUND(I179*H179,2)</f>
        <v>0</v>
      </c>
      <c r="K179" s="226"/>
      <c r="L179" s="44"/>
      <c r="M179" s="227" t="s">
        <v>1</v>
      </c>
      <c r="N179" s="228" t="s">
        <v>44</v>
      </c>
      <c r="O179" s="91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131</v>
      </c>
      <c r="AT179" s="231" t="s">
        <v>127</v>
      </c>
      <c r="AU179" s="231" t="s">
        <v>89</v>
      </c>
      <c r="AY179" s="17" t="s">
        <v>125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87</v>
      </c>
      <c r="BK179" s="232">
        <f>ROUND(I179*H179,2)</f>
        <v>0</v>
      </c>
      <c r="BL179" s="17" t="s">
        <v>131</v>
      </c>
      <c r="BM179" s="231" t="s">
        <v>282</v>
      </c>
    </row>
    <row r="180" s="2" customFormat="1">
      <c r="A180" s="38"/>
      <c r="B180" s="39"/>
      <c r="C180" s="40"/>
      <c r="D180" s="235" t="s">
        <v>189</v>
      </c>
      <c r="E180" s="40"/>
      <c r="F180" s="256" t="s">
        <v>283</v>
      </c>
      <c r="G180" s="40"/>
      <c r="H180" s="40"/>
      <c r="I180" s="257"/>
      <c r="J180" s="40"/>
      <c r="K180" s="40"/>
      <c r="L180" s="44"/>
      <c r="M180" s="258"/>
      <c r="N180" s="259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189</v>
      </c>
      <c r="AU180" s="17" t="s">
        <v>89</v>
      </c>
    </row>
    <row r="181" s="2" customFormat="1" ht="16.5" customHeight="1">
      <c r="A181" s="38"/>
      <c r="B181" s="39"/>
      <c r="C181" s="219" t="s">
        <v>284</v>
      </c>
      <c r="D181" s="219" t="s">
        <v>127</v>
      </c>
      <c r="E181" s="220" t="s">
        <v>285</v>
      </c>
      <c r="F181" s="221" t="s">
        <v>286</v>
      </c>
      <c r="G181" s="222" t="s">
        <v>193</v>
      </c>
      <c r="H181" s="223">
        <v>176</v>
      </c>
      <c r="I181" s="224"/>
      <c r="J181" s="225">
        <f>ROUND(I181*H181,2)</f>
        <v>0</v>
      </c>
      <c r="K181" s="226"/>
      <c r="L181" s="44"/>
      <c r="M181" s="227" t="s">
        <v>1</v>
      </c>
      <c r="N181" s="228" t="s">
        <v>44</v>
      </c>
      <c r="O181" s="91"/>
      <c r="P181" s="229">
        <f>O181*H181</f>
        <v>0</v>
      </c>
      <c r="Q181" s="229">
        <v>1.9967999999999999</v>
      </c>
      <c r="R181" s="229">
        <f>Q181*H181</f>
        <v>351.43680000000001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131</v>
      </c>
      <c r="AT181" s="231" t="s">
        <v>127</v>
      </c>
      <c r="AU181" s="231" t="s">
        <v>89</v>
      </c>
      <c r="AY181" s="17" t="s">
        <v>125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87</v>
      </c>
      <c r="BK181" s="232">
        <f>ROUND(I181*H181,2)</f>
        <v>0</v>
      </c>
      <c r="BL181" s="17" t="s">
        <v>131</v>
      </c>
      <c r="BM181" s="231" t="s">
        <v>287</v>
      </c>
    </row>
    <row r="182" s="13" customFormat="1">
      <c r="A182" s="13"/>
      <c r="B182" s="233"/>
      <c r="C182" s="234"/>
      <c r="D182" s="235" t="s">
        <v>133</v>
      </c>
      <c r="E182" s="236" t="s">
        <v>1</v>
      </c>
      <c r="F182" s="237" t="s">
        <v>288</v>
      </c>
      <c r="G182" s="234"/>
      <c r="H182" s="238">
        <v>100</v>
      </c>
      <c r="I182" s="239"/>
      <c r="J182" s="234"/>
      <c r="K182" s="234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133</v>
      </c>
      <c r="AU182" s="244" t="s">
        <v>89</v>
      </c>
      <c r="AV182" s="13" t="s">
        <v>89</v>
      </c>
      <c r="AW182" s="13" t="s">
        <v>35</v>
      </c>
      <c r="AX182" s="13" t="s">
        <v>79</v>
      </c>
      <c r="AY182" s="244" t="s">
        <v>125</v>
      </c>
    </row>
    <row r="183" s="13" customFormat="1">
      <c r="A183" s="13"/>
      <c r="B183" s="233"/>
      <c r="C183" s="234"/>
      <c r="D183" s="235" t="s">
        <v>133</v>
      </c>
      <c r="E183" s="236" t="s">
        <v>1</v>
      </c>
      <c r="F183" s="237" t="s">
        <v>289</v>
      </c>
      <c r="G183" s="234"/>
      <c r="H183" s="238">
        <v>56</v>
      </c>
      <c r="I183" s="239"/>
      <c r="J183" s="234"/>
      <c r="K183" s="234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133</v>
      </c>
      <c r="AU183" s="244" t="s">
        <v>89</v>
      </c>
      <c r="AV183" s="13" t="s">
        <v>89</v>
      </c>
      <c r="AW183" s="13" t="s">
        <v>35</v>
      </c>
      <c r="AX183" s="13" t="s">
        <v>79</v>
      </c>
      <c r="AY183" s="244" t="s">
        <v>125</v>
      </c>
    </row>
    <row r="184" s="13" customFormat="1">
      <c r="A184" s="13"/>
      <c r="B184" s="233"/>
      <c r="C184" s="234"/>
      <c r="D184" s="235" t="s">
        <v>133</v>
      </c>
      <c r="E184" s="236" t="s">
        <v>1</v>
      </c>
      <c r="F184" s="237" t="s">
        <v>290</v>
      </c>
      <c r="G184" s="234"/>
      <c r="H184" s="238">
        <v>20</v>
      </c>
      <c r="I184" s="239"/>
      <c r="J184" s="234"/>
      <c r="K184" s="234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133</v>
      </c>
      <c r="AU184" s="244" t="s">
        <v>89</v>
      </c>
      <c r="AV184" s="13" t="s">
        <v>89</v>
      </c>
      <c r="AW184" s="13" t="s">
        <v>35</v>
      </c>
      <c r="AX184" s="13" t="s">
        <v>79</v>
      </c>
      <c r="AY184" s="244" t="s">
        <v>125</v>
      </c>
    </row>
    <row r="185" s="14" customFormat="1">
      <c r="A185" s="14"/>
      <c r="B185" s="245"/>
      <c r="C185" s="246"/>
      <c r="D185" s="235" t="s">
        <v>133</v>
      </c>
      <c r="E185" s="247" t="s">
        <v>1</v>
      </c>
      <c r="F185" s="248" t="s">
        <v>136</v>
      </c>
      <c r="G185" s="246"/>
      <c r="H185" s="249">
        <v>176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5" t="s">
        <v>133</v>
      </c>
      <c r="AU185" s="255" t="s">
        <v>89</v>
      </c>
      <c r="AV185" s="14" t="s">
        <v>131</v>
      </c>
      <c r="AW185" s="14" t="s">
        <v>35</v>
      </c>
      <c r="AX185" s="14" t="s">
        <v>87</v>
      </c>
      <c r="AY185" s="255" t="s">
        <v>125</v>
      </c>
    </row>
    <row r="186" s="2" customFormat="1" ht="16.5" customHeight="1">
      <c r="A186" s="38"/>
      <c r="B186" s="39"/>
      <c r="C186" s="219" t="s">
        <v>291</v>
      </c>
      <c r="D186" s="219" t="s">
        <v>127</v>
      </c>
      <c r="E186" s="220" t="s">
        <v>292</v>
      </c>
      <c r="F186" s="221" t="s">
        <v>293</v>
      </c>
      <c r="G186" s="222" t="s">
        <v>139</v>
      </c>
      <c r="H186" s="223">
        <v>220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44</v>
      </c>
      <c r="O186" s="91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131</v>
      </c>
      <c r="AT186" s="231" t="s">
        <v>127</v>
      </c>
      <c r="AU186" s="231" t="s">
        <v>89</v>
      </c>
      <c r="AY186" s="17" t="s">
        <v>125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87</v>
      </c>
      <c r="BK186" s="232">
        <f>ROUND(I186*H186,2)</f>
        <v>0</v>
      </c>
      <c r="BL186" s="17" t="s">
        <v>131</v>
      </c>
      <c r="BM186" s="231" t="s">
        <v>294</v>
      </c>
    </row>
    <row r="187" s="13" customFormat="1">
      <c r="A187" s="13"/>
      <c r="B187" s="233"/>
      <c r="C187" s="234"/>
      <c r="D187" s="235" t="s">
        <v>133</v>
      </c>
      <c r="E187" s="236" t="s">
        <v>1</v>
      </c>
      <c r="F187" s="237" t="s">
        <v>295</v>
      </c>
      <c r="G187" s="234"/>
      <c r="H187" s="238">
        <v>220</v>
      </c>
      <c r="I187" s="239"/>
      <c r="J187" s="234"/>
      <c r="K187" s="234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133</v>
      </c>
      <c r="AU187" s="244" t="s">
        <v>89</v>
      </c>
      <c r="AV187" s="13" t="s">
        <v>89</v>
      </c>
      <c r="AW187" s="13" t="s">
        <v>35</v>
      </c>
      <c r="AX187" s="13" t="s">
        <v>87</v>
      </c>
      <c r="AY187" s="244" t="s">
        <v>125</v>
      </c>
    </row>
    <row r="188" s="2" customFormat="1" ht="16.5" customHeight="1">
      <c r="A188" s="38"/>
      <c r="B188" s="39"/>
      <c r="C188" s="219" t="s">
        <v>296</v>
      </c>
      <c r="D188" s="219" t="s">
        <v>127</v>
      </c>
      <c r="E188" s="220" t="s">
        <v>297</v>
      </c>
      <c r="F188" s="221" t="s">
        <v>298</v>
      </c>
      <c r="G188" s="222" t="s">
        <v>193</v>
      </c>
      <c r="H188" s="223">
        <v>176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44</v>
      </c>
      <c r="O188" s="91"/>
      <c r="P188" s="229">
        <f>O188*H188</f>
        <v>0</v>
      </c>
      <c r="Q188" s="229">
        <v>2.0019999999999998</v>
      </c>
      <c r="R188" s="229">
        <f>Q188*H188</f>
        <v>352.35199999999998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131</v>
      </c>
      <c r="AT188" s="231" t="s">
        <v>127</v>
      </c>
      <c r="AU188" s="231" t="s">
        <v>89</v>
      </c>
      <c r="AY188" s="17" t="s">
        <v>125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87</v>
      </c>
      <c r="BK188" s="232">
        <f>ROUND(I188*H188,2)</f>
        <v>0</v>
      </c>
      <c r="BL188" s="17" t="s">
        <v>131</v>
      </c>
      <c r="BM188" s="231" t="s">
        <v>299</v>
      </c>
    </row>
    <row r="189" s="13" customFormat="1">
      <c r="A189" s="13"/>
      <c r="B189" s="233"/>
      <c r="C189" s="234"/>
      <c r="D189" s="235" t="s">
        <v>133</v>
      </c>
      <c r="E189" s="236" t="s">
        <v>1</v>
      </c>
      <c r="F189" s="237" t="s">
        <v>300</v>
      </c>
      <c r="G189" s="234"/>
      <c r="H189" s="238">
        <v>56</v>
      </c>
      <c r="I189" s="239"/>
      <c r="J189" s="234"/>
      <c r="K189" s="234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133</v>
      </c>
      <c r="AU189" s="244" t="s">
        <v>89</v>
      </c>
      <c r="AV189" s="13" t="s">
        <v>89</v>
      </c>
      <c r="AW189" s="13" t="s">
        <v>35</v>
      </c>
      <c r="AX189" s="13" t="s">
        <v>79</v>
      </c>
      <c r="AY189" s="244" t="s">
        <v>125</v>
      </c>
    </row>
    <row r="190" s="13" customFormat="1">
      <c r="A190" s="13"/>
      <c r="B190" s="233"/>
      <c r="C190" s="234"/>
      <c r="D190" s="235" t="s">
        <v>133</v>
      </c>
      <c r="E190" s="236" t="s">
        <v>1</v>
      </c>
      <c r="F190" s="237" t="s">
        <v>301</v>
      </c>
      <c r="G190" s="234"/>
      <c r="H190" s="238">
        <v>100</v>
      </c>
      <c r="I190" s="239"/>
      <c r="J190" s="234"/>
      <c r="K190" s="234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133</v>
      </c>
      <c r="AU190" s="244" t="s">
        <v>89</v>
      </c>
      <c r="AV190" s="13" t="s">
        <v>89</v>
      </c>
      <c r="AW190" s="13" t="s">
        <v>35</v>
      </c>
      <c r="AX190" s="13" t="s">
        <v>79</v>
      </c>
      <c r="AY190" s="244" t="s">
        <v>125</v>
      </c>
    </row>
    <row r="191" s="13" customFormat="1">
      <c r="A191" s="13"/>
      <c r="B191" s="233"/>
      <c r="C191" s="234"/>
      <c r="D191" s="235" t="s">
        <v>133</v>
      </c>
      <c r="E191" s="236" t="s">
        <v>1</v>
      </c>
      <c r="F191" s="237" t="s">
        <v>302</v>
      </c>
      <c r="G191" s="234"/>
      <c r="H191" s="238">
        <v>20</v>
      </c>
      <c r="I191" s="239"/>
      <c r="J191" s="234"/>
      <c r="K191" s="234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133</v>
      </c>
      <c r="AU191" s="244" t="s">
        <v>89</v>
      </c>
      <c r="AV191" s="13" t="s">
        <v>89</v>
      </c>
      <c r="AW191" s="13" t="s">
        <v>35</v>
      </c>
      <c r="AX191" s="13" t="s">
        <v>79</v>
      </c>
      <c r="AY191" s="244" t="s">
        <v>125</v>
      </c>
    </row>
    <row r="192" s="14" customFormat="1">
      <c r="A192" s="14"/>
      <c r="B192" s="245"/>
      <c r="C192" s="246"/>
      <c r="D192" s="235" t="s">
        <v>133</v>
      </c>
      <c r="E192" s="247" t="s">
        <v>1</v>
      </c>
      <c r="F192" s="248" t="s">
        <v>136</v>
      </c>
      <c r="G192" s="246"/>
      <c r="H192" s="249">
        <v>176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133</v>
      </c>
      <c r="AU192" s="255" t="s">
        <v>89</v>
      </c>
      <c r="AV192" s="14" t="s">
        <v>131</v>
      </c>
      <c r="AW192" s="14" t="s">
        <v>35</v>
      </c>
      <c r="AX192" s="14" t="s">
        <v>87</v>
      </c>
      <c r="AY192" s="255" t="s">
        <v>125</v>
      </c>
    </row>
    <row r="193" s="2" customFormat="1" ht="16.5" customHeight="1">
      <c r="A193" s="38"/>
      <c r="B193" s="39"/>
      <c r="C193" s="219" t="s">
        <v>303</v>
      </c>
      <c r="D193" s="219" t="s">
        <v>127</v>
      </c>
      <c r="E193" s="220" t="s">
        <v>304</v>
      </c>
      <c r="F193" s="221" t="s">
        <v>305</v>
      </c>
      <c r="G193" s="222" t="s">
        <v>139</v>
      </c>
      <c r="H193" s="223">
        <v>40</v>
      </c>
      <c r="I193" s="224"/>
      <c r="J193" s="225">
        <f>ROUND(I193*H193,2)</f>
        <v>0</v>
      </c>
      <c r="K193" s="226"/>
      <c r="L193" s="44"/>
      <c r="M193" s="227" t="s">
        <v>1</v>
      </c>
      <c r="N193" s="228" t="s">
        <v>44</v>
      </c>
      <c r="O193" s="91"/>
      <c r="P193" s="229">
        <f>O193*H193</f>
        <v>0</v>
      </c>
      <c r="Q193" s="229">
        <v>0.74327200000000004</v>
      </c>
      <c r="R193" s="229">
        <f>Q193*H193</f>
        <v>29.730880000000003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131</v>
      </c>
      <c r="AT193" s="231" t="s">
        <v>127</v>
      </c>
      <c r="AU193" s="231" t="s">
        <v>89</v>
      </c>
      <c r="AY193" s="17" t="s">
        <v>125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87</v>
      </c>
      <c r="BK193" s="232">
        <f>ROUND(I193*H193,2)</f>
        <v>0</v>
      </c>
      <c r="BL193" s="17" t="s">
        <v>131</v>
      </c>
      <c r="BM193" s="231" t="s">
        <v>306</v>
      </c>
    </row>
    <row r="194" s="2" customFormat="1">
      <c r="A194" s="38"/>
      <c r="B194" s="39"/>
      <c r="C194" s="40"/>
      <c r="D194" s="235" t="s">
        <v>189</v>
      </c>
      <c r="E194" s="40"/>
      <c r="F194" s="256" t="s">
        <v>307</v>
      </c>
      <c r="G194" s="40"/>
      <c r="H194" s="40"/>
      <c r="I194" s="257"/>
      <c r="J194" s="40"/>
      <c r="K194" s="40"/>
      <c r="L194" s="44"/>
      <c r="M194" s="258"/>
      <c r="N194" s="259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189</v>
      </c>
      <c r="AU194" s="17" t="s">
        <v>89</v>
      </c>
    </row>
    <row r="195" s="13" customFormat="1">
      <c r="A195" s="13"/>
      <c r="B195" s="233"/>
      <c r="C195" s="234"/>
      <c r="D195" s="235" t="s">
        <v>133</v>
      </c>
      <c r="E195" s="236" t="s">
        <v>1</v>
      </c>
      <c r="F195" s="237" t="s">
        <v>308</v>
      </c>
      <c r="G195" s="234"/>
      <c r="H195" s="238">
        <v>40</v>
      </c>
      <c r="I195" s="239"/>
      <c r="J195" s="234"/>
      <c r="K195" s="234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133</v>
      </c>
      <c r="AU195" s="244" t="s">
        <v>89</v>
      </c>
      <c r="AV195" s="13" t="s">
        <v>89</v>
      </c>
      <c r="AW195" s="13" t="s">
        <v>35</v>
      </c>
      <c r="AX195" s="13" t="s">
        <v>87</v>
      </c>
      <c r="AY195" s="244" t="s">
        <v>125</v>
      </c>
    </row>
    <row r="196" s="12" customFormat="1" ht="22.8" customHeight="1">
      <c r="A196" s="12"/>
      <c r="B196" s="203"/>
      <c r="C196" s="204"/>
      <c r="D196" s="205" t="s">
        <v>78</v>
      </c>
      <c r="E196" s="217" t="s">
        <v>160</v>
      </c>
      <c r="F196" s="217" t="s">
        <v>309</v>
      </c>
      <c r="G196" s="204"/>
      <c r="H196" s="204"/>
      <c r="I196" s="207"/>
      <c r="J196" s="218">
        <f>BK196</f>
        <v>0</v>
      </c>
      <c r="K196" s="204"/>
      <c r="L196" s="209"/>
      <c r="M196" s="210"/>
      <c r="N196" s="211"/>
      <c r="O196" s="211"/>
      <c r="P196" s="212">
        <f>SUM(P197:P203)</f>
        <v>0</v>
      </c>
      <c r="Q196" s="211"/>
      <c r="R196" s="212">
        <f>SUM(R197:R203)</f>
        <v>1.0781830399999999</v>
      </c>
      <c r="S196" s="211"/>
      <c r="T196" s="213">
        <f>SUM(T197:T203)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4" t="s">
        <v>87</v>
      </c>
      <c r="AT196" s="215" t="s">
        <v>78</v>
      </c>
      <c r="AU196" s="215" t="s">
        <v>87</v>
      </c>
      <c r="AY196" s="214" t="s">
        <v>125</v>
      </c>
      <c r="BK196" s="216">
        <f>SUM(BK197:BK203)</f>
        <v>0</v>
      </c>
    </row>
    <row r="197" s="2" customFormat="1" ht="16.5" customHeight="1">
      <c r="A197" s="38"/>
      <c r="B197" s="39"/>
      <c r="C197" s="219" t="s">
        <v>310</v>
      </c>
      <c r="D197" s="219" t="s">
        <v>127</v>
      </c>
      <c r="E197" s="220" t="s">
        <v>311</v>
      </c>
      <c r="F197" s="221" t="s">
        <v>312</v>
      </c>
      <c r="G197" s="222" t="s">
        <v>130</v>
      </c>
      <c r="H197" s="223">
        <v>11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44</v>
      </c>
      <c r="O197" s="91"/>
      <c r="P197" s="229">
        <f>O197*H197</f>
        <v>0</v>
      </c>
      <c r="Q197" s="229">
        <v>0.042207799999999997</v>
      </c>
      <c r="R197" s="229">
        <f>Q197*H197</f>
        <v>0.46428579999999997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131</v>
      </c>
      <c r="AT197" s="231" t="s">
        <v>127</v>
      </c>
      <c r="AU197" s="231" t="s">
        <v>89</v>
      </c>
      <c r="AY197" s="17" t="s">
        <v>125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87</v>
      </c>
      <c r="BK197" s="232">
        <f>ROUND(I197*H197,2)</f>
        <v>0</v>
      </c>
      <c r="BL197" s="17" t="s">
        <v>131</v>
      </c>
      <c r="BM197" s="231" t="s">
        <v>313</v>
      </c>
    </row>
    <row r="198" s="13" customFormat="1">
      <c r="A198" s="13"/>
      <c r="B198" s="233"/>
      <c r="C198" s="234"/>
      <c r="D198" s="235" t="s">
        <v>133</v>
      </c>
      <c r="E198" s="236" t="s">
        <v>1</v>
      </c>
      <c r="F198" s="237" t="s">
        <v>314</v>
      </c>
      <c r="G198" s="234"/>
      <c r="H198" s="238">
        <v>11</v>
      </c>
      <c r="I198" s="239"/>
      <c r="J198" s="234"/>
      <c r="K198" s="234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133</v>
      </c>
      <c r="AU198" s="244" t="s">
        <v>89</v>
      </c>
      <c r="AV198" s="13" t="s">
        <v>89</v>
      </c>
      <c r="AW198" s="13" t="s">
        <v>35</v>
      </c>
      <c r="AX198" s="13" t="s">
        <v>87</v>
      </c>
      <c r="AY198" s="244" t="s">
        <v>125</v>
      </c>
    </row>
    <row r="199" s="2" customFormat="1" ht="16.5" customHeight="1">
      <c r="A199" s="38"/>
      <c r="B199" s="39"/>
      <c r="C199" s="219" t="s">
        <v>315</v>
      </c>
      <c r="D199" s="219" t="s">
        <v>127</v>
      </c>
      <c r="E199" s="220" t="s">
        <v>316</v>
      </c>
      <c r="F199" s="221" t="s">
        <v>317</v>
      </c>
      <c r="G199" s="222" t="s">
        <v>130</v>
      </c>
      <c r="H199" s="223">
        <v>11</v>
      </c>
      <c r="I199" s="224"/>
      <c r="J199" s="225">
        <f>ROUND(I199*H199,2)</f>
        <v>0</v>
      </c>
      <c r="K199" s="226"/>
      <c r="L199" s="44"/>
      <c r="M199" s="227" t="s">
        <v>1</v>
      </c>
      <c r="N199" s="228" t="s">
        <v>44</v>
      </c>
      <c r="O199" s="91"/>
      <c r="P199" s="229">
        <f>O199*H199</f>
        <v>0</v>
      </c>
      <c r="Q199" s="229">
        <v>0.055808839999999998</v>
      </c>
      <c r="R199" s="229">
        <f>Q199*H199</f>
        <v>0.61389724000000001</v>
      </c>
      <c r="S199" s="229">
        <v>0</v>
      </c>
      <c r="T199" s="23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1" t="s">
        <v>131</v>
      </c>
      <c r="AT199" s="231" t="s">
        <v>127</v>
      </c>
      <c r="AU199" s="231" t="s">
        <v>89</v>
      </c>
      <c r="AY199" s="17" t="s">
        <v>125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7" t="s">
        <v>87</v>
      </c>
      <c r="BK199" s="232">
        <f>ROUND(I199*H199,2)</f>
        <v>0</v>
      </c>
      <c r="BL199" s="17" t="s">
        <v>131</v>
      </c>
      <c r="BM199" s="231" t="s">
        <v>318</v>
      </c>
    </row>
    <row r="200" s="13" customFormat="1">
      <c r="A200" s="13"/>
      <c r="B200" s="233"/>
      <c r="C200" s="234"/>
      <c r="D200" s="235" t="s">
        <v>133</v>
      </c>
      <c r="E200" s="236" t="s">
        <v>1</v>
      </c>
      <c r="F200" s="237" t="s">
        <v>314</v>
      </c>
      <c r="G200" s="234"/>
      <c r="H200" s="238">
        <v>11</v>
      </c>
      <c r="I200" s="239"/>
      <c r="J200" s="234"/>
      <c r="K200" s="234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133</v>
      </c>
      <c r="AU200" s="244" t="s">
        <v>89</v>
      </c>
      <c r="AV200" s="13" t="s">
        <v>89</v>
      </c>
      <c r="AW200" s="13" t="s">
        <v>35</v>
      </c>
      <c r="AX200" s="13" t="s">
        <v>87</v>
      </c>
      <c r="AY200" s="244" t="s">
        <v>125</v>
      </c>
    </row>
    <row r="201" s="2" customFormat="1" ht="16.5" customHeight="1">
      <c r="A201" s="38"/>
      <c r="B201" s="39"/>
      <c r="C201" s="219" t="s">
        <v>319</v>
      </c>
      <c r="D201" s="219" t="s">
        <v>127</v>
      </c>
      <c r="E201" s="220" t="s">
        <v>320</v>
      </c>
      <c r="F201" s="221" t="s">
        <v>321</v>
      </c>
      <c r="G201" s="222" t="s">
        <v>193</v>
      </c>
      <c r="H201" s="223">
        <v>1.6000000000000001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44</v>
      </c>
      <c r="O201" s="91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131</v>
      </c>
      <c r="AT201" s="231" t="s">
        <v>127</v>
      </c>
      <c r="AU201" s="231" t="s">
        <v>89</v>
      </c>
      <c r="AY201" s="17" t="s">
        <v>125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87</v>
      </c>
      <c r="BK201" s="232">
        <f>ROUND(I201*H201,2)</f>
        <v>0</v>
      </c>
      <c r="BL201" s="17" t="s">
        <v>131</v>
      </c>
      <c r="BM201" s="231" t="s">
        <v>322</v>
      </c>
    </row>
    <row r="202" s="2" customFormat="1">
      <c r="A202" s="38"/>
      <c r="B202" s="39"/>
      <c r="C202" s="40"/>
      <c r="D202" s="235" t="s">
        <v>189</v>
      </c>
      <c r="E202" s="40"/>
      <c r="F202" s="256" t="s">
        <v>323</v>
      </c>
      <c r="G202" s="40"/>
      <c r="H202" s="40"/>
      <c r="I202" s="257"/>
      <c r="J202" s="40"/>
      <c r="K202" s="40"/>
      <c r="L202" s="44"/>
      <c r="M202" s="258"/>
      <c r="N202" s="259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189</v>
      </c>
      <c r="AU202" s="17" t="s">
        <v>89</v>
      </c>
    </row>
    <row r="203" s="13" customFormat="1">
      <c r="A203" s="13"/>
      <c r="B203" s="233"/>
      <c r="C203" s="234"/>
      <c r="D203" s="235" t="s">
        <v>133</v>
      </c>
      <c r="E203" s="236" t="s">
        <v>1</v>
      </c>
      <c r="F203" s="237" t="s">
        <v>324</v>
      </c>
      <c r="G203" s="234"/>
      <c r="H203" s="238">
        <v>1.6000000000000001</v>
      </c>
      <c r="I203" s="239"/>
      <c r="J203" s="234"/>
      <c r="K203" s="234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133</v>
      </c>
      <c r="AU203" s="244" t="s">
        <v>89</v>
      </c>
      <c r="AV203" s="13" t="s">
        <v>89</v>
      </c>
      <c r="AW203" s="13" t="s">
        <v>35</v>
      </c>
      <c r="AX203" s="13" t="s">
        <v>87</v>
      </c>
      <c r="AY203" s="244" t="s">
        <v>125</v>
      </c>
    </row>
    <row r="204" s="12" customFormat="1" ht="22.8" customHeight="1">
      <c r="A204" s="12"/>
      <c r="B204" s="203"/>
      <c r="C204" s="204"/>
      <c r="D204" s="205" t="s">
        <v>78</v>
      </c>
      <c r="E204" s="217" t="s">
        <v>164</v>
      </c>
      <c r="F204" s="217" t="s">
        <v>325</v>
      </c>
      <c r="G204" s="204"/>
      <c r="H204" s="204"/>
      <c r="I204" s="207"/>
      <c r="J204" s="218">
        <f>BK204</f>
        <v>0</v>
      </c>
      <c r="K204" s="204"/>
      <c r="L204" s="209"/>
      <c r="M204" s="210"/>
      <c r="N204" s="211"/>
      <c r="O204" s="211"/>
      <c r="P204" s="212">
        <f>P205</f>
        <v>0</v>
      </c>
      <c r="Q204" s="211"/>
      <c r="R204" s="212">
        <f>R205</f>
        <v>0</v>
      </c>
      <c r="S204" s="211"/>
      <c r="T204" s="213">
        <f>T205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4" t="s">
        <v>87</v>
      </c>
      <c r="AT204" s="215" t="s">
        <v>78</v>
      </c>
      <c r="AU204" s="215" t="s">
        <v>87</v>
      </c>
      <c r="AY204" s="214" t="s">
        <v>125</v>
      </c>
      <c r="BK204" s="216">
        <f>BK205</f>
        <v>0</v>
      </c>
    </row>
    <row r="205" s="12" customFormat="1" ht="20.88" customHeight="1">
      <c r="A205" s="12"/>
      <c r="B205" s="203"/>
      <c r="C205" s="204"/>
      <c r="D205" s="205" t="s">
        <v>78</v>
      </c>
      <c r="E205" s="217" t="s">
        <v>326</v>
      </c>
      <c r="F205" s="217" t="s">
        <v>327</v>
      </c>
      <c r="G205" s="204"/>
      <c r="H205" s="204"/>
      <c r="I205" s="207"/>
      <c r="J205" s="218">
        <f>BK205</f>
        <v>0</v>
      </c>
      <c r="K205" s="204"/>
      <c r="L205" s="209"/>
      <c r="M205" s="210"/>
      <c r="N205" s="211"/>
      <c r="O205" s="211"/>
      <c r="P205" s="212">
        <f>P206</f>
        <v>0</v>
      </c>
      <c r="Q205" s="211"/>
      <c r="R205" s="212">
        <f>R206</f>
        <v>0</v>
      </c>
      <c r="S205" s="211"/>
      <c r="T205" s="213">
        <f>T206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4" t="s">
        <v>87</v>
      </c>
      <c r="AT205" s="215" t="s">
        <v>78</v>
      </c>
      <c r="AU205" s="215" t="s">
        <v>89</v>
      </c>
      <c r="AY205" s="214" t="s">
        <v>125</v>
      </c>
      <c r="BK205" s="216">
        <f>BK206</f>
        <v>0</v>
      </c>
    </row>
    <row r="206" s="2" customFormat="1" ht="16.5" customHeight="1">
      <c r="A206" s="38"/>
      <c r="B206" s="39"/>
      <c r="C206" s="219" t="s">
        <v>328</v>
      </c>
      <c r="D206" s="219" t="s">
        <v>127</v>
      </c>
      <c r="E206" s="220" t="s">
        <v>329</v>
      </c>
      <c r="F206" s="221" t="s">
        <v>330</v>
      </c>
      <c r="G206" s="222" t="s">
        <v>227</v>
      </c>
      <c r="H206" s="223">
        <v>734.87099999999998</v>
      </c>
      <c r="I206" s="224"/>
      <c r="J206" s="225">
        <f>ROUND(I206*H206,2)</f>
        <v>0</v>
      </c>
      <c r="K206" s="226"/>
      <c r="L206" s="44"/>
      <c r="M206" s="281" t="s">
        <v>1</v>
      </c>
      <c r="N206" s="282" t="s">
        <v>44</v>
      </c>
      <c r="O206" s="283"/>
      <c r="P206" s="284">
        <f>O206*H206</f>
        <v>0</v>
      </c>
      <c r="Q206" s="284">
        <v>0</v>
      </c>
      <c r="R206" s="284">
        <f>Q206*H206</f>
        <v>0</v>
      </c>
      <c r="S206" s="284">
        <v>0</v>
      </c>
      <c r="T206" s="285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131</v>
      </c>
      <c r="AT206" s="231" t="s">
        <v>127</v>
      </c>
      <c r="AU206" s="231" t="s">
        <v>141</v>
      </c>
      <c r="AY206" s="17" t="s">
        <v>125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87</v>
      </c>
      <c r="BK206" s="232">
        <f>ROUND(I206*H206,2)</f>
        <v>0</v>
      </c>
      <c r="BL206" s="17" t="s">
        <v>131</v>
      </c>
      <c r="BM206" s="231" t="s">
        <v>331</v>
      </c>
    </row>
    <row r="207" s="2" customFormat="1" ht="6.96" customHeight="1">
      <c r="A207" s="38"/>
      <c r="B207" s="66"/>
      <c r="C207" s="67"/>
      <c r="D207" s="67"/>
      <c r="E207" s="67"/>
      <c r="F207" s="67"/>
      <c r="G207" s="67"/>
      <c r="H207" s="67"/>
      <c r="I207" s="67"/>
      <c r="J207" s="67"/>
      <c r="K207" s="67"/>
      <c r="L207" s="44"/>
      <c r="M207" s="38"/>
      <c r="O207" s="38"/>
      <c r="P207" s="38"/>
      <c r="Q207" s="38"/>
      <c r="R207" s="38"/>
      <c r="S207" s="38"/>
      <c r="T207" s="38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</row>
  </sheetData>
  <sheetProtection sheet="1" autoFilter="0" formatColumns="0" formatRows="0" objects="1" scenarios="1" spinCount="100000" saltValue="hNaxjf4miq7OO4aNP5Hpqw7i72N8iCd6m7ehwljCYGdNKbDA7unCW+nxWkBPK7G6wla6S+3+NuU7K9IGFiWjxQ==" hashValue="tCCaCjcuvMr9piC2OW4DdO84hdwuXf7r3cNbiEAa4a3h9iC3lzve9CCjnYmdug5+c3RWnFpLj39D/NP9W0aWSQ==" algorithmName="SHA-512" password="CC35"/>
  <autoFilter ref="C121:K206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Třebůvka, Linhartice – optimalizace koryta toku (horní úsek)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332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6. 4. 2018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34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36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37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ROUND((SUM(BE126:BE198)),  2)</f>
        <v>0</v>
      </c>
      <c r="G33" s="38"/>
      <c r="H33" s="38"/>
      <c r="I33" s="155">
        <v>0.20999999999999999</v>
      </c>
      <c r="J33" s="154">
        <f>ROUND(((SUM(BE126:BE198))*I33),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ROUND((SUM(BF126:BF198)),  2)</f>
        <v>0</v>
      </c>
      <c r="G34" s="38"/>
      <c r="H34" s="38"/>
      <c r="I34" s="155">
        <v>0.14999999999999999</v>
      </c>
      <c r="J34" s="154">
        <f>ROUND(((SUM(BF126:BF198))*I34),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ROUND((SUM(BG126:BG198)),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ROUND((SUM(BH126:BH198)),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ROUND((SUM(BI126:BI198)),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Třebůvka, Linhartice – optimalizace koryta toku (horní úsek)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177251-2 - SO02 Oprava opěrné zdi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Linhartice</v>
      </c>
      <c r="G89" s="40"/>
      <c r="H89" s="40"/>
      <c r="I89" s="32" t="s">
        <v>22</v>
      </c>
      <c r="J89" s="79" t="str">
        <f>IF(J12="","",J12)</f>
        <v>6. 4. 2018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 p., závod Horní Morava</v>
      </c>
      <c r="G91" s="40"/>
      <c r="H91" s="40"/>
      <c r="I91" s="32" t="s">
        <v>31</v>
      </c>
      <c r="J91" s="36" t="str">
        <f>E21</f>
        <v>GEOtest, a.s.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36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105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333</v>
      </c>
      <c r="E99" s="188"/>
      <c r="F99" s="188"/>
      <c r="G99" s="188"/>
      <c r="H99" s="188"/>
      <c r="I99" s="188"/>
      <c r="J99" s="189">
        <f>J145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334</v>
      </c>
      <c r="E100" s="188"/>
      <c r="F100" s="188"/>
      <c r="G100" s="188"/>
      <c r="H100" s="188"/>
      <c r="I100" s="188"/>
      <c r="J100" s="189">
        <f>J166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335</v>
      </c>
      <c r="E101" s="188"/>
      <c r="F101" s="188"/>
      <c r="G101" s="188"/>
      <c r="H101" s="188"/>
      <c r="I101" s="188"/>
      <c r="J101" s="189">
        <f>J169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108</v>
      </c>
      <c r="E102" s="188"/>
      <c r="F102" s="188"/>
      <c r="G102" s="188"/>
      <c r="H102" s="188"/>
      <c r="I102" s="188"/>
      <c r="J102" s="189">
        <f>J174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336</v>
      </c>
      <c r="E103" s="188"/>
      <c r="F103" s="188"/>
      <c r="G103" s="188"/>
      <c r="H103" s="188"/>
      <c r="I103" s="188"/>
      <c r="J103" s="189">
        <f>J186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337</v>
      </c>
      <c r="E104" s="188"/>
      <c r="F104" s="188"/>
      <c r="G104" s="188"/>
      <c r="H104" s="188"/>
      <c r="I104" s="188"/>
      <c r="J104" s="189">
        <f>J190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9"/>
      <c r="C105" s="180"/>
      <c r="D105" s="181" t="s">
        <v>338</v>
      </c>
      <c r="E105" s="182"/>
      <c r="F105" s="182"/>
      <c r="G105" s="182"/>
      <c r="H105" s="182"/>
      <c r="I105" s="182"/>
      <c r="J105" s="183">
        <f>J192</f>
        <v>0</v>
      </c>
      <c r="K105" s="180"/>
      <c r="L105" s="18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5"/>
      <c r="C106" s="186"/>
      <c r="D106" s="187" t="s">
        <v>339</v>
      </c>
      <c r="E106" s="188"/>
      <c r="F106" s="188"/>
      <c r="G106" s="188"/>
      <c r="H106" s="188"/>
      <c r="I106" s="188"/>
      <c r="J106" s="189">
        <f>J193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110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4" t="str">
        <f>E7</f>
        <v>Třebůvka, Linhartice – optimalizace koryta toku (horní úsek)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97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177251-2 - SO02 Oprava opěrné zdi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>Linhartice</v>
      </c>
      <c r="G120" s="40"/>
      <c r="H120" s="40"/>
      <c r="I120" s="32" t="s">
        <v>22</v>
      </c>
      <c r="J120" s="79" t="str">
        <f>IF(J12="","",J12)</f>
        <v>6. 4. 2018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>Povodí Moravy, s. p., závod Horní Morava</v>
      </c>
      <c r="G122" s="40"/>
      <c r="H122" s="40"/>
      <c r="I122" s="32" t="s">
        <v>31</v>
      </c>
      <c r="J122" s="36" t="str">
        <f>E21</f>
        <v>GEOtest, a.s.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29</v>
      </c>
      <c r="D123" s="40"/>
      <c r="E123" s="40"/>
      <c r="F123" s="27" t="str">
        <f>IF(E18="","",E18)</f>
        <v>Vyplň údaj</v>
      </c>
      <c r="G123" s="40"/>
      <c r="H123" s="40"/>
      <c r="I123" s="32" t="s">
        <v>36</v>
      </c>
      <c r="J123" s="36" t="str">
        <f>E24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1"/>
      <c r="B125" s="192"/>
      <c r="C125" s="193" t="s">
        <v>111</v>
      </c>
      <c r="D125" s="194" t="s">
        <v>64</v>
      </c>
      <c r="E125" s="194" t="s">
        <v>60</v>
      </c>
      <c r="F125" s="194" t="s">
        <v>61</v>
      </c>
      <c r="G125" s="194" t="s">
        <v>112</v>
      </c>
      <c r="H125" s="194" t="s">
        <v>113</v>
      </c>
      <c r="I125" s="194" t="s">
        <v>114</v>
      </c>
      <c r="J125" s="195" t="s">
        <v>101</v>
      </c>
      <c r="K125" s="196" t="s">
        <v>115</v>
      </c>
      <c r="L125" s="197"/>
      <c r="M125" s="100" t="s">
        <v>1</v>
      </c>
      <c r="N125" s="101" t="s">
        <v>43</v>
      </c>
      <c r="O125" s="101" t="s">
        <v>116</v>
      </c>
      <c r="P125" s="101" t="s">
        <v>117</v>
      </c>
      <c r="Q125" s="101" t="s">
        <v>118</v>
      </c>
      <c r="R125" s="101" t="s">
        <v>119</v>
      </c>
      <c r="S125" s="101" t="s">
        <v>120</v>
      </c>
      <c r="T125" s="102" t="s">
        <v>121</v>
      </c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8"/>
      <c r="B126" s="39"/>
      <c r="C126" s="107" t="s">
        <v>122</v>
      </c>
      <c r="D126" s="40"/>
      <c r="E126" s="40"/>
      <c r="F126" s="40"/>
      <c r="G126" s="40"/>
      <c r="H126" s="40"/>
      <c r="I126" s="40"/>
      <c r="J126" s="198">
        <f>BK126</f>
        <v>0</v>
      </c>
      <c r="K126" s="40"/>
      <c r="L126" s="44"/>
      <c r="M126" s="103"/>
      <c r="N126" s="199"/>
      <c r="O126" s="104"/>
      <c r="P126" s="200">
        <f>P127+P192</f>
        <v>0</v>
      </c>
      <c r="Q126" s="104"/>
      <c r="R126" s="200">
        <f>R127+R192</f>
        <v>55.637792414800003</v>
      </c>
      <c r="S126" s="104"/>
      <c r="T126" s="201">
        <f>T127+T192</f>
        <v>26.999400000000005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78</v>
      </c>
      <c r="AU126" s="17" t="s">
        <v>103</v>
      </c>
      <c r="BK126" s="202">
        <f>BK127+BK192</f>
        <v>0</v>
      </c>
    </row>
    <row r="127" s="12" customFormat="1" ht="25.92" customHeight="1">
      <c r="A127" s="12"/>
      <c r="B127" s="203"/>
      <c r="C127" s="204"/>
      <c r="D127" s="205" t="s">
        <v>78</v>
      </c>
      <c r="E127" s="206" t="s">
        <v>123</v>
      </c>
      <c r="F127" s="206" t="s">
        <v>124</v>
      </c>
      <c r="G127" s="204"/>
      <c r="H127" s="204"/>
      <c r="I127" s="207"/>
      <c r="J127" s="208">
        <f>BK127</f>
        <v>0</v>
      </c>
      <c r="K127" s="204"/>
      <c r="L127" s="209"/>
      <c r="M127" s="210"/>
      <c r="N127" s="211"/>
      <c r="O127" s="211"/>
      <c r="P127" s="212">
        <f>P128+P145+P166+P169+P174+P186+P190</f>
        <v>0</v>
      </c>
      <c r="Q127" s="211"/>
      <c r="R127" s="212">
        <f>R128+R145+R166+R169+R174+R186+R190</f>
        <v>55.636692414800002</v>
      </c>
      <c r="S127" s="211"/>
      <c r="T127" s="213">
        <f>T128+T145+T166+T169+T174+T186+T190</f>
        <v>25.239400000000003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87</v>
      </c>
      <c r="AT127" s="215" t="s">
        <v>78</v>
      </c>
      <c r="AU127" s="215" t="s">
        <v>79</v>
      </c>
      <c r="AY127" s="214" t="s">
        <v>125</v>
      </c>
      <c r="BK127" s="216">
        <f>BK128+BK145+BK166+BK169+BK174+BK186+BK190</f>
        <v>0</v>
      </c>
    </row>
    <row r="128" s="12" customFormat="1" ht="22.8" customHeight="1">
      <c r="A128" s="12"/>
      <c r="B128" s="203"/>
      <c r="C128" s="204"/>
      <c r="D128" s="205" t="s">
        <v>78</v>
      </c>
      <c r="E128" s="217" t="s">
        <v>87</v>
      </c>
      <c r="F128" s="217" t="s">
        <v>126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SUM(P129:P144)</f>
        <v>0</v>
      </c>
      <c r="Q128" s="211"/>
      <c r="R128" s="212">
        <f>SUM(R129:R144)</f>
        <v>0.041200000000000001</v>
      </c>
      <c r="S128" s="211"/>
      <c r="T128" s="213">
        <f>SUM(T129:T144)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87</v>
      </c>
      <c r="AT128" s="215" t="s">
        <v>78</v>
      </c>
      <c r="AU128" s="215" t="s">
        <v>87</v>
      </c>
      <c r="AY128" s="214" t="s">
        <v>125</v>
      </c>
      <c r="BK128" s="216">
        <f>SUM(BK129:BK144)</f>
        <v>0</v>
      </c>
    </row>
    <row r="129" s="2" customFormat="1" ht="21.75" customHeight="1">
      <c r="A129" s="38"/>
      <c r="B129" s="39"/>
      <c r="C129" s="219" t="s">
        <v>87</v>
      </c>
      <c r="D129" s="219" t="s">
        <v>127</v>
      </c>
      <c r="E129" s="220" t="s">
        <v>340</v>
      </c>
      <c r="F129" s="221" t="s">
        <v>341</v>
      </c>
      <c r="G129" s="222" t="s">
        <v>139</v>
      </c>
      <c r="H129" s="223">
        <v>9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44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131</v>
      </c>
      <c r="AT129" s="231" t="s">
        <v>127</v>
      </c>
      <c r="AU129" s="231" t="s">
        <v>89</v>
      </c>
      <c r="AY129" s="17" t="s">
        <v>125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87</v>
      </c>
      <c r="BK129" s="232">
        <f>ROUND(I129*H129,2)</f>
        <v>0</v>
      </c>
      <c r="BL129" s="17" t="s">
        <v>131</v>
      </c>
      <c r="BM129" s="231" t="s">
        <v>342</v>
      </c>
    </row>
    <row r="130" s="2" customFormat="1" ht="16.5" customHeight="1">
      <c r="A130" s="38"/>
      <c r="B130" s="39"/>
      <c r="C130" s="219" t="s">
        <v>89</v>
      </c>
      <c r="D130" s="219" t="s">
        <v>127</v>
      </c>
      <c r="E130" s="220" t="s">
        <v>343</v>
      </c>
      <c r="F130" s="221" t="s">
        <v>344</v>
      </c>
      <c r="G130" s="222" t="s">
        <v>139</v>
      </c>
      <c r="H130" s="223">
        <v>3.4300000000000002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44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131</v>
      </c>
      <c r="AT130" s="231" t="s">
        <v>127</v>
      </c>
      <c r="AU130" s="231" t="s">
        <v>89</v>
      </c>
      <c r="AY130" s="17" t="s">
        <v>125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87</v>
      </c>
      <c r="BK130" s="232">
        <f>ROUND(I130*H130,2)</f>
        <v>0</v>
      </c>
      <c r="BL130" s="17" t="s">
        <v>131</v>
      </c>
      <c r="BM130" s="231" t="s">
        <v>345</v>
      </c>
    </row>
    <row r="131" s="13" customFormat="1">
      <c r="A131" s="13"/>
      <c r="B131" s="233"/>
      <c r="C131" s="234"/>
      <c r="D131" s="235" t="s">
        <v>133</v>
      </c>
      <c r="E131" s="236" t="s">
        <v>1</v>
      </c>
      <c r="F131" s="237" t="s">
        <v>346</v>
      </c>
      <c r="G131" s="234"/>
      <c r="H131" s="238">
        <v>3.4300000000000002</v>
      </c>
      <c r="I131" s="239"/>
      <c r="J131" s="234"/>
      <c r="K131" s="234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133</v>
      </c>
      <c r="AU131" s="244" t="s">
        <v>89</v>
      </c>
      <c r="AV131" s="13" t="s">
        <v>89</v>
      </c>
      <c r="AW131" s="13" t="s">
        <v>35</v>
      </c>
      <c r="AX131" s="13" t="s">
        <v>87</v>
      </c>
      <c r="AY131" s="244" t="s">
        <v>125</v>
      </c>
    </row>
    <row r="132" s="2" customFormat="1" ht="16.5" customHeight="1">
      <c r="A132" s="38"/>
      <c r="B132" s="39"/>
      <c r="C132" s="219" t="s">
        <v>141</v>
      </c>
      <c r="D132" s="219" t="s">
        <v>127</v>
      </c>
      <c r="E132" s="220" t="s">
        <v>185</v>
      </c>
      <c r="F132" s="221" t="s">
        <v>347</v>
      </c>
      <c r="G132" s="222" t="s">
        <v>187</v>
      </c>
      <c r="H132" s="223">
        <v>1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44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131</v>
      </c>
      <c r="AT132" s="231" t="s">
        <v>127</v>
      </c>
      <c r="AU132" s="231" t="s">
        <v>89</v>
      </c>
      <c r="AY132" s="17" t="s">
        <v>125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87</v>
      </c>
      <c r="BK132" s="232">
        <f>ROUND(I132*H132,2)</f>
        <v>0</v>
      </c>
      <c r="BL132" s="17" t="s">
        <v>131</v>
      </c>
      <c r="BM132" s="231" t="s">
        <v>348</v>
      </c>
    </row>
    <row r="133" s="2" customFormat="1">
      <c r="A133" s="38"/>
      <c r="B133" s="39"/>
      <c r="C133" s="40"/>
      <c r="D133" s="235" t="s">
        <v>189</v>
      </c>
      <c r="E133" s="40"/>
      <c r="F133" s="256" t="s">
        <v>190</v>
      </c>
      <c r="G133" s="40"/>
      <c r="H133" s="40"/>
      <c r="I133" s="257"/>
      <c r="J133" s="40"/>
      <c r="K133" s="40"/>
      <c r="L133" s="44"/>
      <c r="M133" s="258"/>
      <c r="N133" s="259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189</v>
      </c>
      <c r="AU133" s="17" t="s">
        <v>89</v>
      </c>
    </row>
    <row r="134" s="2" customFormat="1" ht="16.5" customHeight="1">
      <c r="A134" s="38"/>
      <c r="B134" s="39"/>
      <c r="C134" s="219" t="s">
        <v>131</v>
      </c>
      <c r="D134" s="219" t="s">
        <v>127</v>
      </c>
      <c r="E134" s="220" t="s">
        <v>349</v>
      </c>
      <c r="F134" s="221" t="s">
        <v>350</v>
      </c>
      <c r="G134" s="222" t="s">
        <v>130</v>
      </c>
      <c r="H134" s="223">
        <v>8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44</v>
      </c>
      <c r="O134" s="91"/>
      <c r="P134" s="229">
        <f>O134*H134</f>
        <v>0</v>
      </c>
      <c r="Q134" s="229">
        <v>0.0051500000000000001</v>
      </c>
      <c r="R134" s="229">
        <f>Q134*H134</f>
        <v>0.041200000000000001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131</v>
      </c>
      <c r="AT134" s="231" t="s">
        <v>127</v>
      </c>
      <c r="AU134" s="231" t="s">
        <v>89</v>
      </c>
      <c r="AY134" s="17" t="s">
        <v>125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87</v>
      </c>
      <c r="BK134" s="232">
        <f>ROUND(I134*H134,2)</f>
        <v>0</v>
      </c>
      <c r="BL134" s="17" t="s">
        <v>131</v>
      </c>
      <c r="BM134" s="231" t="s">
        <v>351</v>
      </c>
    </row>
    <row r="135" s="2" customFormat="1">
      <c r="A135" s="38"/>
      <c r="B135" s="39"/>
      <c r="C135" s="40"/>
      <c r="D135" s="235" t="s">
        <v>189</v>
      </c>
      <c r="E135" s="40"/>
      <c r="F135" s="256" t="s">
        <v>352</v>
      </c>
      <c r="G135" s="40"/>
      <c r="H135" s="40"/>
      <c r="I135" s="257"/>
      <c r="J135" s="40"/>
      <c r="K135" s="40"/>
      <c r="L135" s="44"/>
      <c r="M135" s="258"/>
      <c r="N135" s="259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189</v>
      </c>
      <c r="AU135" s="17" t="s">
        <v>89</v>
      </c>
    </row>
    <row r="136" s="13" customFormat="1">
      <c r="A136" s="13"/>
      <c r="B136" s="233"/>
      <c r="C136" s="234"/>
      <c r="D136" s="235" t="s">
        <v>133</v>
      </c>
      <c r="E136" s="236" t="s">
        <v>1</v>
      </c>
      <c r="F136" s="237" t="s">
        <v>353</v>
      </c>
      <c r="G136" s="234"/>
      <c r="H136" s="238">
        <v>8</v>
      </c>
      <c r="I136" s="239"/>
      <c r="J136" s="234"/>
      <c r="K136" s="234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133</v>
      </c>
      <c r="AU136" s="244" t="s">
        <v>89</v>
      </c>
      <c r="AV136" s="13" t="s">
        <v>89</v>
      </c>
      <c r="AW136" s="13" t="s">
        <v>35</v>
      </c>
      <c r="AX136" s="13" t="s">
        <v>87</v>
      </c>
      <c r="AY136" s="244" t="s">
        <v>125</v>
      </c>
    </row>
    <row r="137" s="2" customFormat="1" ht="16.5" customHeight="1">
      <c r="A137" s="38"/>
      <c r="B137" s="39"/>
      <c r="C137" s="219" t="s">
        <v>148</v>
      </c>
      <c r="D137" s="219" t="s">
        <v>127</v>
      </c>
      <c r="E137" s="220" t="s">
        <v>354</v>
      </c>
      <c r="F137" s="221" t="s">
        <v>355</v>
      </c>
      <c r="G137" s="222" t="s">
        <v>193</v>
      </c>
      <c r="H137" s="223">
        <v>9.9000000000000004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44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131</v>
      </c>
      <c r="AT137" s="231" t="s">
        <v>127</v>
      </c>
      <c r="AU137" s="231" t="s">
        <v>89</v>
      </c>
      <c r="AY137" s="17" t="s">
        <v>125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87</v>
      </c>
      <c r="BK137" s="232">
        <f>ROUND(I137*H137,2)</f>
        <v>0</v>
      </c>
      <c r="BL137" s="17" t="s">
        <v>131</v>
      </c>
      <c r="BM137" s="231" t="s">
        <v>356</v>
      </c>
    </row>
    <row r="138" s="2" customFormat="1">
      <c r="A138" s="38"/>
      <c r="B138" s="39"/>
      <c r="C138" s="40"/>
      <c r="D138" s="235" t="s">
        <v>189</v>
      </c>
      <c r="E138" s="40"/>
      <c r="F138" s="256" t="s">
        <v>357</v>
      </c>
      <c r="G138" s="40"/>
      <c r="H138" s="40"/>
      <c r="I138" s="257"/>
      <c r="J138" s="40"/>
      <c r="K138" s="40"/>
      <c r="L138" s="44"/>
      <c r="M138" s="258"/>
      <c r="N138" s="259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189</v>
      </c>
      <c r="AU138" s="17" t="s">
        <v>89</v>
      </c>
    </row>
    <row r="139" s="13" customFormat="1">
      <c r="A139" s="13"/>
      <c r="B139" s="233"/>
      <c r="C139" s="234"/>
      <c r="D139" s="235" t="s">
        <v>133</v>
      </c>
      <c r="E139" s="236" t="s">
        <v>1</v>
      </c>
      <c r="F139" s="237" t="s">
        <v>358</v>
      </c>
      <c r="G139" s="234"/>
      <c r="H139" s="238">
        <v>9.9000000000000004</v>
      </c>
      <c r="I139" s="239"/>
      <c r="J139" s="234"/>
      <c r="K139" s="234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133</v>
      </c>
      <c r="AU139" s="244" t="s">
        <v>89</v>
      </c>
      <c r="AV139" s="13" t="s">
        <v>89</v>
      </c>
      <c r="AW139" s="13" t="s">
        <v>35</v>
      </c>
      <c r="AX139" s="13" t="s">
        <v>87</v>
      </c>
      <c r="AY139" s="244" t="s">
        <v>125</v>
      </c>
    </row>
    <row r="140" s="2" customFormat="1" ht="24.15" customHeight="1">
      <c r="A140" s="38"/>
      <c r="B140" s="39"/>
      <c r="C140" s="219" t="s">
        <v>152</v>
      </c>
      <c r="D140" s="219" t="s">
        <v>127</v>
      </c>
      <c r="E140" s="220" t="s">
        <v>359</v>
      </c>
      <c r="F140" s="221" t="s">
        <v>360</v>
      </c>
      <c r="G140" s="222" t="s">
        <v>361</v>
      </c>
      <c r="H140" s="223">
        <v>10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44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131</v>
      </c>
      <c r="AT140" s="231" t="s">
        <v>127</v>
      </c>
      <c r="AU140" s="231" t="s">
        <v>89</v>
      </c>
      <c r="AY140" s="17" t="s">
        <v>125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87</v>
      </c>
      <c r="BK140" s="232">
        <f>ROUND(I140*H140,2)</f>
        <v>0</v>
      </c>
      <c r="BL140" s="17" t="s">
        <v>131</v>
      </c>
      <c r="BM140" s="231" t="s">
        <v>362</v>
      </c>
    </row>
    <row r="141" s="2" customFormat="1">
      <c r="A141" s="38"/>
      <c r="B141" s="39"/>
      <c r="C141" s="40"/>
      <c r="D141" s="235" t="s">
        <v>189</v>
      </c>
      <c r="E141" s="40"/>
      <c r="F141" s="256" t="s">
        <v>363</v>
      </c>
      <c r="G141" s="40"/>
      <c r="H141" s="40"/>
      <c r="I141" s="257"/>
      <c r="J141" s="40"/>
      <c r="K141" s="40"/>
      <c r="L141" s="44"/>
      <c r="M141" s="258"/>
      <c r="N141" s="259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189</v>
      </c>
      <c r="AU141" s="17" t="s">
        <v>89</v>
      </c>
    </row>
    <row r="142" s="13" customFormat="1">
      <c r="A142" s="13"/>
      <c r="B142" s="233"/>
      <c r="C142" s="234"/>
      <c r="D142" s="235" t="s">
        <v>133</v>
      </c>
      <c r="E142" s="236" t="s">
        <v>1</v>
      </c>
      <c r="F142" s="237" t="s">
        <v>364</v>
      </c>
      <c r="G142" s="234"/>
      <c r="H142" s="238">
        <v>7</v>
      </c>
      <c r="I142" s="239"/>
      <c r="J142" s="234"/>
      <c r="K142" s="234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133</v>
      </c>
      <c r="AU142" s="244" t="s">
        <v>89</v>
      </c>
      <c r="AV142" s="13" t="s">
        <v>89</v>
      </c>
      <c r="AW142" s="13" t="s">
        <v>35</v>
      </c>
      <c r="AX142" s="13" t="s">
        <v>79</v>
      </c>
      <c r="AY142" s="244" t="s">
        <v>125</v>
      </c>
    </row>
    <row r="143" s="13" customFormat="1">
      <c r="A143" s="13"/>
      <c r="B143" s="233"/>
      <c r="C143" s="234"/>
      <c r="D143" s="235" t="s">
        <v>133</v>
      </c>
      <c r="E143" s="236" t="s">
        <v>1</v>
      </c>
      <c r="F143" s="237" t="s">
        <v>365</v>
      </c>
      <c r="G143" s="234"/>
      <c r="H143" s="238">
        <v>3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133</v>
      </c>
      <c r="AU143" s="244" t="s">
        <v>89</v>
      </c>
      <c r="AV143" s="13" t="s">
        <v>89</v>
      </c>
      <c r="AW143" s="13" t="s">
        <v>35</v>
      </c>
      <c r="AX143" s="13" t="s">
        <v>79</v>
      </c>
      <c r="AY143" s="244" t="s">
        <v>125</v>
      </c>
    </row>
    <row r="144" s="14" customFormat="1">
      <c r="A144" s="14"/>
      <c r="B144" s="245"/>
      <c r="C144" s="246"/>
      <c r="D144" s="235" t="s">
        <v>133</v>
      </c>
      <c r="E144" s="247" t="s">
        <v>1</v>
      </c>
      <c r="F144" s="248" t="s">
        <v>136</v>
      </c>
      <c r="G144" s="246"/>
      <c r="H144" s="249">
        <v>10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133</v>
      </c>
      <c r="AU144" s="255" t="s">
        <v>89</v>
      </c>
      <c r="AV144" s="14" t="s">
        <v>131</v>
      </c>
      <c r="AW144" s="14" t="s">
        <v>35</v>
      </c>
      <c r="AX144" s="14" t="s">
        <v>87</v>
      </c>
      <c r="AY144" s="255" t="s">
        <v>125</v>
      </c>
    </row>
    <row r="145" s="12" customFormat="1" ht="22.8" customHeight="1">
      <c r="A145" s="12"/>
      <c r="B145" s="203"/>
      <c r="C145" s="204"/>
      <c r="D145" s="205" t="s">
        <v>78</v>
      </c>
      <c r="E145" s="217" t="s">
        <v>141</v>
      </c>
      <c r="F145" s="217" t="s">
        <v>366</v>
      </c>
      <c r="G145" s="204"/>
      <c r="H145" s="204"/>
      <c r="I145" s="207"/>
      <c r="J145" s="218">
        <f>BK145</f>
        <v>0</v>
      </c>
      <c r="K145" s="204"/>
      <c r="L145" s="209"/>
      <c r="M145" s="210"/>
      <c r="N145" s="211"/>
      <c r="O145" s="211"/>
      <c r="P145" s="212">
        <f>SUM(P146:P165)</f>
        <v>0</v>
      </c>
      <c r="Q145" s="211"/>
      <c r="R145" s="212">
        <f>SUM(R146:R165)</f>
        <v>47.622294414800002</v>
      </c>
      <c r="S145" s="211"/>
      <c r="T145" s="213">
        <f>SUM(T146:T165)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4" t="s">
        <v>87</v>
      </c>
      <c r="AT145" s="215" t="s">
        <v>78</v>
      </c>
      <c r="AU145" s="215" t="s">
        <v>87</v>
      </c>
      <c r="AY145" s="214" t="s">
        <v>125</v>
      </c>
      <c r="BK145" s="216">
        <f>SUM(BK146:BK165)</f>
        <v>0</v>
      </c>
    </row>
    <row r="146" s="2" customFormat="1" ht="16.5" customHeight="1">
      <c r="A146" s="38"/>
      <c r="B146" s="39"/>
      <c r="C146" s="219" t="s">
        <v>156</v>
      </c>
      <c r="D146" s="219" t="s">
        <v>127</v>
      </c>
      <c r="E146" s="220" t="s">
        <v>367</v>
      </c>
      <c r="F146" s="221" t="s">
        <v>368</v>
      </c>
      <c r="G146" s="222" t="s">
        <v>139</v>
      </c>
      <c r="H146" s="223">
        <v>203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44</v>
      </c>
      <c r="O146" s="91"/>
      <c r="P146" s="229">
        <f>O146*H146</f>
        <v>0</v>
      </c>
      <c r="Q146" s="229">
        <v>0.029999999999999999</v>
      </c>
      <c r="R146" s="229">
        <f>Q146*H146</f>
        <v>6.0899999999999999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131</v>
      </c>
      <c r="AT146" s="231" t="s">
        <v>127</v>
      </c>
      <c r="AU146" s="231" t="s">
        <v>89</v>
      </c>
      <c r="AY146" s="17" t="s">
        <v>125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87</v>
      </c>
      <c r="BK146" s="232">
        <f>ROUND(I146*H146,2)</f>
        <v>0</v>
      </c>
      <c r="BL146" s="17" t="s">
        <v>131</v>
      </c>
      <c r="BM146" s="231" t="s">
        <v>369</v>
      </c>
    </row>
    <row r="147" s="13" customFormat="1">
      <c r="A147" s="13"/>
      <c r="B147" s="233"/>
      <c r="C147" s="234"/>
      <c r="D147" s="235" t="s">
        <v>133</v>
      </c>
      <c r="E147" s="236" t="s">
        <v>1</v>
      </c>
      <c r="F147" s="237" t="s">
        <v>370</v>
      </c>
      <c r="G147" s="234"/>
      <c r="H147" s="238">
        <v>203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133</v>
      </c>
      <c r="AU147" s="244" t="s">
        <v>89</v>
      </c>
      <c r="AV147" s="13" t="s">
        <v>89</v>
      </c>
      <c r="AW147" s="13" t="s">
        <v>35</v>
      </c>
      <c r="AX147" s="13" t="s">
        <v>87</v>
      </c>
      <c r="AY147" s="244" t="s">
        <v>125</v>
      </c>
    </row>
    <row r="148" s="2" customFormat="1" ht="16.5" customHeight="1">
      <c r="A148" s="38"/>
      <c r="B148" s="39"/>
      <c r="C148" s="219" t="s">
        <v>160</v>
      </c>
      <c r="D148" s="219" t="s">
        <v>127</v>
      </c>
      <c r="E148" s="220" t="s">
        <v>371</v>
      </c>
      <c r="F148" s="221" t="s">
        <v>372</v>
      </c>
      <c r="G148" s="222" t="s">
        <v>193</v>
      </c>
      <c r="H148" s="223">
        <v>6.5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44</v>
      </c>
      <c r="O148" s="91"/>
      <c r="P148" s="229">
        <f>O148*H148</f>
        <v>0</v>
      </c>
      <c r="Q148" s="229">
        <v>2.6770200000000002</v>
      </c>
      <c r="R148" s="229">
        <f>Q148*H148</f>
        <v>17.40063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131</v>
      </c>
      <c r="AT148" s="231" t="s">
        <v>127</v>
      </c>
      <c r="AU148" s="231" t="s">
        <v>89</v>
      </c>
      <c r="AY148" s="17" t="s">
        <v>125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87</v>
      </c>
      <c r="BK148" s="232">
        <f>ROUND(I148*H148,2)</f>
        <v>0</v>
      </c>
      <c r="BL148" s="17" t="s">
        <v>131</v>
      </c>
      <c r="BM148" s="231" t="s">
        <v>373</v>
      </c>
    </row>
    <row r="149" s="2" customFormat="1">
      <c r="A149" s="38"/>
      <c r="B149" s="39"/>
      <c r="C149" s="40"/>
      <c r="D149" s="235" t="s">
        <v>189</v>
      </c>
      <c r="E149" s="40"/>
      <c r="F149" s="256" t="s">
        <v>374</v>
      </c>
      <c r="G149" s="40"/>
      <c r="H149" s="40"/>
      <c r="I149" s="257"/>
      <c r="J149" s="40"/>
      <c r="K149" s="40"/>
      <c r="L149" s="44"/>
      <c r="M149" s="258"/>
      <c r="N149" s="259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189</v>
      </c>
      <c r="AU149" s="17" t="s">
        <v>89</v>
      </c>
    </row>
    <row r="150" s="13" customFormat="1">
      <c r="A150" s="13"/>
      <c r="B150" s="233"/>
      <c r="C150" s="234"/>
      <c r="D150" s="235" t="s">
        <v>133</v>
      </c>
      <c r="E150" s="236" t="s">
        <v>1</v>
      </c>
      <c r="F150" s="237" t="s">
        <v>375</v>
      </c>
      <c r="G150" s="234"/>
      <c r="H150" s="238">
        <v>6.5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133</v>
      </c>
      <c r="AU150" s="244" t="s">
        <v>89</v>
      </c>
      <c r="AV150" s="13" t="s">
        <v>89</v>
      </c>
      <c r="AW150" s="13" t="s">
        <v>35</v>
      </c>
      <c r="AX150" s="13" t="s">
        <v>87</v>
      </c>
      <c r="AY150" s="244" t="s">
        <v>125</v>
      </c>
    </row>
    <row r="151" s="2" customFormat="1" ht="16.5" customHeight="1">
      <c r="A151" s="38"/>
      <c r="B151" s="39"/>
      <c r="C151" s="219" t="s">
        <v>164</v>
      </c>
      <c r="D151" s="219" t="s">
        <v>127</v>
      </c>
      <c r="E151" s="220" t="s">
        <v>376</v>
      </c>
      <c r="F151" s="221" t="s">
        <v>377</v>
      </c>
      <c r="G151" s="222" t="s">
        <v>193</v>
      </c>
      <c r="H151" s="223">
        <v>6.5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44</v>
      </c>
      <c r="O151" s="91"/>
      <c r="P151" s="229">
        <f>O151*H151</f>
        <v>0</v>
      </c>
      <c r="Q151" s="229">
        <v>3.05924</v>
      </c>
      <c r="R151" s="229">
        <f>Q151*H151</f>
        <v>19.885059999999999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131</v>
      </c>
      <c r="AT151" s="231" t="s">
        <v>127</v>
      </c>
      <c r="AU151" s="231" t="s">
        <v>89</v>
      </c>
      <c r="AY151" s="17" t="s">
        <v>125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87</v>
      </c>
      <c r="BK151" s="232">
        <f>ROUND(I151*H151,2)</f>
        <v>0</v>
      </c>
      <c r="BL151" s="17" t="s">
        <v>131</v>
      </c>
      <c r="BM151" s="231" t="s">
        <v>378</v>
      </c>
    </row>
    <row r="152" s="13" customFormat="1">
      <c r="A152" s="13"/>
      <c r="B152" s="233"/>
      <c r="C152" s="234"/>
      <c r="D152" s="235" t="s">
        <v>133</v>
      </c>
      <c r="E152" s="236" t="s">
        <v>1</v>
      </c>
      <c r="F152" s="237" t="s">
        <v>375</v>
      </c>
      <c r="G152" s="234"/>
      <c r="H152" s="238">
        <v>6.5</v>
      </c>
      <c r="I152" s="239"/>
      <c r="J152" s="234"/>
      <c r="K152" s="234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133</v>
      </c>
      <c r="AU152" s="244" t="s">
        <v>89</v>
      </c>
      <c r="AV152" s="13" t="s">
        <v>89</v>
      </c>
      <c r="AW152" s="13" t="s">
        <v>35</v>
      </c>
      <c r="AX152" s="13" t="s">
        <v>87</v>
      </c>
      <c r="AY152" s="244" t="s">
        <v>125</v>
      </c>
    </row>
    <row r="153" s="2" customFormat="1" ht="16.5" customHeight="1">
      <c r="A153" s="38"/>
      <c r="B153" s="39"/>
      <c r="C153" s="219" t="s">
        <v>168</v>
      </c>
      <c r="D153" s="219" t="s">
        <v>127</v>
      </c>
      <c r="E153" s="220" t="s">
        <v>379</v>
      </c>
      <c r="F153" s="221" t="s">
        <v>380</v>
      </c>
      <c r="G153" s="222" t="s">
        <v>193</v>
      </c>
      <c r="H153" s="223">
        <v>16.5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44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131</v>
      </c>
      <c r="AT153" s="231" t="s">
        <v>127</v>
      </c>
      <c r="AU153" s="231" t="s">
        <v>89</v>
      </c>
      <c r="AY153" s="17" t="s">
        <v>125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87</v>
      </c>
      <c r="BK153" s="232">
        <f>ROUND(I153*H153,2)</f>
        <v>0</v>
      </c>
      <c r="BL153" s="17" t="s">
        <v>131</v>
      </c>
      <c r="BM153" s="231" t="s">
        <v>381</v>
      </c>
    </row>
    <row r="154" s="13" customFormat="1">
      <c r="A154" s="13"/>
      <c r="B154" s="233"/>
      <c r="C154" s="234"/>
      <c r="D154" s="235" t="s">
        <v>133</v>
      </c>
      <c r="E154" s="236" t="s">
        <v>1</v>
      </c>
      <c r="F154" s="237" t="s">
        <v>382</v>
      </c>
      <c r="G154" s="234"/>
      <c r="H154" s="238">
        <v>16.5</v>
      </c>
      <c r="I154" s="239"/>
      <c r="J154" s="234"/>
      <c r="K154" s="234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133</v>
      </c>
      <c r="AU154" s="244" t="s">
        <v>89</v>
      </c>
      <c r="AV154" s="13" t="s">
        <v>89</v>
      </c>
      <c r="AW154" s="13" t="s">
        <v>35</v>
      </c>
      <c r="AX154" s="13" t="s">
        <v>87</v>
      </c>
      <c r="AY154" s="244" t="s">
        <v>125</v>
      </c>
    </row>
    <row r="155" s="2" customFormat="1" ht="16.5" customHeight="1">
      <c r="A155" s="38"/>
      <c r="B155" s="39"/>
      <c r="C155" s="219" t="s">
        <v>172</v>
      </c>
      <c r="D155" s="219" t="s">
        <v>127</v>
      </c>
      <c r="E155" s="220" t="s">
        <v>383</v>
      </c>
      <c r="F155" s="221" t="s">
        <v>384</v>
      </c>
      <c r="G155" s="222" t="s">
        <v>139</v>
      </c>
      <c r="H155" s="223">
        <v>63.950000000000003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44</v>
      </c>
      <c r="O155" s="91"/>
      <c r="P155" s="229">
        <f>O155*H155</f>
        <v>0</v>
      </c>
      <c r="Q155" s="229">
        <v>0.0086524240000000006</v>
      </c>
      <c r="R155" s="229">
        <f>Q155*H155</f>
        <v>0.55332251480000005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131</v>
      </c>
      <c r="AT155" s="231" t="s">
        <v>127</v>
      </c>
      <c r="AU155" s="231" t="s">
        <v>89</v>
      </c>
      <c r="AY155" s="17" t="s">
        <v>125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87</v>
      </c>
      <c r="BK155" s="232">
        <f>ROUND(I155*H155,2)</f>
        <v>0</v>
      </c>
      <c r="BL155" s="17" t="s">
        <v>131</v>
      </c>
      <c r="BM155" s="231" t="s">
        <v>385</v>
      </c>
    </row>
    <row r="156" s="13" customFormat="1">
      <c r="A156" s="13"/>
      <c r="B156" s="233"/>
      <c r="C156" s="234"/>
      <c r="D156" s="235" t="s">
        <v>133</v>
      </c>
      <c r="E156" s="236" t="s">
        <v>1</v>
      </c>
      <c r="F156" s="237" t="s">
        <v>386</v>
      </c>
      <c r="G156" s="234"/>
      <c r="H156" s="238">
        <v>63.950000000000003</v>
      </c>
      <c r="I156" s="239"/>
      <c r="J156" s="234"/>
      <c r="K156" s="234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133</v>
      </c>
      <c r="AU156" s="244" t="s">
        <v>89</v>
      </c>
      <c r="AV156" s="13" t="s">
        <v>89</v>
      </c>
      <c r="AW156" s="13" t="s">
        <v>35</v>
      </c>
      <c r="AX156" s="13" t="s">
        <v>87</v>
      </c>
      <c r="AY156" s="244" t="s">
        <v>125</v>
      </c>
    </row>
    <row r="157" s="2" customFormat="1" ht="16.5" customHeight="1">
      <c r="A157" s="38"/>
      <c r="B157" s="39"/>
      <c r="C157" s="219" t="s">
        <v>176</v>
      </c>
      <c r="D157" s="219" t="s">
        <v>127</v>
      </c>
      <c r="E157" s="220" t="s">
        <v>387</v>
      </c>
      <c r="F157" s="221" t="s">
        <v>388</v>
      </c>
      <c r="G157" s="222" t="s">
        <v>139</v>
      </c>
      <c r="H157" s="223">
        <v>63.950000000000003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44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131</v>
      </c>
      <c r="AT157" s="231" t="s">
        <v>127</v>
      </c>
      <c r="AU157" s="231" t="s">
        <v>89</v>
      </c>
      <c r="AY157" s="17" t="s">
        <v>125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87</v>
      </c>
      <c r="BK157" s="232">
        <f>ROUND(I157*H157,2)</f>
        <v>0</v>
      </c>
      <c r="BL157" s="17" t="s">
        <v>131</v>
      </c>
      <c r="BM157" s="231" t="s">
        <v>389</v>
      </c>
    </row>
    <row r="158" s="2" customFormat="1" ht="16.5" customHeight="1">
      <c r="A158" s="38"/>
      <c r="B158" s="39"/>
      <c r="C158" s="219" t="s">
        <v>180</v>
      </c>
      <c r="D158" s="219" t="s">
        <v>127</v>
      </c>
      <c r="E158" s="220" t="s">
        <v>390</v>
      </c>
      <c r="F158" s="221" t="s">
        <v>391</v>
      </c>
      <c r="G158" s="222" t="s">
        <v>227</v>
      </c>
      <c r="H158" s="223">
        <v>0.83599999999999997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44</v>
      </c>
      <c r="O158" s="91"/>
      <c r="P158" s="229">
        <f>O158*H158</f>
        <v>0</v>
      </c>
      <c r="Q158" s="229">
        <v>1.085275</v>
      </c>
      <c r="R158" s="229">
        <f>Q158*H158</f>
        <v>0.90728989999999998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131</v>
      </c>
      <c r="AT158" s="231" t="s">
        <v>127</v>
      </c>
      <c r="AU158" s="231" t="s">
        <v>89</v>
      </c>
      <c r="AY158" s="17" t="s">
        <v>125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87</v>
      </c>
      <c r="BK158" s="232">
        <f>ROUND(I158*H158,2)</f>
        <v>0</v>
      </c>
      <c r="BL158" s="17" t="s">
        <v>131</v>
      </c>
      <c r="BM158" s="231" t="s">
        <v>392</v>
      </c>
    </row>
    <row r="159" s="13" customFormat="1">
      <c r="A159" s="13"/>
      <c r="B159" s="233"/>
      <c r="C159" s="234"/>
      <c r="D159" s="235" t="s">
        <v>133</v>
      </c>
      <c r="E159" s="236" t="s">
        <v>1</v>
      </c>
      <c r="F159" s="237" t="s">
        <v>393</v>
      </c>
      <c r="G159" s="234"/>
      <c r="H159" s="238">
        <v>0.30399999999999999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133</v>
      </c>
      <c r="AU159" s="244" t="s">
        <v>89</v>
      </c>
      <c r="AV159" s="13" t="s">
        <v>89</v>
      </c>
      <c r="AW159" s="13" t="s">
        <v>35</v>
      </c>
      <c r="AX159" s="13" t="s">
        <v>79</v>
      </c>
      <c r="AY159" s="244" t="s">
        <v>125</v>
      </c>
    </row>
    <row r="160" s="13" customFormat="1">
      <c r="A160" s="13"/>
      <c r="B160" s="233"/>
      <c r="C160" s="234"/>
      <c r="D160" s="235" t="s">
        <v>133</v>
      </c>
      <c r="E160" s="236" t="s">
        <v>1</v>
      </c>
      <c r="F160" s="237" t="s">
        <v>394</v>
      </c>
      <c r="G160" s="234"/>
      <c r="H160" s="238">
        <v>0.53200000000000003</v>
      </c>
      <c r="I160" s="239"/>
      <c r="J160" s="234"/>
      <c r="K160" s="234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133</v>
      </c>
      <c r="AU160" s="244" t="s">
        <v>89</v>
      </c>
      <c r="AV160" s="13" t="s">
        <v>89</v>
      </c>
      <c r="AW160" s="13" t="s">
        <v>35</v>
      </c>
      <c r="AX160" s="13" t="s">
        <v>79</v>
      </c>
      <c r="AY160" s="244" t="s">
        <v>125</v>
      </c>
    </row>
    <row r="161" s="14" customFormat="1">
      <c r="A161" s="14"/>
      <c r="B161" s="245"/>
      <c r="C161" s="246"/>
      <c r="D161" s="235" t="s">
        <v>133</v>
      </c>
      <c r="E161" s="247" t="s">
        <v>1</v>
      </c>
      <c r="F161" s="248" t="s">
        <v>136</v>
      </c>
      <c r="G161" s="246"/>
      <c r="H161" s="249">
        <v>0.83599999999999997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5" t="s">
        <v>133</v>
      </c>
      <c r="AU161" s="255" t="s">
        <v>89</v>
      </c>
      <c r="AV161" s="14" t="s">
        <v>131</v>
      </c>
      <c r="AW161" s="14" t="s">
        <v>35</v>
      </c>
      <c r="AX161" s="14" t="s">
        <v>87</v>
      </c>
      <c r="AY161" s="255" t="s">
        <v>125</v>
      </c>
    </row>
    <row r="162" s="2" customFormat="1" ht="16.5" customHeight="1">
      <c r="A162" s="38"/>
      <c r="B162" s="39"/>
      <c r="C162" s="219" t="s">
        <v>184</v>
      </c>
      <c r="D162" s="219" t="s">
        <v>127</v>
      </c>
      <c r="E162" s="220" t="s">
        <v>395</v>
      </c>
      <c r="F162" s="221" t="s">
        <v>396</v>
      </c>
      <c r="G162" s="222" t="s">
        <v>397</v>
      </c>
      <c r="H162" s="223">
        <v>110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44</v>
      </c>
      <c r="O162" s="91"/>
      <c r="P162" s="229">
        <f>O162*H162</f>
        <v>0</v>
      </c>
      <c r="Q162" s="229">
        <v>0.025327200000000001</v>
      </c>
      <c r="R162" s="229">
        <f>Q162*H162</f>
        <v>2.7859920000000002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131</v>
      </c>
      <c r="AT162" s="231" t="s">
        <v>127</v>
      </c>
      <c r="AU162" s="231" t="s">
        <v>89</v>
      </c>
      <c r="AY162" s="17" t="s">
        <v>125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87</v>
      </c>
      <c r="BK162" s="232">
        <f>ROUND(I162*H162,2)</f>
        <v>0</v>
      </c>
      <c r="BL162" s="17" t="s">
        <v>131</v>
      </c>
      <c r="BM162" s="231" t="s">
        <v>398</v>
      </c>
    </row>
    <row r="163" s="2" customFormat="1">
      <c r="A163" s="38"/>
      <c r="B163" s="39"/>
      <c r="C163" s="40"/>
      <c r="D163" s="235" t="s">
        <v>189</v>
      </c>
      <c r="E163" s="40"/>
      <c r="F163" s="256" t="s">
        <v>399</v>
      </c>
      <c r="G163" s="40"/>
      <c r="H163" s="40"/>
      <c r="I163" s="257"/>
      <c r="J163" s="40"/>
      <c r="K163" s="40"/>
      <c r="L163" s="44"/>
      <c r="M163" s="258"/>
      <c r="N163" s="259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189</v>
      </c>
      <c r="AU163" s="17" t="s">
        <v>89</v>
      </c>
    </row>
    <row r="164" s="13" customFormat="1">
      <c r="A164" s="13"/>
      <c r="B164" s="233"/>
      <c r="C164" s="234"/>
      <c r="D164" s="235" t="s">
        <v>133</v>
      </c>
      <c r="E164" s="236" t="s">
        <v>1</v>
      </c>
      <c r="F164" s="237" t="s">
        <v>400</v>
      </c>
      <c r="G164" s="234"/>
      <c r="H164" s="238">
        <v>110</v>
      </c>
      <c r="I164" s="239"/>
      <c r="J164" s="234"/>
      <c r="K164" s="234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133</v>
      </c>
      <c r="AU164" s="244" t="s">
        <v>89</v>
      </c>
      <c r="AV164" s="13" t="s">
        <v>89</v>
      </c>
      <c r="AW164" s="13" t="s">
        <v>35</v>
      </c>
      <c r="AX164" s="13" t="s">
        <v>79</v>
      </c>
      <c r="AY164" s="244" t="s">
        <v>125</v>
      </c>
    </row>
    <row r="165" s="14" customFormat="1">
      <c r="A165" s="14"/>
      <c r="B165" s="245"/>
      <c r="C165" s="246"/>
      <c r="D165" s="235" t="s">
        <v>133</v>
      </c>
      <c r="E165" s="247" t="s">
        <v>1</v>
      </c>
      <c r="F165" s="248" t="s">
        <v>136</v>
      </c>
      <c r="G165" s="246"/>
      <c r="H165" s="249">
        <v>110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133</v>
      </c>
      <c r="AU165" s="255" t="s">
        <v>89</v>
      </c>
      <c r="AV165" s="14" t="s">
        <v>131</v>
      </c>
      <c r="AW165" s="14" t="s">
        <v>4</v>
      </c>
      <c r="AX165" s="14" t="s">
        <v>87</v>
      </c>
      <c r="AY165" s="255" t="s">
        <v>125</v>
      </c>
    </row>
    <row r="166" s="12" customFormat="1" ht="22.8" customHeight="1">
      <c r="A166" s="12"/>
      <c r="B166" s="203"/>
      <c r="C166" s="204"/>
      <c r="D166" s="205" t="s">
        <v>78</v>
      </c>
      <c r="E166" s="217" t="s">
        <v>131</v>
      </c>
      <c r="F166" s="217" t="s">
        <v>401</v>
      </c>
      <c r="G166" s="204"/>
      <c r="H166" s="204"/>
      <c r="I166" s="207"/>
      <c r="J166" s="218">
        <f>BK166</f>
        <v>0</v>
      </c>
      <c r="K166" s="204"/>
      <c r="L166" s="209"/>
      <c r="M166" s="210"/>
      <c r="N166" s="211"/>
      <c r="O166" s="211"/>
      <c r="P166" s="212">
        <f>SUM(P167:P168)</f>
        <v>0</v>
      </c>
      <c r="Q166" s="211"/>
      <c r="R166" s="212">
        <f>SUM(R167:R168)</f>
        <v>0.026357419999999999</v>
      </c>
      <c r="S166" s="211"/>
      <c r="T166" s="213">
        <f>SUM(T167:T168)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4" t="s">
        <v>87</v>
      </c>
      <c r="AT166" s="215" t="s">
        <v>78</v>
      </c>
      <c r="AU166" s="215" t="s">
        <v>87</v>
      </c>
      <c r="AY166" s="214" t="s">
        <v>125</v>
      </c>
      <c r="BK166" s="216">
        <f>SUM(BK167:BK168)</f>
        <v>0</v>
      </c>
    </row>
    <row r="167" s="2" customFormat="1" ht="16.5" customHeight="1">
      <c r="A167" s="38"/>
      <c r="B167" s="39"/>
      <c r="C167" s="219" t="s">
        <v>8</v>
      </c>
      <c r="D167" s="219" t="s">
        <v>127</v>
      </c>
      <c r="E167" s="220" t="s">
        <v>402</v>
      </c>
      <c r="F167" s="221" t="s">
        <v>403</v>
      </c>
      <c r="G167" s="222" t="s">
        <v>139</v>
      </c>
      <c r="H167" s="223">
        <v>1.8140000000000001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44</v>
      </c>
      <c r="O167" s="91"/>
      <c r="P167" s="229">
        <f>O167*H167</f>
        <v>0</v>
      </c>
      <c r="Q167" s="229">
        <v>0.01453</v>
      </c>
      <c r="R167" s="229">
        <f>Q167*H167</f>
        <v>0.026357419999999999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131</v>
      </c>
      <c r="AT167" s="231" t="s">
        <v>127</v>
      </c>
      <c r="AU167" s="231" t="s">
        <v>89</v>
      </c>
      <c r="AY167" s="17" t="s">
        <v>125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87</v>
      </c>
      <c r="BK167" s="232">
        <f>ROUND(I167*H167,2)</f>
        <v>0</v>
      </c>
      <c r="BL167" s="17" t="s">
        <v>131</v>
      </c>
      <c r="BM167" s="231" t="s">
        <v>404</v>
      </c>
    </row>
    <row r="168" s="13" customFormat="1">
      <c r="A168" s="13"/>
      <c r="B168" s="233"/>
      <c r="C168" s="234"/>
      <c r="D168" s="235" t="s">
        <v>133</v>
      </c>
      <c r="E168" s="236" t="s">
        <v>1</v>
      </c>
      <c r="F168" s="237" t="s">
        <v>405</v>
      </c>
      <c r="G168" s="234"/>
      <c r="H168" s="238">
        <v>1.8140000000000001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133</v>
      </c>
      <c r="AU168" s="244" t="s">
        <v>89</v>
      </c>
      <c r="AV168" s="13" t="s">
        <v>89</v>
      </c>
      <c r="AW168" s="13" t="s">
        <v>35</v>
      </c>
      <c r="AX168" s="13" t="s">
        <v>87</v>
      </c>
      <c r="AY168" s="244" t="s">
        <v>125</v>
      </c>
    </row>
    <row r="169" s="12" customFormat="1" ht="22.8" customHeight="1">
      <c r="A169" s="12"/>
      <c r="B169" s="203"/>
      <c r="C169" s="204"/>
      <c r="D169" s="205" t="s">
        <v>78</v>
      </c>
      <c r="E169" s="217" t="s">
        <v>152</v>
      </c>
      <c r="F169" s="217" t="s">
        <v>406</v>
      </c>
      <c r="G169" s="204"/>
      <c r="H169" s="204"/>
      <c r="I169" s="207"/>
      <c r="J169" s="218">
        <f>BK169</f>
        <v>0</v>
      </c>
      <c r="K169" s="204"/>
      <c r="L169" s="209"/>
      <c r="M169" s="210"/>
      <c r="N169" s="211"/>
      <c r="O169" s="211"/>
      <c r="P169" s="212">
        <f>SUM(P170:P173)</f>
        <v>0</v>
      </c>
      <c r="Q169" s="211"/>
      <c r="R169" s="212">
        <f>SUM(R170:R173)</f>
        <v>7.9448560800000001</v>
      </c>
      <c r="S169" s="211"/>
      <c r="T169" s="213">
        <f>SUM(T170:T173)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4" t="s">
        <v>87</v>
      </c>
      <c r="AT169" s="215" t="s">
        <v>78</v>
      </c>
      <c r="AU169" s="215" t="s">
        <v>87</v>
      </c>
      <c r="AY169" s="214" t="s">
        <v>125</v>
      </c>
      <c r="BK169" s="216">
        <f>SUM(BK170:BK173)</f>
        <v>0</v>
      </c>
    </row>
    <row r="170" s="2" customFormat="1" ht="16.5" customHeight="1">
      <c r="A170" s="38"/>
      <c r="B170" s="39"/>
      <c r="C170" s="219" t="s">
        <v>196</v>
      </c>
      <c r="D170" s="219" t="s">
        <v>127</v>
      </c>
      <c r="E170" s="220" t="s">
        <v>407</v>
      </c>
      <c r="F170" s="221" t="s">
        <v>408</v>
      </c>
      <c r="G170" s="222" t="s">
        <v>139</v>
      </c>
      <c r="H170" s="223">
        <v>86.799999999999997</v>
      </c>
      <c r="I170" s="224"/>
      <c r="J170" s="225">
        <f>ROUND(I170*H170,2)</f>
        <v>0</v>
      </c>
      <c r="K170" s="226"/>
      <c r="L170" s="44"/>
      <c r="M170" s="227" t="s">
        <v>1</v>
      </c>
      <c r="N170" s="228" t="s">
        <v>44</v>
      </c>
      <c r="O170" s="91"/>
      <c r="P170" s="229">
        <f>O170*H170</f>
        <v>0</v>
      </c>
      <c r="Q170" s="229">
        <v>0.091530600000000004</v>
      </c>
      <c r="R170" s="229">
        <f>Q170*H170</f>
        <v>7.9448560800000001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131</v>
      </c>
      <c r="AT170" s="231" t="s">
        <v>127</v>
      </c>
      <c r="AU170" s="231" t="s">
        <v>89</v>
      </c>
      <c r="AY170" s="17" t="s">
        <v>125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87</v>
      </c>
      <c r="BK170" s="232">
        <f>ROUND(I170*H170,2)</f>
        <v>0</v>
      </c>
      <c r="BL170" s="17" t="s">
        <v>131</v>
      </c>
      <c r="BM170" s="231" t="s">
        <v>409</v>
      </c>
    </row>
    <row r="171" s="13" customFormat="1">
      <c r="A171" s="13"/>
      <c r="B171" s="233"/>
      <c r="C171" s="234"/>
      <c r="D171" s="235" t="s">
        <v>133</v>
      </c>
      <c r="E171" s="236" t="s">
        <v>1</v>
      </c>
      <c r="F171" s="237" t="s">
        <v>410</v>
      </c>
      <c r="G171" s="234"/>
      <c r="H171" s="238">
        <v>5.5999999999999996</v>
      </c>
      <c r="I171" s="239"/>
      <c r="J171" s="234"/>
      <c r="K171" s="234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133</v>
      </c>
      <c r="AU171" s="244" t="s">
        <v>89</v>
      </c>
      <c r="AV171" s="13" t="s">
        <v>89</v>
      </c>
      <c r="AW171" s="13" t="s">
        <v>35</v>
      </c>
      <c r="AX171" s="13" t="s">
        <v>79</v>
      </c>
      <c r="AY171" s="244" t="s">
        <v>125</v>
      </c>
    </row>
    <row r="172" s="13" customFormat="1">
      <c r="A172" s="13"/>
      <c r="B172" s="233"/>
      <c r="C172" s="234"/>
      <c r="D172" s="235" t="s">
        <v>133</v>
      </c>
      <c r="E172" s="236" t="s">
        <v>1</v>
      </c>
      <c r="F172" s="237" t="s">
        <v>411</v>
      </c>
      <c r="G172" s="234"/>
      <c r="H172" s="238">
        <v>81.200000000000003</v>
      </c>
      <c r="I172" s="239"/>
      <c r="J172" s="234"/>
      <c r="K172" s="234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133</v>
      </c>
      <c r="AU172" s="244" t="s">
        <v>89</v>
      </c>
      <c r="AV172" s="13" t="s">
        <v>89</v>
      </c>
      <c r="AW172" s="13" t="s">
        <v>35</v>
      </c>
      <c r="AX172" s="13" t="s">
        <v>79</v>
      </c>
      <c r="AY172" s="244" t="s">
        <v>125</v>
      </c>
    </row>
    <row r="173" s="14" customFormat="1">
      <c r="A173" s="14"/>
      <c r="B173" s="245"/>
      <c r="C173" s="246"/>
      <c r="D173" s="235" t="s">
        <v>133</v>
      </c>
      <c r="E173" s="247" t="s">
        <v>1</v>
      </c>
      <c r="F173" s="248" t="s">
        <v>136</v>
      </c>
      <c r="G173" s="246"/>
      <c r="H173" s="249">
        <v>86.799999999999997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133</v>
      </c>
      <c r="AU173" s="255" t="s">
        <v>89</v>
      </c>
      <c r="AV173" s="14" t="s">
        <v>131</v>
      </c>
      <c r="AW173" s="14" t="s">
        <v>35</v>
      </c>
      <c r="AX173" s="14" t="s">
        <v>87</v>
      </c>
      <c r="AY173" s="255" t="s">
        <v>125</v>
      </c>
    </row>
    <row r="174" s="12" customFormat="1" ht="22.8" customHeight="1">
      <c r="A174" s="12"/>
      <c r="B174" s="203"/>
      <c r="C174" s="204"/>
      <c r="D174" s="205" t="s">
        <v>78</v>
      </c>
      <c r="E174" s="217" t="s">
        <v>164</v>
      </c>
      <c r="F174" s="217" t="s">
        <v>325</v>
      </c>
      <c r="G174" s="204"/>
      <c r="H174" s="204"/>
      <c r="I174" s="207"/>
      <c r="J174" s="218">
        <f>BK174</f>
        <v>0</v>
      </c>
      <c r="K174" s="204"/>
      <c r="L174" s="209"/>
      <c r="M174" s="210"/>
      <c r="N174" s="211"/>
      <c r="O174" s="211"/>
      <c r="P174" s="212">
        <f>SUM(P175:P185)</f>
        <v>0</v>
      </c>
      <c r="Q174" s="211"/>
      <c r="R174" s="212">
        <f>SUM(R175:R185)</f>
        <v>0.0019845000000000002</v>
      </c>
      <c r="S174" s="211"/>
      <c r="T174" s="213">
        <f>SUM(T175:T185)</f>
        <v>25.239400000000003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4" t="s">
        <v>87</v>
      </c>
      <c r="AT174" s="215" t="s">
        <v>78</v>
      </c>
      <c r="AU174" s="215" t="s">
        <v>87</v>
      </c>
      <c r="AY174" s="214" t="s">
        <v>125</v>
      </c>
      <c r="BK174" s="216">
        <f>SUM(BK175:BK185)</f>
        <v>0</v>
      </c>
    </row>
    <row r="175" s="2" customFormat="1" ht="16.5" customHeight="1">
      <c r="A175" s="38"/>
      <c r="B175" s="39"/>
      <c r="C175" s="219" t="s">
        <v>201</v>
      </c>
      <c r="D175" s="219" t="s">
        <v>127</v>
      </c>
      <c r="E175" s="220" t="s">
        <v>412</v>
      </c>
      <c r="F175" s="221" t="s">
        <v>413</v>
      </c>
      <c r="G175" s="222" t="s">
        <v>139</v>
      </c>
      <c r="H175" s="223">
        <v>3.1499999999999999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44</v>
      </c>
      <c r="O175" s="91"/>
      <c r="P175" s="229">
        <f>O175*H175</f>
        <v>0</v>
      </c>
      <c r="Q175" s="229">
        <v>0.00063000000000000003</v>
      </c>
      <c r="R175" s="229">
        <f>Q175*H175</f>
        <v>0.0019845000000000002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131</v>
      </c>
      <c r="AT175" s="231" t="s">
        <v>127</v>
      </c>
      <c r="AU175" s="231" t="s">
        <v>89</v>
      </c>
      <c r="AY175" s="17" t="s">
        <v>125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87</v>
      </c>
      <c r="BK175" s="232">
        <f>ROUND(I175*H175,2)</f>
        <v>0</v>
      </c>
      <c r="BL175" s="17" t="s">
        <v>131</v>
      </c>
      <c r="BM175" s="231" t="s">
        <v>414</v>
      </c>
    </row>
    <row r="176" s="13" customFormat="1">
      <c r="A176" s="13"/>
      <c r="B176" s="233"/>
      <c r="C176" s="234"/>
      <c r="D176" s="235" t="s">
        <v>133</v>
      </c>
      <c r="E176" s="236" t="s">
        <v>1</v>
      </c>
      <c r="F176" s="237" t="s">
        <v>415</v>
      </c>
      <c r="G176" s="234"/>
      <c r="H176" s="238">
        <v>3.1499999999999999</v>
      </c>
      <c r="I176" s="239"/>
      <c r="J176" s="234"/>
      <c r="K176" s="234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133</v>
      </c>
      <c r="AU176" s="244" t="s">
        <v>89</v>
      </c>
      <c r="AV176" s="13" t="s">
        <v>89</v>
      </c>
      <c r="AW176" s="13" t="s">
        <v>35</v>
      </c>
      <c r="AX176" s="13" t="s">
        <v>79</v>
      </c>
      <c r="AY176" s="244" t="s">
        <v>125</v>
      </c>
    </row>
    <row r="177" s="14" customFormat="1">
      <c r="A177" s="14"/>
      <c r="B177" s="245"/>
      <c r="C177" s="246"/>
      <c r="D177" s="235" t="s">
        <v>133</v>
      </c>
      <c r="E177" s="247" t="s">
        <v>1</v>
      </c>
      <c r="F177" s="248" t="s">
        <v>136</v>
      </c>
      <c r="G177" s="246"/>
      <c r="H177" s="249">
        <v>3.1499999999999999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5" t="s">
        <v>133</v>
      </c>
      <c r="AU177" s="255" t="s">
        <v>89</v>
      </c>
      <c r="AV177" s="14" t="s">
        <v>131</v>
      </c>
      <c r="AW177" s="14" t="s">
        <v>4</v>
      </c>
      <c r="AX177" s="14" t="s">
        <v>87</v>
      </c>
      <c r="AY177" s="255" t="s">
        <v>125</v>
      </c>
    </row>
    <row r="178" s="2" customFormat="1" ht="21.75" customHeight="1">
      <c r="A178" s="38"/>
      <c r="B178" s="39"/>
      <c r="C178" s="219" t="s">
        <v>208</v>
      </c>
      <c r="D178" s="219" t="s">
        <v>127</v>
      </c>
      <c r="E178" s="220" t="s">
        <v>416</v>
      </c>
      <c r="F178" s="221" t="s">
        <v>417</v>
      </c>
      <c r="G178" s="222" t="s">
        <v>397</v>
      </c>
      <c r="H178" s="223">
        <v>23.100000000000001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44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131</v>
      </c>
      <c r="AT178" s="231" t="s">
        <v>127</v>
      </c>
      <c r="AU178" s="231" t="s">
        <v>89</v>
      </c>
      <c r="AY178" s="17" t="s">
        <v>125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87</v>
      </c>
      <c r="BK178" s="232">
        <f>ROUND(I178*H178,2)</f>
        <v>0</v>
      </c>
      <c r="BL178" s="17" t="s">
        <v>131</v>
      </c>
      <c r="BM178" s="231" t="s">
        <v>418</v>
      </c>
    </row>
    <row r="179" s="13" customFormat="1">
      <c r="A179" s="13"/>
      <c r="B179" s="233"/>
      <c r="C179" s="234"/>
      <c r="D179" s="235" t="s">
        <v>133</v>
      </c>
      <c r="E179" s="236" t="s">
        <v>1</v>
      </c>
      <c r="F179" s="237" t="s">
        <v>419</v>
      </c>
      <c r="G179" s="234"/>
      <c r="H179" s="238">
        <v>23.100000000000001</v>
      </c>
      <c r="I179" s="239"/>
      <c r="J179" s="234"/>
      <c r="K179" s="234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133</v>
      </c>
      <c r="AU179" s="244" t="s">
        <v>89</v>
      </c>
      <c r="AV179" s="13" t="s">
        <v>89</v>
      </c>
      <c r="AW179" s="13" t="s">
        <v>35</v>
      </c>
      <c r="AX179" s="13" t="s">
        <v>87</v>
      </c>
      <c r="AY179" s="244" t="s">
        <v>125</v>
      </c>
    </row>
    <row r="180" s="2" customFormat="1" ht="16.5" customHeight="1">
      <c r="A180" s="38"/>
      <c r="B180" s="39"/>
      <c r="C180" s="219" t="s">
        <v>213</v>
      </c>
      <c r="D180" s="219" t="s">
        <v>127</v>
      </c>
      <c r="E180" s="220" t="s">
        <v>420</v>
      </c>
      <c r="F180" s="221" t="s">
        <v>421</v>
      </c>
      <c r="G180" s="222" t="s">
        <v>139</v>
      </c>
      <c r="H180" s="223">
        <v>203</v>
      </c>
      <c r="I180" s="224"/>
      <c r="J180" s="225">
        <f>ROUND(I180*H180,2)</f>
        <v>0</v>
      </c>
      <c r="K180" s="226"/>
      <c r="L180" s="44"/>
      <c r="M180" s="227" t="s">
        <v>1</v>
      </c>
      <c r="N180" s="228" t="s">
        <v>44</v>
      </c>
      <c r="O180" s="91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131</v>
      </c>
      <c r="AT180" s="231" t="s">
        <v>127</v>
      </c>
      <c r="AU180" s="231" t="s">
        <v>89</v>
      </c>
      <c r="AY180" s="17" t="s">
        <v>125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87</v>
      </c>
      <c r="BK180" s="232">
        <f>ROUND(I180*H180,2)</f>
        <v>0</v>
      </c>
      <c r="BL180" s="17" t="s">
        <v>131</v>
      </c>
      <c r="BM180" s="231" t="s">
        <v>422</v>
      </c>
    </row>
    <row r="181" s="13" customFormat="1">
      <c r="A181" s="13"/>
      <c r="B181" s="233"/>
      <c r="C181" s="234"/>
      <c r="D181" s="235" t="s">
        <v>133</v>
      </c>
      <c r="E181" s="236" t="s">
        <v>1</v>
      </c>
      <c r="F181" s="237" t="s">
        <v>370</v>
      </c>
      <c r="G181" s="234"/>
      <c r="H181" s="238">
        <v>203</v>
      </c>
      <c r="I181" s="239"/>
      <c r="J181" s="234"/>
      <c r="K181" s="234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133</v>
      </c>
      <c r="AU181" s="244" t="s">
        <v>89</v>
      </c>
      <c r="AV181" s="13" t="s">
        <v>89</v>
      </c>
      <c r="AW181" s="13" t="s">
        <v>35</v>
      </c>
      <c r="AX181" s="13" t="s">
        <v>87</v>
      </c>
      <c r="AY181" s="244" t="s">
        <v>125</v>
      </c>
    </row>
    <row r="182" s="2" customFormat="1" ht="16.5" customHeight="1">
      <c r="A182" s="38"/>
      <c r="B182" s="39"/>
      <c r="C182" s="219" t="s">
        <v>219</v>
      </c>
      <c r="D182" s="219" t="s">
        <v>127</v>
      </c>
      <c r="E182" s="220" t="s">
        <v>423</v>
      </c>
      <c r="F182" s="221" t="s">
        <v>424</v>
      </c>
      <c r="G182" s="222" t="s">
        <v>139</v>
      </c>
      <c r="H182" s="223">
        <v>81.200000000000003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44</v>
      </c>
      <c r="O182" s="91"/>
      <c r="P182" s="229">
        <f>O182*H182</f>
        <v>0</v>
      </c>
      <c r="Q182" s="229">
        <v>0</v>
      </c>
      <c r="R182" s="229">
        <f>Q182*H182</f>
        <v>0</v>
      </c>
      <c r="S182" s="229">
        <v>0.017000000000000001</v>
      </c>
      <c r="T182" s="230">
        <f>S182*H182</f>
        <v>1.3804000000000001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131</v>
      </c>
      <c r="AT182" s="231" t="s">
        <v>127</v>
      </c>
      <c r="AU182" s="231" t="s">
        <v>89</v>
      </c>
      <c r="AY182" s="17" t="s">
        <v>125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87</v>
      </c>
      <c r="BK182" s="232">
        <f>ROUND(I182*H182,2)</f>
        <v>0</v>
      </c>
      <c r="BL182" s="17" t="s">
        <v>131</v>
      </c>
      <c r="BM182" s="231" t="s">
        <v>425</v>
      </c>
    </row>
    <row r="183" s="13" customFormat="1">
      <c r="A183" s="13"/>
      <c r="B183" s="233"/>
      <c r="C183" s="234"/>
      <c r="D183" s="235" t="s">
        <v>133</v>
      </c>
      <c r="E183" s="236" t="s">
        <v>1</v>
      </c>
      <c r="F183" s="237" t="s">
        <v>411</v>
      </c>
      <c r="G183" s="234"/>
      <c r="H183" s="238">
        <v>81.200000000000003</v>
      </c>
      <c r="I183" s="239"/>
      <c r="J183" s="234"/>
      <c r="K183" s="234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133</v>
      </c>
      <c r="AU183" s="244" t="s">
        <v>89</v>
      </c>
      <c r="AV183" s="13" t="s">
        <v>89</v>
      </c>
      <c r="AW183" s="13" t="s">
        <v>35</v>
      </c>
      <c r="AX183" s="13" t="s">
        <v>87</v>
      </c>
      <c r="AY183" s="244" t="s">
        <v>125</v>
      </c>
    </row>
    <row r="184" s="2" customFormat="1" ht="16.5" customHeight="1">
      <c r="A184" s="38"/>
      <c r="B184" s="39"/>
      <c r="C184" s="219" t="s">
        <v>7</v>
      </c>
      <c r="D184" s="219" t="s">
        <v>127</v>
      </c>
      <c r="E184" s="220" t="s">
        <v>426</v>
      </c>
      <c r="F184" s="221" t="s">
        <v>427</v>
      </c>
      <c r="G184" s="222" t="s">
        <v>193</v>
      </c>
      <c r="H184" s="223">
        <v>9.9000000000000004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44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2.4100000000000001</v>
      </c>
      <c r="T184" s="230">
        <f>S184*H184</f>
        <v>23.859000000000002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131</v>
      </c>
      <c r="AT184" s="231" t="s">
        <v>127</v>
      </c>
      <c r="AU184" s="231" t="s">
        <v>89</v>
      </c>
      <c r="AY184" s="17" t="s">
        <v>125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87</v>
      </c>
      <c r="BK184" s="232">
        <f>ROUND(I184*H184,2)</f>
        <v>0</v>
      </c>
      <c r="BL184" s="17" t="s">
        <v>131</v>
      </c>
      <c r="BM184" s="231" t="s">
        <v>428</v>
      </c>
    </row>
    <row r="185" s="13" customFormat="1">
      <c r="A185" s="13"/>
      <c r="B185" s="233"/>
      <c r="C185" s="234"/>
      <c r="D185" s="235" t="s">
        <v>133</v>
      </c>
      <c r="E185" s="236" t="s">
        <v>1</v>
      </c>
      <c r="F185" s="237" t="s">
        <v>429</v>
      </c>
      <c r="G185" s="234"/>
      <c r="H185" s="238">
        <v>9.9000000000000004</v>
      </c>
      <c r="I185" s="239"/>
      <c r="J185" s="234"/>
      <c r="K185" s="234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133</v>
      </c>
      <c r="AU185" s="244" t="s">
        <v>89</v>
      </c>
      <c r="AV185" s="13" t="s">
        <v>89</v>
      </c>
      <c r="AW185" s="13" t="s">
        <v>35</v>
      </c>
      <c r="AX185" s="13" t="s">
        <v>87</v>
      </c>
      <c r="AY185" s="244" t="s">
        <v>125</v>
      </c>
    </row>
    <row r="186" s="12" customFormat="1" ht="22.8" customHeight="1">
      <c r="A186" s="12"/>
      <c r="B186" s="203"/>
      <c r="C186" s="204"/>
      <c r="D186" s="205" t="s">
        <v>78</v>
      </c>
      <c r="E186" s="217" t="s">
        <v>430</v>
      </c>
      <c r="F186" s="217" t="s">
        <v>431</v>
      </c>
      <c r="G186" s="204"/>
      <c r="H186" s="204"/>
      <c r="I186" s="207"/>
      <c r="J186" s="218">
        <f>BK186</f>
        <v>0</v>
      </c>
      <c r="K186" s="204"/>
      <c r="L186" s="209"/>
      <c r="M186" s="210"/>
      <c r="N186" s="211"/>
      <c r="O186" s="211"/>
      <c r="P186" s="212">
        <f>SUM(P187:P189)</f>
        <v>0</v>
      </c>
      <c r="Q186" s="211"/>
      <c r="R186" s="212">
        <f>SUM(R187:R189)</f>
        <v>0</v>
      </c>
      <c r="S186" s="211"/>
      <c r="T186" s="213">
        <f>SUM(T187:T189)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4" t="s">
        <v>87</v>
      </c>
      <c r="AT186" s="215" t="s">
        <v>78</v>
      </c>
      <c r="AU186" s="215" t="s">
        <v>87</v>
      </c>
      <c r="AY186" s="214" t="s">
        <v>125</v>
      </c>
      <c r="BK186" s="216">
        <f>SUM(BK187:BK189)</f>
        <v>0</v>
      </c>
    </row>
    <row r="187" s="2" customFormat="1" ht="16.5" customHeight="1">
      <c r="A187" s="38"/>
      <c r="B187" s="39"/>
      <c r="C187" s="219" t="s">
        <v>231</v>
      </c>
      <c r="D187" s="219" t="s">
        <v>127</v>
      </c>
      <c r="E187" s="220" t="s">
        <v>432</v>
      </c>
      <c r="F187" s="221" t="s">
        <v>433</v>
      </c>
      <c r="G187" s="222" t="s">
        <v>193</v>
      </c>
      <c r="H187" s="223">
        <v>9.9000000000000004</v>
      </c>
      <c r="I187" s="224"/>
      <c r="J187" s="225">
        <f>ROUND(I187*H187,2)</f>
        <v>0</v>
      </c>
      <c r="K187" s="226"/>
      <c r="L187" s="44"/>
      <c r="M187" s="227" t="s">
        <v>1</v>
      </c>
      <c r="N187" s="228" t="s">
        <v>44</v>
      </c>
      <c r="O187" s="91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131</v>
      </c>
      <c r="AT187" s="231" t="s">
        <v>127</v>
      </c>
      <c r="AU187" s="231" t="s">
        <v>89</v>
      </c>
      <c r="AY187" s="17" t="s">
        <v>125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87</v>
      </c>
      <c r="BK187" s="232">
        <f>ROUND(I187*H187,2)</f>
        <v>0</v>
      </c>
      <c r="BL187" s="17" t="s">
        <v>131</v>
      </c>
      <c r="BM187" s="231" t="s">
        <v>434</v>
      </c>
    </row>
    <row r="188" s="2" customFormat="1">
      <c r="A188" s="38"/>
      <c r="B188" s="39"/>
      <c r="C188" s="40"/>
      <c r="D188" s="235" t="s">
        <v>189</v>
      </c>
      <c r="E188" s="40"/>
      <c r="F188" s="256" t="s">
        <v>435</v>
      </c>
      <c r="G188" s="40"/>
      <c r="H188" s="40"/>
      <c r="I188" s="257"/>
      <c r="J188" s="40"/>
      <c r="K188" s="40"/>
      <c r="L188" s="44"/>
      <c r="M188" s="258"/>
      <c r="N188" s="259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189</v>
      </c>
      <c r="AU188" s="17" t="s">
        <v>89</v>
      </c>
    </row>
    <row r="189" s="13" customFormat="1">
      <c r="A189" s="13"/>
      <c r="B189" s="233"/>
      <c r="C189" s="234"/>
      <c r="D189" s="235" t="s">
        <v>133</v>
      </c>
      <c r="E189" s="236" t="s">
        <v>1</v>
      </c>
      <c r="F189" s="237" t="s">
        <v>436</v>
      </c>
      <c r="G189" s="234"/>
      <c r="H189" s="238">
        <v>9.9000000000000004</v>
      </c>
      <c r="I189" s="239"/>
      <c r="J189" s="234"/>
      <c r="K189" s="234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133</v>
      </c>
      <c r="AU189" s="244" t="s">
        <v>89</v>
      </c>
      <c r="AV189" s="13" t="s">
        <v>89</v>
      </c>
      <c r="AW189" s="13" t="s">
        <v>35</v>
      </c>
      <c r="AX189" s="13" t="s">
        <v>87</v>
      </c>
      <c r="AY189" s="244" t="s">
        <v>125</v>
      </c>
    </row>
    <row r="190" s="12" customFormat="1" ht="22.8" customHeight="1">
      <c r="A190" s="12"/>
      <c r="B190" s="203"/>
      <c r="C190" s="204"/>
      <c r="D190" s="205" t="s">
        <v>78</v>
      </c>
      <c r="E190" s="217" t="s">
        <v>437</v>
      </c>
      <c r="F190" s="217" t="s">
        <v>327</v>
      </c>
      <c r="G190" s="204"/>
      <c r="H190" s="204"/>
      <c r="I190" s="207"/>
      <c r="J190" s="218">
        <f>BK190</f>
        <v>0</v>
      </c>
      <c r="K190" s="204"/>
      <c r="L190" s="209"/>
      <c r="M190" s="210"/>
      <c r="N190" s="211"/>
      <c r="O190" s="211"/>
      <c r="P190" s="212">
        <f>P191</f>
        <v>0</v>
      </c>
      <c r="Q190" s="211"/>
      <c r="R190" s="212">
        <f>R191</f>
        <v>0</v>
      </c>
      <c r="S190" s="211"/>
      <c r="T190" s="213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4" t="s">
        <v>87</v>
      </c>
      <c r="AT190" s="215" t="s">
        <v>78</v>
      </c>
      <c r="AU190" s="215" t="s">
        <v>87</v>
      </c>
      <c r="AY190" s="214" t="s">
        <v>125</v>
      </c>
      <c r="BK190" s="216">
        <f>BK191</f>
        <v>0</v>
      </c>
    </row>
    <row r="191" s="2" customFormat="1" ht="16.5" customHeight="1">
      <c r="A191" s="38"/>
      <c r="B191" s="39"/>
      <c r="C191" s="219" t="s">
        <v>236</v>
      </c>
      <c r="D191" s="219" t="s">
        <v>127</v>
      </c>
      <c r="E191" s="220" t="s">
        <v>329</v>
      </c>
      <c r="F191" s="221" t="s">
        <v>330</v>
      </c>
      <c r="G191" s="222" t="s">
        <v>227</v>
      </c>
      <c r="H191" s="223">
        <v>55.637</v>
      </c>
      <c r="I191" s="224"/>
      <c r="J191" s="225">
        <f>ROUND(I191*H191,2)</f>
        <v>0</v>
      </c>
      <c r="K191" s="226"/>
      <c r="L191" s="44"/>
      <c r="M191" s="227" t="s">
        <v>1</v>
      </c>
      <c r="N191" s="228" t="s">
        <v>44</v>
      </c>
      <c r="O191" s="91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131</v>
      </c>
      <c r="AT191" s="231" t="s">
        <v>127</v>
      </c>
      <c r="AU191" s="231" t="s">
        <v>89</v>
      </c>
      <c r="AY191" s="17" t="s">
        <v>125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87</v>
      </c>
      <c r="BK191" s="232">
        <f>ROUND(I191*H191,2)</f>
        <v>0</v>
      </c>
      <c r="BL191" s="17" t="s">
        <v>131</v>
      </c>
      <c r="BM191" s="231" t="s">
        <v>438</v>
      </c>
    </row>
    <row r="192" s="12" customFormat="1" ht="25.92" customHeight="1">
      <c r="A192" s="12"/>
      <c r="B192" s="203"/>
      <c r="C192" s="204"/>
      <c r="D192" s="205" t="s">
        <v>78</v>
      </c>
      <c r="E192" s="206" t="s">
        <v>439</v>
      </c>
      <c r="F192" s="206" t="s">
        <v>440</v>
      </c>
      <c r="G192" s="204"/>
      <c r="H192" s="204"/>
      <c r="I192" s="207"/>
      <c r="J192" s="208">
        <f>BK192</f>
        <v>0</v>
      </c>
      <c r="K192" s="204"/>
      <c r="L192" s="209"/>
      <c r="M192" s="210"/>
      <c r="N192" s="211"/>
      <c r="O192" s="211"/>
      <c r="P192" s="212">
        <f>P193</f>
        <v>0</v>
      </c>
      <c r="Q192" s="211"/>
      <c r="R192" s="212">
        <f>R193</f>
        <v>0.0011000000000000001</v>
      </c>
      <c r="S192" s="211"/>
      <c r="T192" s="213">
        <f>T193</f>
        <v>1.76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4" t="s">
        <v>89</v>
      </c>
      <c r="AT192" s="215" t="s">
        <v>78</v>
      </c>
      <c r="AU192" s="215" t="s">
        <v>79</v>
      </c>
      <c r="AY192" s="214" t="s">
        <v>125</v>
      </c>
      <c r="BK192" s="216">
        <f>BK193</f>
        <v>0</v>
      </c>
    </row>
    <row r="193" s="12" customFormat="1" ht="22.8" customHeight="1">
      <c r="A193" s="12"/>
      <c r="B193" s="203"/>
      <c r="C193" s="204"/>
      <c r="D193" s="205" t="s">
        <v>78</v>
      </c>
      <c r="E193" s="217" t="s">
        <v>441</v>
      </c>
      <c r="F193" s="217" t="s">
        <v>442</v>
      </c>
      <c r="G193" s="204"/>
      <c r="H193" s="204"/>
      <c r="I193" s="207"/>
      <c r="J193" s="218">
        <f>BK193</f>
        <v>0</v>
      </c>
      <c r="K193" s="204"/>
      <c r="L193" s="209"/>
      <c r="M193" s="210"/>
      <c r="N193" s="211"/>
      <c r="O193" s="211"/>
      <c r="P193" s="212">
        <f>SUM(P194:P198)</f>
        <v>0</v>
      </c>
      <c r="Q193" s="211"/>
      <c r="R193" s="212">
        <f>SUM(R194:R198)</f>
        <v>0.0011000000000000001</v>
      </c>
      <c r="S193" s="211"/>
      <c r="T193" s="213">
        <f>SUM(T194:T198)</f>
        <v>1.76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4" t="s">
        <v>89</v>
      </c>
      <c r="AT193" s="215" t="s">
        <v>78</v>
      </c>
      <c r="AU193" s="215" t="s">
        <v>87</v>
      </c>
      <c r="AY193" s="214" t="s">
        <v>125</v>
      </c>
      <c r="BK193" s="216">
        <f>SUM(BK194:BK198)</f>
        <v>0</v>
      </c>
    </row>
    <row r="194" s="2" customFormat="1" ht="16.5" customHeight="1">
      <c r="A194" s="38"/>
      <c r="B194" s="39"/>
      <c r="C194" s="219" t="s">
        <v>241</v>
      </c>
      <c r="D194" s="219" t="s">
        <v>127</v>
      </c>
      <c r="E194" s="220" t="s">
        <v>443</v>
      </c>
      <c r="F194" s="221" t="s">
        <v>444</v>
      </c>
      <c r="G194" s="222" t="s">
        <v>397</v>
      </c>
      <c r="H194" s="223">
        <v>110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44</v>
      </c>
      <c r="O194" s="91"/>
      <c r="P194" s="229">
        <f>O194*H194</f>
        <v>0</v>
      </c>
      <c r="Q194" s="229">
        <v>0</v>
      </c>
      <c r="R194" s="229">
        <f>Q194*H194</f>
        <v>0</v>
      </c>
      <c r="S194" s="229">
        <v>0.016</v>
      </c>
      <c r="T194" s="230">
        <f>S194*H194</f>
        <v>1.76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196</v>
      </c>
      <c r="AT194" s="231" t="s">
        <v>127</v>
      </c>
      <c r="AU194" s="231" t="s">
        <v>89</v>
      </c>
      <c r="AY194" s="17" t="s">
        <v>125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87</v>
      </c>
      <c r="BK194" s="232">
        <f>ROUND(I194*H194,2)</f>
        <v>0</v>
      </c>
      <c r="BL194" s="17" t="s">
        <v>196</v>
      </c>
      <c r="BM194" s="231" t="s">
        <v>445</v>
      </c>
    </row>
    <row r="195" s="13" customFormat="1">
      <c r="A195" s="13"/>
      <c r="B195" s="233"/>
      <c r="C195" s="234"/>
      <c r="D195" s="235" t="s">
        <v>133</v>
      </c>
      <c r="E195" s="236" t="s">
        <v>1</v>
      </c>
      <c r="F195" s="237" t="s">
        <v>446</v>
      </c>
      <c r="G195" s="234"/>
      <c r="H195" s="238">
        <v>110</v>
      </c>
      <c r="I195" s="239"/>
      <c r="J195" s="234"/>
      <c r="K195" s="234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133</v>
      </c>
      <c r="AU195" s="244" t="s">
        <v>89</v>
      </c>
      <c r="AV195" s="13" t="s">
        <v>89</v>
      </c>
      <c r="AW195" s="13" t="s">
        <v>35</v>
      </c>
      <c r="AX195" s="13" t="s">
        <v>79</v>
      </c>
      <c r="AY195" s="244" t="s">
        <v>125</v>
      </c>
    </row>
    <row r="196" s="14" customFormat="1">
      <c r="A196" s="14"/>
      <c r="B196" s="245"/>
      <c r="C196" s="246"/>
      <c r="D196" s="235" t="s">
        <v>133</v>
      </c>
      <c r="E196" s="247" t="s">
        <v>1</v>
      </c>
      <c r="F196" s="248" t="s">
        <v>136</v>
      </c>
      <c r="G196" s="246"/>
      <c r="H196" s="249">
        <v>110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5" t="s">
        <v>133</v>
      </c>
      <c r="AU196" s="255" t="s">
        <v>89</v>
      </c>
      <c r="AV196" s="14" t="s">
        <v>131</v>
      </c>
      <c r="AW196" s="14" t="s">
        <v>4</v>
      </c>
      <c r="AX196" s="14" t="s">
        <v>87</v>
      </c>
      <c r="AY196" s="255" t="s">
        <v>125</v>
      </c>
    </row>
    <row r="197" s="2" customFormat="1" ht="16.5" customHeight="1">
      <c r="A197" s="38"/>
      <c r="B197" s="39"/>
      <c r="C197" s="219" t="s">
        <v>246</v>
      </c>
      <c r="D197" s="219" t="s">
        <v>127</v>
      </c>
      <c r="E197" s="220" t="s">
        <v>447</v>
      </c>
      <c r="F197" s="221" t="s">
        <v>448</v>
      </c>
      <c r="G197" s="222" t="s">
        <v>397</v>
      </c>
      <c r="H197" s="223">
        <v>110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44</v>
      </c>
      <c r="O197" s="91"/>
      <c r="P197" s="229">
        <f>O197*H197</f>
        <v>0</v>
      </c>
      <c r="Q197" s="229">
        <v>1.0000000000000001E-05</v>
      </c>
      <c r="R197" s="229">
        <f>Q197*H197</f>
        <v>0.0011000000000000001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196</v>
      </c>
      <c r="AT197" s="231" t="s">
        <v>127</v>
      </c>
      <c r="AU197" s="231" t="s">
        <v>89</v>
      </c>
      <c r="AY197" s="17" t="s">
        <v>125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87</v>
      </c>
      <c r="BK197" s="232">
        <f>ROUND(I197*H197,2)</f>
        <v>0</v>
      </c>
      <c r="BL197" s="17" t="s">
        <v>196</v>
      </c>
      <c r="BM197" s="231" t="s">
        <v>449</v>
      </c>
    </row>
    <row r="198" s="2" customFormat="1">
      <c r="A198" s="38"/>
      <c r="B198" s="39"/>
      <c r="C198" s="40"/>
      <c r="D198" s="235" t="s">
        <v>189</v>
      </c>
      <c r="E198" s="40"/>
      <c r="F198" s="256" t="s">
        <v>450</v>
      </c>
      <c r="G198" s="40"/>
      <c r="H198" s="40"/>
      <c r="I198" s="257"/>
      <c r="J198" s="40"/>
      <c r="K198" s="40"/>
      <c r="L198" s="44"/>
      <c r="M198" s="286"/>
      <c r="N198" s="287"/>
      <c r="O198" s="283"/>
      <c r="P198" s="283"/>
      <c r="Q198" s="283"/>
      <c r="R198" s="283"/>
      <c r="S198" s="283"/>
      <c r="T198" s="288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189</v>
      </c>
      <c r="AU198" s="17" t="s">
        <v>89</v>
      </c>
    </row>
    <row r="199" s="2" customFormat="1" ht="6.96" customHeight="1">
      <c r="A199" s="38"/>
      <c r="B199" s="66"/>
      <c r="C199" s="67"/>
      <c r="D199" s="67"/>
      <c r="E199" s="67"/>
      <c r="F199" s="67"/>
      <c r="G199" s="67"/>
      <c r="H199" s="67"/>
      <c r="I199" s="67"/>
      <c r="J199" s="67"/>
      <c r="K199" s="67"/>
      <c r="L199" s="44"/>
      <c r="M199" s="38"/>
      <c r="O199" s="38"/>
      <c r="P199" s="38"/>
      <c r="Q199" s="38"/>
      <c r="R199" s="38"/>
      <c r="S199" s="38"/>
      <c r="T199" s="38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</row>
  </sheetData>
  <sheetProtection sheet="1" autoFilter="0" formatColumns="0" formatRows="0" objects="1" scenarios="1" spinCount="100000" saltValue="C2yoJ4XQVjmLKCHaIymyWA03hdzjzJbmA9e0E56ExZw93JjSqUiDbs3LJ3BpMrgFeKXw1E4q5DxKwNHrydaO3A==" hashValue="ccYW3OSWOH+FwF8tBGsw9zlgG/kyVhuZBJUVatwSefY5FcFKm7idWOuWKBXfFrW+BipG/mYeBSZd2+3C6nEi5A==" algorithmName="SHA-512" password="CC35"/>
  <autoFilter ref="C125:K198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Třebůvka, Linhartice – optimalizace koryta toku (horní úsek)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451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6. 4. 2018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34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36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37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ROUND((SUM(BE122:BE150)),  2)</f>
        <v>0</v>
      </c>
      <c r="G33" s="38"/>
      <c r="H33" s="38"/>
      <c r="I33" s="155">
        <v>0.20999999999999999</v>
      </c>
      <c r="J33" s="154">
        <f>ROUND(((SUM(BE122:BE150))*I33),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ROUND((SUM(BF122:BF150)),  2)</f>
        <v>0</v>
      </c>
      <c r="G34" s="38"/>
      <c r="H34" s="38"/>
      <c r="I34" s="155">
        <v>0.14999999999999999</v>
      </c>
      <c r="J34" s="154">
        <f>ROUND(((SUM(BF122:BF150))*I34),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ROUND((SUM(BG122:BG150)),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ROUND((SUM(BH122:BH150)),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ROUND((SUM(BI122:BI150)),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Třebůvka, Linhartice – optimalizace koryta toku (horní úsek)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177251-3 -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Linhartice</v>
      </c>
      <c r="G89" s="40"/>
      <c r="H89" s="40"/>
      <c r="I89" s="32" t="s">
        <v>22</v>
      </c>
      <c r="J89" s="79" t="str">
        <f>IF(J12="","",J12)</f>
        <v>6. 4. 2018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 p., závod Horní Morava</v>
      </c>
      <c r="G91" s="40"/>
      <c r="H91" s="40"/>
      <c r="I91" s="32" t="s">
        <v>31</v>
      </c>
      <c r="J91" s="36" t="str">
        <f>E21</f>
        <v>GEOtest, a.s.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36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452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453</v>
      </c>
      <c r="E99" s="182"/>
      <c r="F99" s="182"/>
      <c r="G99" s="182"/>
      <c r="H99" s="182"/>
      <c r="I99" s="182"/>
      <c r="J99" s="183">
        <f>J128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454</v>
      </c>
      <c r="E100" s="182"/>
      <c r="F100" s="182"/>
      <c r="G100" s="182"/>
      <c r="H100" s="182"/>
      <c r="I100" s="182"/>
      <c r="J100" s="183">
        <f>J136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5"/>
      <c r="C101" s="186"/>
      <c r="D101" s="187" t="s">
        <v>455</v>
      </c>
      <c r="E101" s="188"/>
      <c r="F101" s="188"/>
      <c r="G101" s="188"/>
      <c r="H101" s="188"/>
      <c r="I101" s="188"/>
      <c r="J101" s="189">
        <f>J147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456</v>
      </c>
      <c r="E102" s="188"/>
      <c r="F102" s="188"/>
      <c r="G102" s="188"/>
      <c r="H102" s="188"/>
      <c r="I102" s="188"/>
      <c r="J102" s="189">
        <f>J149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110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4" t="str">
        <f>E7</f>
        <v>Třebůvka, Linhartice – optimalizace koryta toku (horní úsek)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97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177251-3 - Vedlejší a ostatní náklady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Linhartice</v>
      </c>
      <c r="G116" s="40"/>
      <c r="H116" s="40"/>
      <c r="I116" s="32" t="s">
        <v>22</v>
      </c>
      <c r="J116" s="79" t="str">
        <f>IF(J12="","",J12)</f>
        <v>6. 4. 2018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>Povodí Moravy, s. p., závod Horní Morava</v>
      </c>
      <c r="G118" s="40"/>
      <c r="H118" s="40"/>
      <c r="I118" s="32" t="s">
        <v>31</v>
      </c>
      <c r="J118" s="36" t="str">
        <f>E21</f>
        <v>GEOtest, a.s.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29</v>
      </c>
      <c r="D119" s="40"/>
      <c r="E119" s="40"/>
      <c r="F119" s="27" t="str">
        <f>IF(E18="","",E18)</f>
        <v>Vyplň údaj</v>
      </c>
      <c r="G119" s="40"/>
      <c r="H119" s="40"/>
      <c r="I119" s="32" t="s">
        <v>36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111</v>
      </c>
      <c r="D121" s="194" t="s">
        <v>64</v>
      </c>
      <c r="E121" s="194" t="s">
        <v>60</v>
      </c>
      <c r="F121" s="194" t="s">
        <v>61</v>
      </c>
      <c r="G121" s="194" t="s">
        <v>112</v>
      </c>
      <c r="H121" s="194" t="s">
        <v>113</v>
      </c>
      <c r="I121" s="194" t="s">
        <v>114</v>
      </c>
      <c r="J121" s="195" t="s">
        <v>101</v>
      </c>
      <c r="K121" s="196" t="s">
        <v>115</v>
      </c>
      <c r="L121" s="197"/>
      <c r="M121" s="100" t="s">
        <v>1</v>
      </c>
      <c r="N121" s="101" t="s">
        <v>43</v>
      </c>
      <c r="O121" s="101" t="s">
        <v>116</v>
      </c>
      <c r="P121" s="101" t="s">
        <v>117</v>
      </c>
      <c r="Q121" s="101" t="s">
        <v>118</v>
      </c>
      <c r="R121" s="101" t="s">
        <v>119</v>
      </c>
      <c r="S121" s="101" t="s">
        <v>120</v>
      </c>
      <c r="T121" s="102" t="s">
        <v>121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122</v>
      </c>
      <c r="D122" s="40"/>
      <c r="E122" s="40"/>
      <c r="F122" s="40"/>
      <c r="G122" s="40"/>
      <c r="H122" s="40"/>
      <c r="I122" s="40"/>
      <c r="J122" s="198">
        <f>BK122</f>
        <v>0</v>
      </c>
      <c r="K122" s="40"/>
      <c r="L122" s="44"/>
      <c r="M122" s="103"/>
      <c r="N122" s="199"/>
      <c r="O122" s="104"/>
      <c r="P122" s="200">
        <f>P123+P128+P136</f>
        <v>0</v>
      </c>
      <c r="Q122" s="104"/>
      <c r="R122" s="200">
        <f>R123+R128+R136</f>
        <v>0</v>
      </c>
      <c r="S122" s="104"/>
      <c r="T122" s="201">
        <f>T123+T128+T136</f>
        <v>320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78</v>
      </c>
      <c r="AU122" s="17" t="s">
        <v>103</v>
      </c>
      <c r="BK122" s="202">
        <f>BK123+BK128+BK136</f>
        <v>0</v>
      </c>
    </row>
    <row r="123" s="12" customFormat="1" ht="25.92" customHeight="1">
      <c r="A123" s="12"/>
      <c r="B123" s="203"/>
      <c r="C123" s="204"/>
      <c r="D123" s="205" t="s">
        <v>78</v>
      </c>
      <c r="E123" s="206" t="s">
        <v>123</v>
      </c>
      <c r="F123" s="206" t="s">
        <v>124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</f>
        <v>0</v>
      </c>
      <c r="Q123" s="211"/>
      <c r="R123" s="212">
        <f>R124</f>
        <v>0</v>
      </c>
      <c r="S123" s="211"/>
      <c r="T123" s="213">
        <f>T124</f>
        <v>320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87</v>
      </c>
      <c r="AT123" s="215" t="s">
        <v>78</v>
      </c>
      <c r="AU123" s="215" t="s">
        <v>79</v>
      </c>
      <c r="AY123" s="214" t="s">
        <v>125</v>
      </c>
      <c r="BK123" s="216">
        <f>BK124</f>
        <v>0</v>
      </c>
    </row>
    <row r="124" s="12" customFormat="1" ht="22.8" customHeight="1">
      <c r="A124" s="12"/>
      <c r="B124" s="203"/>
      <c r="C124" s="204"/>
      <c r="D124" s="205" t="s">
        <v>78</v>
      </c>
      <c r="E124" s="217" t="s">
        <v>164</v>
      </c>
      <c r="F124" s="217" t="s">
        <v>457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SUM(P125:P127)</f>
        <v>0</v>
      </c>
      <c r="Q124" s="211"/>
      <c r="R124" s="212">
        <f>SUM(R125:R127)</f>
        <v>0</v>
      </c>
      <c r="S124" s="211"/>
      <c r="T124" s="213">
        <f>SUM(T125:T127)</f>
        <v>320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87</v>
      </c>
      <c r="AT124" s="215" t="s">
        <v>78</v>
      </c>
      <c r="AU124" s="215" t="s">
        <v>87</v>
      </c>
      <c r="AY124" s="214" t="s">
        <v>125</v>
      </c>
      <c r="BK124" s="216">
        <f>SUM(BK125:BK127)</f>
        <v>0</v>
      </c>
    </row>
    <row r="125" s="2" customFormat="1" ht="16.5" customHeight="1">
      <c r="A125" s="38"/>
      <c r="B125" s="39"/>
      <c r="C125" s="219" t="s">
        <v>87</v>
      </c>
      <c r="D125" s="219" t="s">
        <v>127</v>
      </c>
      <c r="E125" s="220" t="s">
        <v>458</v>
      </c>
      <c r="F125" s="221" t="s">
        <v>459</v>
      </c>
      <c r="G125" s="222" t="s">
        <v>139</v>
      </c>
      <c r="H125" s="223">
        <v>32000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44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0.01</v>
      </c>
      <c r="T125" s="230">
        <f>S125*H125</f>
        <v>320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131</v>
      </c>
      <c r="AT125" s="231" t="s">
        <v>127</v>
      </c>
      <c r="AU125" s="231" t="s">
        <v>89</v>
      </c>
      <c r="AY125" s="17" t="s">
        <v>125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87</v>
      </c>
      <c r="BK125" s="232">
        <f>ROUND(I125*H125,2)</f>
        <v>0</v>
      </c>
      <c r="BL125" s="17" t="s">
        <v>131</v>
      </c>
      <c r="BM125" s="231" t="s">
        <v>460</v>
      </c>
    </row>
    <row r="126" s="13" customFormat="1">
      <c r="A126" s="13"/>
      <c r="B126" s="233"/>
      <c r="C126" s="234"/>
      <c r="D126" s="235" t="s">
        <v>133</v>
      </c>
      <c r="E126" s="236" t="s">
        <v>1</v>
      </c>
      <c r="F126" s="237" t="s">
        <v>461</v>
      </c>
      <c r="G126" s="234"/>
      <c r="H126" s="238">
        <v>32000</v>
      </c>
      <c r="I126" s="239"/>
      <c r="J126" s="234"/>
      <c r="K126" s="234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133</v>
      </c>
      <c r="AU126" s="244" t="s">
        <v>89</v>
      </c>
      <c r="AV126" s="13" t="s">
        <v>89</v>
      </c>
      <c r="AW126" s="13" t="s">
        <v>35</v>
      </c>
      <c r="AX126" s="13" t="s">
        <v>79</v>
      </c>
      <c r="AY126" s="244" t="s">
        <v>125</v>
      </c>
    </row>
    <row r="127" s="14" customFormat="1">
      <c r="A127" s="14"/>
      <c r="B127" s="245"/>
      <c r="C127" s="246"/>
      <c r="D127" s="235" t="s">
        <v>133</v>
      </c>
      <c r="E127" s="247" t="s">
        <v>1</v>
      </c>
      <c r="F127" s="248" t="s">
        <v>136</v>
      </c>
      <c r="G127" s="246"/>
      <c r="H127" s="249">
        <v>32000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5" t="s">
        <v>133</v>
      </c>
      <c r="AU127" s="255" t="s">
        <v>89</v>
      </c>
      <c r="AV127" s="14" t="s">
        <v>131</v>
      </c>
      <c r="AW127" s="14" t="s">
        <v>4</v>
      </c>
      <c r="AX127" s="14" t="s">
        <v>87</v>
      </c>
      <c r="AY127" s="255" t="s">
        <v>125</v>
      </c>
    </row>
    <row r="128" s="12" customFormat="1" ht="25.92" customHeight="1">
      <c r="A128" s="12"/>
      <c r="B128" s="203"/>
      <c r="C128" s="204"/>
      <c r="D128" s="205" t="s">
        <v>78</v>
      </c>
      <c r="E128" s="206" t="s">
        <v>462</v>
      </c>
      <c r="F128" s="206" t="s">
        <v>463</v>
      </c>
      <c r="G128" s="204"/>
      <c r="H128" s="204"/>
      <c r="I128" s="207"/>
      <c r="J128" s="208">
        <f>BK128</f>
        <v>0</v>
      </c>
      <c r="K128" s="204"/>
      <c r="L128" s="209"/>
      <c r="M128" s="210"/>
      <c r="N128" s="211"/>
      <c r="O128" s="211"/>
      <c r="P128" s="212">
        <f>SUM(P129:P135)</f>
        <v>0</v>
      </c>
      <c r="Q128" s="211"/>
      <c r="R128" s="212">
        <f>SUM(R129:R135)</f>
        <v>0</v>
      </c>
      <c r="S128" s="211"/>
      <c r="T128" s="213">
        <f>SUM(T129:T135)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131</v>
      </c>
      <c r="AT128" s="215" t="s">
        <v>78</v>
      </c>
      <c r="AU128" s="215" t="s">
        <v>79</v>
      </c>
      <c r="AY128" s="214" t="s">
        <v>125</v>
      </c>
      <c r="BK128" s="216">
        <f>SUM(BK129:BK135)</f>
        <v>0</v>
      </c>
    </row>
    <row r="129" s="2" customFormat="1" ht="16.5" customHeight="1">
      <c r="A129" s="38"/>
      <c r="B129" s="39"/>
      <c r="C129" s="219" t="s">
        <v>89</v>
      </c>
      <c r="D129" s="219" t="s">
        <v>127</v>
      </c>
      <c r="E129" s="220" t="s">
        <v>464</v>
      </c>
      <c r="F129" s="221" t="s">
        <v>465</v>
      </c>
      <c r="G129" s="222" t="s">
        <v>187</v>
      </c>
      <c r="H129" s="223">
        <v>1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44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466</v>
      </c>
      <c r="AT129" s="231" t="s">
        <v>127</v>
      </c>
      <c r="AU129" s="231" t="s">
        <v>87</v>
      </c>
      <c r="AY129" s="17" t="s">
        <v>125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87</v>
      </c>
      <c r="BK129" s="232">
        <f>ROUND(I129*H129,2)</f>
        <v>0</v>
      </c>
      <c r="BL129" s="17" t="s">
        <v>466</v>
      </c>
      <c r="BM129" s="231" t="s">
        <v>467</v>
      </c>
    </row>
    <row r="130" s="2" customFormat="1">
      <c r="A130" s="38"/>
      <c r="B130" s="39"/>
      <c r="C130" s="40"/>
      <c r="D130" s="235" t="s">
        <v>189</v>
      </c>
      <c r="E130" s="40"/>
      <c r="F130" s="256" t="s">
        <v>468</v>
      </c>
      <c r="G130" s="40"/>
      <c r="H130" s="40"/>
      <c r="I130" s="257"/>
      <c r="J130" s="40"/>
      <c r="K130" s="40"/>
      <c r="L130" s="44"/>
      <c r="M130" s="258"/>
      <c r="N130" s="259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189</v>
      </c>
      <c r="AU130" s="17" t="s">
        <v>87</v>
      </c>
    </row>
    <row r="131" s="2" customFormat="1" ht="37.8" customHeight="1">
      <c r="A131" s="38"/>
      <c r="B131" s="39"/>
      <c r="C131" s="219" t="s">
        <v>141</v>
      </c>
      <c r="D131" s="219" t="s">
        <v>127</v>
      </c>
      <c r="E131" s="220" t="s">
        <v>469</v>
      </c>
      <c r="F131" s="221" t="s">
        <v>470</v>
      </c>
      <c r="G131" s="222" t="s">
        <v>130</v>
      </c>
      <c r="H131" s="223">
        <v>1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44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466</v>
      </c>
      <c r="AT131" s="231" t="s">
        <v>127</v>
      </c>
      <c r="AU131" s="231" t="s">
        <v>87</v>
      </c>
      <c r="AY131" s="17" t="s">
        <v>125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87</v>
      </c>
      <c r="BK131" s="232">
        <f>ROUND(I131*H131,2)</f>
        <v>0</v>
      </c>
      <c r="BL131" s="17" t="s">
        <v>466</v>
      </c>
      <c r="BM131" s="231" t="s">
        <v>471</v>
      </c>
    </row>
    <row r="132" s="2" customFormat="1">
      <c r="A132" s="38"/>
      <c r="B132" s="39"/>
      <c r="C132" s="40"/>
      <c r="D132" s="235" t="s">
        <v>189</v>
      </c>
      <c r="E132" s="40"/>
      <c r="F132" s="256" t="s">
        <v>472</v>
      </c>
      <c r="G132" s="40"/>
      <c r="H132" s="40"/>
      <c r="I132" s="257"/>
      <c r="J132" s="40"/>
      <c r="K132" s="40"/>
      <c r="L132" s="44"/>
      <c r="M132" s="258"/>
      <c r="N132" s="259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189</v>
      </c>
      <c r="AU132" s="17" t="s">
        <v>87</v>
      </c>
    </row>
    <row r="133" s="2" customFormat="1" ht="24.15" customHeight="1">
      <c r="A133" s="38"/>
      <c r="B133" s="39"/>
      <c r="C133" s="219" t="s">
        <v>131</v>
      </c>
      <c r="D133" s="219" t="s">
        <v>127</v>
      </c>
      <c r="E133" s="220" t="s">
        <v>473</v>
      </c>
      <c r="F133" s="221" t="s">
        <v>474</v>
      </c>
      <c r="G133" s="222" t="s">
        <v>187</v>
      </c>
      <c r="H133" s="223">
        <v>1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44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466</v>
      </c>
      <c r="AT133" s="231" t="s">
        <v>127</v>
      </c>
      <c r="AU133" s="231" t="s">
        <v>87</v>
      </c>
      <c r="AY133" s="17" t="s">
        <v>125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87</v>
      </c>
      <c r="BK133" s="232">
        <f>ROUND(I133*H133,2)</f>
        <v>0</v>
      </c>
      <c r="BL133" s="17" t="s">
        <v>466</v>
      </c>
      <c r="BM133" s="231" t="s">
        <v>475</v>
      </c>
    </row>
    <row r="134" s="2" customFormat="1" ht="24.15" customHeight="1">
      <c r="A134" s="38"/>
      <c r="B134" s="39"/>
      <c r="C134" s="219" t="s">
        <v>148</v>
      </c>
      <c r="D134" s="219" t="s">
        <v>127</v>
      </c>
      <c r="E134" s="220" t="s">
        <v>476</v>
      </c>
      <c r="F134" s="221" t="s">
        <v>477</v>
      </c>
      <c r="G134" s="222" t="s">
        <v>187</v>
      </c>
      <c r="H134" s="223">
        <v>1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44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466</v>
      </c>
      <c r="AT134" s="231" t="s">
        <v>127</v>
      </c>
      <c r="AU134" s="231" t="s">
        <v>87</v>
      </c>
      <c r="AY134" s="17" t="s">
        <v>125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87</v>
      </c>
      <c r="BK134" s="232">
        <f>ROUND(I134*H134,2)</f>
        <v>0</v>
      </c>
      <c r="BL134" s="17" t="s">
        <v>466</v>
      </c>
      <c r="BM134" s="231" t="s">
        <v>478</v>
      </c>
    </row>
    <row r="135" s="2" customFormat="1" ht="24.15" customHeight="1">
      <c r="A135" s="38"/>
      <c r="B135" s="39"/>
      <c r="C135" s="219" t="s">
        <v>152</v>
      </c>
      <c r="D135" s="219" t="s">
        <v>127</v>
      </c>
      <c r="E135" s="220" t="s">
        <v>479</v>
      </c>
      <c r="F135" s="221" t="s">
        <v>480</v>
      </c>
      <c r="G135" s="222" t="s">
        <v>187</v>
      </c>
      <c r="H135" s="223">
        <v>1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44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466</v>
      </c>
      <c r="AT135" s="231" t="s">
        <v>127</v>
      </c>
      <c r="AU135" s="231" t="s">
        <v>87</v>
      </c>
      <c r="AY135" s="17" t="s">
        <v>125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87</v>
      </c>
      <c r="BK135" s="232">
        <f>ROUND(I135*H135,2)</f>
        <v>0</v>
      </c>
      <c r="BL135" s="17" t="s">
        <v>466</v>
      </c>
      <c r="BM135" s="231" t="s">
        <v>481</v>
      </c>
    </row>
    <row r="136" s="12" customFormat="1" ht="25.92" customHeight="1">
      <c r="A136" s="12"/>
      <c r="B136" s="203"/>
      <c r="C136" s="204"/>
      <c r="D136" s="205" t="s">
        <v>78</v>
      </c>
      <c r="E136" s="206" t="s">
        <v>482</v>
      </c>
      <c r="F136" s="206" t="s">
        <v>483</v>
      </c>
      <c r="G136" s="204"/>
      <c r="H136" s="204"/>
      <c r="I136" s="207"/>
      <c r="J136" s="208">
        <f>BK136</f>
        <v>0</v>
      </c>
      <c r="K136" s="204"/>
      <c r="L136" s="209"/>
      <c r="M136" s="210"/>
      <c r="N136" s="211"/>
      <c r="O136" s="211"/>
      <c r="P136" s="212">
        <f>P137+SUM(P138:P147)+P149</f>
        <v>0</v>
      </c>
      <c r="Q136" s="211"/>
      <c r="R136" s="212">
        <f>R137+SUM(R138:R147)+R149</f>
        <v>0</v>
      </c>
      <c r="S136" s="211"/>
      <c r="T136" s="213">
        <f>T137+SUM(T138:T147)+T149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4" t="s">
        <v>148</v>
      </c>
      <c r="AT136" s="215" t="s">
        <v>78</v>
      </c>
      <c r="AU136" s="215" t="s">
        <v>79</v>
      </c>
      <c r="AY136" s="214" t="s">
        <v>125</v>
      </c>
      <c r="BK136" s="216">
        <f>BK137+SUM(BK138:BK147)+BK149</f>
        <v>0</v>
      </c>
    </row>
    <row r="137" s="2" customFormat="1" ht="37.8" customHeight="1">
      <c r="A137" s="38"/>
      <c r="B137" s="39"/>
      <c r="C137" s="219" t="s">
        <v>156</v>
      </c>
      <c r="D137" s="219" t="s">
        <v>127</v>
      </c>
      <c r="E137" s="220" t="s">
        <v>484</v>
      </c>
      <c r="F137" s="221" t="s">
        <v>485</v>
      </c>
      <c r="G137" s="222" t="s">
        <v>187</v>
      </c>
      <c r="H137" s="223">
        <v>1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44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131</v>
      </c>
      <c r="AT137" s="231" t="s">
        <v>127</v>
      </c>
      <c r="AU137" s="231" t="s">
        <v>87</v>
      </c>
      <c r="AY137" s="17" t="s">
        <v>125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87</v>
      </c>
      <c r="BK137" s="232">
        <f>ROUND(I137*H137,2)</f>
        <v>0</v>
      </c>
      <c r="BL137" s="17" t="s">
        <v>131</v>
      </c>
      <c r="BM137" s="231" t="s">
        <v>486</v>
      </c>
    </row>
    <row r="138" s="2" customFormat="1">
      <c r="A138" s="38"/>
      <c r="B138" s="39"/>
      <c r="C138" s="40"/>
      <c r="D138" s="235" t="s">
        <v>189</v>
      </c>
      <c r="E138" s="40"/>
      <c r="F138" s="256" t="s">
        <v>487</v>
      </c>
      <c r="G138" s="40"/>
      <c r="H138" s="40"/>
      <c r="I138" s="257"/>
      <c r="J138" s="40"/>
      <c r="K138" s="40"/>
      <c r="L138" s="44"/>
      <c r="M138" s="258"/>
      <c r="N138" s="259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189</v>
      </c>
      <c r="AU138" s="17" t="s">
        <v>87</v>
      </c>
    </row>
    <row r="139" s="2" customFormat="1" ht="24.15" customHeight="1">
      <c r="A139" s="38"/>
      <c r="B139" s="39"/>
      <c r="C139" s="219" t="s">
        <v>160</v>
      </c>
      <c r="D139" s="219" t="s">
        <v>127</v>
      </c>
      <c r="E139" s="220" t="s">
        <v>488</v>
      </c>
      <c r="F139" s="221" t="s">
        <v>489</v>
      </c>
      <c r="G139" s="222" t="s">
        <v>187</v>
      </c>
      <c r="H139" s="223">
        <v>1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44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131</v>
      </c>
      <c r="AT139" s="231" t="s">
        <v>127</v>
      </c>
      <c r="AU139" s="231" t="s">
        <v>87</v>
      </c>
      <c r="AY139" s="17" t="s">
        <v>125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87</v>
      </c>
      <c r="BK139" s="232">
        <f>ROUND(I139*H139,2)</f>
        <v>0</v>
      </c>
      <c r="BL139" s="17" t="s">
        <v>131</v>
      </c>
      <c r="BM139" s="231" t="s">
        <v>490</v>
      </c>
    </row>
    <row r="140" s="2" customFormat="1" ht="24.15" customHeight="1">
      <c r="A140" s="38"/>
      <c r="B140" s="39"/>
      <c r="C140" s="219" t="s">
        <v>164</v>
      </c>
      <c r="D140" s="219" t="s">
        <v>127</v>
      </c>
      <c r="E140" s="220" t="s">
        <v>491</v>
      </c>
      <c r="F140" s="221" t="s">
        <v>492</v>
      </c>
      <c r="G140" s="222" t="s">
        <v>187</v>
      </c>
      <c r="H140" s="223">
        <v>1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44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131</v>
      </c>
      <c r="AT140" s="231" t="s">
        <v>127</v>
      </c>
      <c r="AU140" s="231" t="s">
        <v>87</v>
      </c>
      <c r="AY140" s="17" t="s">
        <v>125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87</v>
      </c>
      <c r="BK140" s="232">
        <f>ROUND(I140*H140,2)</f>
        <v>0</v>
      </c>
      <c r="BL140" s="17" t="s">
        <v>131</v>
      </c>
      <c r="BM140" s="231" t="s">
        <v>493</v>
      </c>
    </row>
    <row r="141" s="2" customFormat="1">
      <c r="A141" s="38"/>
      <c r="B141" s="39"/>
      <c r="C141" s="40"/>
      <c r="D141" s="235" t="s">
        <v>189</v>
      </c>
      <c r="E141" s="40"/>
      <c r="F141" s="256" t="s">
        <v>494</v>
      </c>
      <c r="G141" s="40"/>
      <c r="H141" s="40"/>
      <c r="I141" s="257"/>
      <c r="J141" s="40"/>
      <c r="K141" s="40"/>
      <c r="L141" s="44"/>
      <c r="M141" s="258"/>
      <c r="N141" s="259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189</v>
      </c>
      <c r="AU141" s="17" t="s">
        <v>87</v>
      </c>
    </row>
    <row r="142" s="2" customFormat="1" ht="16.5" customHeight="1">
      <c r="A142" s="38"/>
      <c r="B142" s="39"/>
      <c r="C142" s="219" t="s">
        <v>168</v>
      </c>
      <c r="D142" s="219" t="s">
        <v>127</v>
      </c>
      <c r="E142" s="220" t="s">
        <v>495</v>
      </c>
      <c r="F142" s="221" t="s">
        <v>496</v>
      </c>
      <c r="G142" s="222" t="s">
        <v>187</v>
      </c>
      <c r="H142" s="223">
        <v>1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44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497</v>
      </c>
      <c r="AT142" s="231" t="s">
        <v>127</v>
      </c>
      <c r="AU142" s="231" t="s">
        <v>87</v>
      </c>
      <c r="AY142" s="17" t="s">
        <v>125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87</v>
      </c>
      <c r="BK142" s="232">
        <f>ROUND(I142*H142,2)</f>
        <v>0</v>
      </c>
      <c r="BL142" s="17" t="s">
        <v>497</v>
      </c>
      <c r="BM142" s="231" t="s">
        <v>498</v>
      </c>
    </row>
    <row r="143" s="2" customFormat="1" ht="37.8" customHeight="1">
      <c r="A143" s="38"/>
      <c r="B143" s="39"/>
      <c r="C143" s="219" t="s">
        <v>172</v>
      </c>
      <c r="D143" s="219" t="s">
        <v>127</v>
      </c>
      <c r="E143" s="220" t="s">
        <v>499</v>
      </c>
      <c r="F143" s="221" t="s">
        <v>500</v>
      </c>
      <c r="G143" s="222" t="s">
        <v>187</v>
      </c>
      <c r="H143" s="223">
        <v>1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44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497</v>
      </c>
      <c r="AT143" s="231" t="s">
        <v>127</v>
      </c>
      <c r="AU143" s="231" t="s">
        <v>87</v>
      </c>
      <c r="AY143" s="17" t="s">
        <v>125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87</v>
      </c>
      <c r="BK143" s="232">
        <f>ROUND(I143*H143,2)</f>
        <v>0</v>
      </c>
      <c r="BL143" s="17" t="s">
        <v>497</v>
      </c>
      <c r="BM143" s="231" t="s">
        <v>501</v>
      </c>
    </row>
    <row r="144" s="2" customFormat="1" ht="24.15" customHeight="1">
      <c r="A144" s="38"/>
      <c r="B144" s="39"/>
      <c r="C144" s="219" t="s">
        <v>176</v>
      </c>
      <c r="D144" s="219" t="s">
        <v>127</v>
      </c>
      <c r="E144" s="220" t="s">
        <v>502</v>
      </c>
      <c r="F144" s="221" t="s">
        <v>503</v>
      </c>
      <c r="G144" s="222" t="s">
        <v>187</v>
      </c>
      <c r="H144" s="223">
        <v>2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44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497</v>
      </c>
      <c r="AT144" s="231" t="s">
        <v>127</v>
      </c>
      <c r="AU144" s="231" t="s">
        <v>87</v>
      </c>
      <c r="AY144" s="17" t="s">
        <v>125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87</v>
      </c>
      <c r="BK144" s="232">
        <f>ROUND(I144*H144,2)</f>
        <v>0</v>
      </c>
      <c r="BL144" s="17" t="s">
        <v>497</v>
      </c>
      <c r="BM144" s="231" t="s">
        <v>504</v>
      </c>
    </row>
    <row r="145" s="2" customFormat="1">
      <c r="A145" s="38"/>
      <c r="B145" s="39"/>
      <c r="C145" s="40"/>
      <c r="D145" s="235" t="s">
        <v>189</v>
      </c>
      <c r="E145" s="40"/>
      <c r="F145" s="256" t="s">
        <v>505</v>
      </c>
      <c r="G145" s="40"/>
      <c r="H145" s="40"/>
      <c r="I145" s="257"/>
      <c r="J145" s="40"/>
      <c r="K145" s="40"/>
      <c r="L145" s="44"/>
      <c r="M145" s="258"/>
      <c r="N145" s="259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189</v>
      </c>
      <c r="AU145" s="17" t="s">
        <v>87</v>
      </c>
    </row>
    <row r="146" s="13" customFormat="1">
      <c r="A146" s="13"/>
      <c r="B146" s="233"/>
      <c r="C146" s="234"/>
      <c r="D146" s="235" t="s">
        <v>133</v>
      </c>
      <c r="E146" s="236" t="s">
        <v>1</v>
      </c>
      <c r="F146" s="237" t="s">
        <v>506</v>
      </c>
      <c r="G146" s="234"/>
      <c r="H146" s="238">
        <v>2</v>
      </c>
      <c r="I146" s="239"/>
      <c r="J146" s="234"/>
      <c r="K146" s="234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133</v>
      </c>
      <c r="AU146" s="244" t="s">
        <v>87</v>
      </c>
      <c r="AV146" s="13" t="s">
        <v>89</v>
      </c>
      <c r="AW146" s="13" t="s">
        <v>35</v>
      </c>
      <c r="AX146" s="13" t="s">
        <v>87</v>
      </c>
      <c r="AY146" s="244" t="s">
        <v>125</v>
      </c>
    </row>
    <row r="147" s="12" customFormat="1" ht="22.8" customHeight="1">
      <c r="A147" s="12"/>
      <c r="B147" s="203"/>
      <c r="C147" s="204"/>
      <c r="D147" s="205" t="s">
        <v>78</v>
      </c>
      <c r="E147" s="217" t="s">
        <v>507</v>
      </c>
      <c r="F147" s="217" t="s">
        <v>508</v>
      </c>
      <c r="G147" s="204"/>
      <c r="H147" s="204"/>
      <c r="I147" s="207"/>
      <c r="J147" s="218">
        <f>BK147</f>
        <v>0</v>
      </c>
      <c r="K147" s="204"/>
      <c r="L147" s="209"/>
      <c r="M147" s="210"/>
      <c r="N147" s="211"/>
      <c r="O147" s="211"/>
      <c r="P147" s="212">
        <f>P148</f>
        <v>0</v>
      </c>
      <c r="Q147" s="211"/>
      <c r="R147" s="212">
        <f>R148</f>
        <v>0</v>
      </c>
      <c r="S147" s="211"/>
      <c r="T147" s="213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4" t="s">
        <v>148</v>
      </c>
      <c r="AT147" s="215" t="s">
        <v>78</v>
      </c>
      <c r="AU147" s="215" t="s">
        <v>87</v>
      </c>
      <c r="AY147" s="214" t="s">
        <v>125</v>
      </c>
      <c r="BK147" s="216">
        <f>BK148</f>
        <v>0</v>
      </c>
    </row>
    <row r="148" s="2" customFormat="1" ht="16.5" customHeight="1">
      <c r="A148" s="38"/>
      <c r="B148" s="39"/>
      <c r="C148" s="219" t="s">
        <v>180</v>
      </c>
      <c r="D148" s="219" t="s">
        <v>127</v>
      </c>
      <c r="E148" s="220" t="s">
        <v>509</v>
      </c>
      <c r="F148" s="221" t="s">
        <v>510</v>
      </c>
      <c r="G148" s="222" t="s">
        <v>511</v>
      </c>
      <c r="H148" s="223">
        <v>1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44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497</v>
      </c>
      <c r="AT148" s="231" t="s">
        <v>127</v>
      </c>
      <c r="AU148" s="231" t="s">
        <v>89</v>
      </c>
      <c r="AY148" s="17" t="s">
        <v>125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87</v>
      </c>
      <c r="BK148" s="232">
        <f>ROUND(I148*H148,2)</f>
        <v>0</v>
      </c>
      <c r="BL148" s="17" t="s">
        <v>497</v>
      </c>
      <c r="BM148" s="231" t="s">
        <v>512</v>
      </c>
    </row>
    <row r="149" s="12" customFormat="1" ht="22.8" customHeight="1">
      <c r="A149" s="12"/>
      <c r="B149" s="203"/>
      <c r="C149" s="204"/>
      <c r="D149" s="205" t="s">
        <v>78</v>
      </c>
      <c r="E149" s="217" t="s">
        <v>513</v>
      </c>
      <c r="F149" s="217" t="s">
        <v>514</v>
      </c>
      <c r="G149" s="204"/>
      <c r="H149" s="204"/>
      <c r="I149" s="207"/>
      <c r="J149" s="218">
        <f>BK149</f>
        <v>0</v>
      </c>
      <c r="K149" s="204"/>
      <c r="L149" s="209"/>
      <c r="M149" s="210"/>
      <c r="N149" s="211"/>
      <c r="O149" s="211"/>
      <c r="P149" s="212">
        <f>P150</f>
        <v>0</v>
      </c>
      <c r="Q149" s="211"/>
      <c r="R149" s="212">
        <f>R150</f>
        <v>0</v>
      </c>
      <c r="S149" s="211"/>
      <c r="T149" s="213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4" t="s">
        <v>148</v>
      </c>
      <c r="AT149" s="215" t="s">
        <v>78</v>
      </c>
      <c r="AU149" s="215" t="s">
        <v>87</v>
      </c>
      <c r="AY149" s="214" t="s">
        <v>125</v>
      </c>
      <c r="BK149" s="216">
        <f>BK150</f>
        <v>0</v>
      </c>
    </row>
    <row r="150" s="2" customFormat="1" ht="16.5" customHeight="1">
      <c r="A150" s="38"/>
      <c r="B150" s="39"/>
      <c r="C150" s="219" t="s">
        <v>184</v>
      </c>
      <c r="D150" s="219" t="s">
        <v>127</v>
      </c>
      <c r="E150" s="220" t="s">
        <v>515</v>
      </c>
      <c r="F150" s="221" t="s">
        <v>516</v>
      </c>
      <c r="G150" s="222" t="s">
        <v>511</v>
      </c>
      <c r="H150" s="223">
        <v>1</v>
      </c>
      <c r="I150" s="224"/>
      <c r="J150" s="225">
        <f>ROUND(I150*H150,2)</f>
        <v>0</v>
      </c>
      <c r="K150" s="226"/>
      <c r="L150" s="44"/>
      <c r="M150" s="281" t="s">
        <v>1</v>
      </c>
      <c r="N150" s="282" t="s">
        <v>44</v>
      </c>
      <c r="O150" s="283"/>
      <c r="P150" s="284">
        <f>O150*H150</f>
        <v>0</v>
      </c>
      <c r="Q150" s="284">
        <v>0</v>
      </c>
      <c r="R150" s="284">
        <f>Q150*H150</f>
        <v>0</v>
      </c>
      <c r="S150" s="284">
        <v>0</v>
      </c>
      <c r="T150" s="28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497</v>
      </c>
      <c r="AT150" s="231" t="s">
        <v>127</v>
      </c>
      <c r="AU150" s="231" t="s">
        <v>89</v>
      </c>
      <c r="AY150" s="17" t="s">
        <v>125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87</v>
      </c>
      <c r="BK150" s="232">
        <f>ROUND(I150*H150,2)</f>
        <v>0</v>
      </c>
      <c r="BL150" s="17" t="s">
        <v>497</v>
      </c>
      <c r="BM150" s="231" t="s">
        <v>517</v>
      </c>
    </row>
    <row r="151" s="2" customFormat="1" ht="6.96" customHeight="1">
      <c r="A151" s="38"/>
      <c r="B151" s="66"/>
      <c r="C151" s="67"/>
      <c r="D151" s="67"/>
      <c r="E151" s="67"/>
      <c r="F151" s="67"/>
      <c r="G151" s="67"/>
      <c r="H151" s="67"/>
      <c r="I151" s="67"/>
      <c r="J151" s="67"/>
      <c r="K151" s="67"/>
      <c r="L151" s="44"/>
      <c r="M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</row>
  </sheetData>
  <sheetProtection sheet="1" autoFilter="0" formatColumns="0" formatRows="0" objects="1" scenarios="1" spinCount="100000" saltValue="VPSow3coOMt1IsUzFvGNLsDthNACPhPCWvipCWkngTeQQd38QRn+/HnUNkpK1hqppTJGCDxATX/Rjq7oKvhSbw==" hashValue="DgH5a+l+xEE/IvMC+haQthM4OXbPh3oz1R8HjUbzJh4VxPLosKkkzZ+FuhvAJHZMmULVM19t5ZREW8bM2U9seA==" algorithmName="SHA-512" password="CC35"/>
  <autoFilter ref="C121:K150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Šefčíková Jana</dc:creator>
  <cp:lastModifiedBy>Šefčíková Jana</cp:lastModifiedBy>
  <dcterms:created xsi:type="dcterms:W3CDTF">2024-05-31T07:17:22Z</dcterms:created>
  <dcterms:modified xsi:type="dcterms:W3CDTF">2024-05-31T07:17:25Z</dcterms:modified>
</cp:coreProperties>
</file>